
<file path=[Content_Types].xml><?xml version="1.0" encoding="utf-8"?>
<Types xmlns="http://schemas.openxmlformats.org/package/2006/content-types">
  <Default Extension="jpeg" ContentType="image/jpeg"/>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940" activeTab="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<sst xmlns="http://schemas.openxmlformats.org/spreadsheetml/2006/main" count="12226" uniqueCount="3330">
  <si>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</si>
  <si>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</si>
  <si>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</si>
  <si>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</si>
  <si>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</si>
  <si>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</si>
  <si>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</si>
  <si>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</si>
  <si>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</si>
  <si>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</si>
  <si>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</si>
  <si>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</si>
  <si>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</si>
  <si>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</si>
  <si>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</si>
  <si>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</si>
  <si>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</si>
  <si>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</si>
  <si>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</si>
  <si>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</si>
  <si>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</si>
  <si>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</si>
  <si>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</si>
  <si>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</si>
  <si>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</si>
  <si>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</si>
  <si>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</si>
  <si>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</si>
  <si>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</si>
  <si>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</si>
  <si>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</si>
  <si>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</si>
  <si>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</si>
  <si>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</si>
  <si>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</si>
  <si>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</si>
  <si>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</si>
  <si>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</si>
  <si>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</si>
  <si>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</si>
  <si>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</si>
  <si>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</si>
  <si>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</si>
  <si>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</si>
  <si>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</si>
  <si>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</si>
  <si>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</si>
  <si>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</si>
  <si>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</si>
  <si>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</si>
  <si>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</si>
  <si>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</si>
  <si>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</si>
  <si>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</si>
  <si>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</si>
  <si>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</si>
  <si>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</si>
  <si>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</si>
  <si>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</si>
  <si>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</si>
  <si>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</si>
  <si>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</si>
  <si>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</si>
  <si>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</si>
  <si>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</si>
  <si>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</si>
  <si>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</si>
  <si>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</si>
  <si>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</si>
  <si>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</si>
  <si>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</si>
  <si>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</si>
  <si>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</si>
  <si>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</si>
  <si>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</si>
  <si>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</si>
  <si>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</si>
  <si>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</si>
  <si>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</si>
  <si>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</si>
  <si>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</si>
  <si>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</si>
  <si>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</si>
  <si>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</si>
  <si>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</si>
  <si>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</si>
  <si>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</si>
  <si>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</si>
  <si>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</si>
  <si>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</si>
  <si>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</si>
  <si>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</si>
  <si>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</si>
  <si>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</si>
  <si>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</si>
  <si>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</si>
  <si>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</si>
  <si>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</si>
  <si>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</si>
  <si>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</si>
  <si>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</si>
  <si>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</si>
  <si>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</si>
  <si>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</si>
  <si>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</si>
  <si>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</si>
  <si>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</si>
  <si>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</si>
  <si>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</si>
  <si>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</si>
  <si>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</si>
  <si>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</si>
  <si>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</si>
  <si>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</si>
  <si>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</si>
  <si>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</si>
  <si>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</si>
  <si>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</si>
  <si>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</si>
  <si>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</si>
  <si>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</si>
  <si>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</si>
  <si>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</si>
  <si>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</si>
  <si>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</si>
  <si>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</si>
  <si>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</si>
  <si>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</si>
  <si>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</si>
  <si>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</si>
  <si>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</si>
  <si>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</si>
  <si>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</si>
  <si>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</si>
  <si>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</si>
  <si>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</si>
  <si>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</si>
  <si>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</si>
  <si>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</si>
  <si>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</si>
  <si>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</si>
  <si>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</si>
  <si>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</si>
  <si>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</si>
  <si>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</si>
  <si>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</si>
  <si>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</si>
  <si>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</si>
  <si>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</si>
  <si>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</si>
  <si>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</si>
  <si>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</si>
  <si>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</si>
  <si>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</si>
  <si>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</si>
  <si>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</si>
  <si>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</si>
  <si>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</si>
  <si>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</si>
  <si>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</si>
  <si>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</si>
  <si>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</si>
  <si>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</si>
  <si>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</si>
  <si>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</si>
  <si>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</si>
  <si>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</si>
  <si>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</si>
  <si>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</si>
  <si>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</si>
  <si>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</si>
  <si>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</si>
  <si>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</si>
  <si>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</si>
  <si>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</si>
  <si>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</si>
  <si>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</si>
  <si>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</si>
  <si>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</si>
  <si>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</si>
  <si>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</si>
  <si>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</si>
  <si>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</si>
  <si>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</si>
  <si>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</si>
  <si>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</si>
  <si>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</si>
  <si>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</si>
  <si>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</si>
  <si>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</si>
  <si>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</si>
  <si>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</si>
  <si>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</si>
  <si>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</si>
  <si>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</si>
  <si>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</si>
  <si>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</si>
  <si>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</si>
  <si>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</si>
  <si>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</si>
  <si>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</si>
  <si>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</si>
  <si>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</si>
  <si>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</si>
  <si>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</si>
  <si>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</si>
  <si>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</si>
  <si>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</si>
  <si>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</si>
  <si>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</si>
  <si>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</si>
  <si>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</si>
  <si>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</si>
  <si>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</si>
  <si>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</si>
  <si>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</si>
  <si>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</si>
  <si>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</si>
  <si>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</si>
  <si>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</si>
  <si>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</si>
  <si>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</si>
  <si>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</si>
  <si>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</si>
  <si>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</si>
  <si>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</si>
  <si>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</si>
  <si>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</si>
  <si>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</si>
  <si>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</si>
  <si>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</si>
  <si>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</si>
  <si>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</si>
  <si>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</si>
  <si>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</si>
  <si>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</si>
  <si>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</si>
  <si>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</si>
  <si>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</si>
  <si>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</si>
  <si>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</si>
  <si>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</si>
  <si>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</si>
  <si>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</si>
  <si>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</si>
  <si>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</si>
  <si>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</si>
  <si>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</si>
  <si>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</si>
  <si>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</si>
  <si>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</si>
  <si>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</si>
  <si>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</si>
  <si>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</si>
  <si>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</si>
  <si>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</si>
  <si>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</si>
  <si>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</si>
  <si>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</si>
  <si>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</si>
  <si>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</si>
  <si>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</si>
  <si>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</si>
  <si>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</si>
  <si>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</si>
  <si>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</si>
  <si>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</si>
  <si>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</si>
  <si>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</si>
  <si>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</si>
  <si>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</si>
  <si>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</si>
  <si>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</si>
  <si>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</si>
  <si>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</si>
  <si>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</si>
  <si>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</si>
  <si>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</si>
  <si>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</si>
  <si>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</si>
  <si>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</si>
  <si>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</si>
  <si>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</si>
  <si>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</si>
  <si>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</si>
  <si>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</si>
  <si>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</si>
  <si>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</si>
  <si>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</si>
  <si>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</si>
  <si>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</si>
  <si>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</si>
  <si>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</si>
  <si>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</si>
  <si>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</si>
  <si>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</si>
  <si>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</si>
  <si>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</si>
  <si>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</si>
  <si>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</si>
  <si>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</si>
  <si>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</si>
  <si>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</si>
  <si>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</si>
  <si>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</si>
  <si>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</si>
  <si>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</si>
  <si>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</si>
  <si>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</si>
  <si>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</si>
  <si>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</si>
  <si>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</si>
  <si>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</si>
  <si>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</si>
  <si>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</si>
  <si>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</si>
  <si>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</si>
  <si>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</si>
  <si>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</si>
  <si>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</si>
  <si>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</si>
  <si>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</si>
  <si>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</si>
  <si>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</si>
  <si>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</si>
  <si>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</si>
  <si>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</si>
  <si>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</si>
  <si>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</si>
  <si>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</si>
  <si>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</si>
  <si>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</si>
  <si>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</si>
  <si>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</si>
  <si>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</si>
  <si>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</si>
  <si>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</si>
  <si>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</si>
  <si>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</si>
  <si>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</si>
  <si>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</si>
  <si>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</si>
  <si>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</si>
  <si>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</si>
  <si>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</si>
  <si>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</si>
  <si>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</si>
  <si>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</si>
  <si>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</si>
  <si>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</si>
  <si>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</si>
  <si>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</si>
  <si>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</si>
  <si>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</si>
  <si>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</si>
  <si>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</si>
  <si>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</si>
  <si>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</si>
  <si>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</si>
  <si>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</si>
  <si>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</si>
  <si>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</si>
  <si>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</si>
  <si>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</si>
  <si>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</si>
  <si>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</si>
  <si>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</si>
  <si>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</si>
  <si>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</si>
  <si>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</si>
  <si>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</si>
  <si>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</si>
  <si>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</si>
  <si>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</si>
  <si>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</si>
  <si>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</si>
  <si>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</si>
  <si>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</si>
  <si>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</si>
  <si>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</si>
  <si>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</si>
  <si>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</si>
  <si>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</si>
  <si>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</si>
  <si>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</si>
  <si>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</si>
  <si>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</si>
  <si>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</si>
  <si>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</si>
  <si>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</si>
  <si>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</si>
  <si>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</si>
  <si>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</si>
  <si>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</si>
  <si>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</si>
  <si>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</si>
  <si>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</si>
  <si>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</si>
  <si>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</si>
  <si>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</si>
  <si>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</si>
  <si>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</si>
  <si>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</si>
  <si>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</si>
  <si>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</si>
  <si>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</si>
  <si>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</si>
  <si>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</si>
  <si>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</si>
  <si>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</si>
  <si>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</si>
  <si>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</si>
  <si>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</si>
  <si>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</si>
  <si>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</si>
  <si>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</si>
  <si>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</si>
  <si>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</si>
  <si>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</si>
  <si>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</si>
  <si>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</si>
  <si>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</si>
  <si>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</si>
  <si>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</si>
  <si>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</si>
  <si>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</si>
  <si>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</si>
  <si>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</si>
  <si>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</si>
  <si>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</si>
  <si>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</si>
  <si>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</si>
  <si>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</si>
  <si>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</si>
  <si>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</si>
  <si>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</si>
  <si>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</si>
  <si>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</si>
  <si>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</si>
  <si>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</si>
  <si>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</si>
  <si>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</si>
  <si>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</si>
  <si>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</si>
  <si>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</si>
  <si>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</si>
  <si>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</si>
  <si>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</si>
  <si>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</si>
  <si>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</si>
  <si>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</si>
  <si>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</si>
  <si>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</si>
  <si>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</si>
  <si>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</si>
  <si>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</si>
  <si>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</si>
  <si>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</si>
  <si>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</si>
  <si>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</si>
  <si>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</si>
  <si>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</si>
  <si>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</si>
  <si>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</si>
  <si>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</si>
  <si>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</si>
  <si>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</si>
  <si>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</si>
  <si>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</si>
  <si>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</si>
  <si>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</si>
  <si>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</si>
  <si>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</si>
  <si>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</si>
  <si>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</si>
  <si>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</si>
  <si>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</si>
  <si>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</si>
  <si>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</si>
  <si>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</si>
  <si>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</si>
  <si>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</si>
  <si>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</si>
  <si>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</si>
  <si>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</si>
  <si>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</si>
  <si>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</si>
  <si>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</si>
  <si>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</si>
  <si>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</si>
  <si>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</si>
  <si>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</si>
  <si>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</si>
  <si>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</si>
  <si>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</si>
  <si>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</si>
  <si>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</si>
  <si>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</si>
  <si>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</si>
  <si>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</si>
  <si>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</si>
  <si>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</si>
  <si>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</si>
  <si>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</si>
  <si>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</si>
  <si>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</si>
  <si>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</si>
  <si>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</si>
  <si>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</si>
  <si>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</si>
  <si>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</si>
  <si>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</si>
  <si>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</si>
  <si>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</si>
  <si>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</si>
  <si>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</si>
  <si>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</si>
  <si>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</si>
  <si>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</si>
  <si>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</si>
  <si>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</si>
  <si>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</si>
  <si>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</si>
  <si>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</si>
  <si>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</si>
  <si>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</si>
  <si>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</si>
  <si>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</si>
  <si>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</si>
  <si>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</si>
  <si>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</si>
  <si>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</si>
  <si>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</si>
  <si>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</si>
  <si>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</si>
  <si>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</si>
  <si>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</si>
  <si>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</si>
  <si>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</si>
  <si>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</si>
  <si>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</si>
  <si>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</si>
  <si>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</si>
  <si>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</si>
  <si>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</si>
  <si>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</si>
  <si>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</si>
  <si>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</si>
  <si>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</si>
  <si>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</si>
  <si>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</si>
  <si>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</si>
  <si>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</si>
  <si>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</si>
  <si>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</si>
  <si>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</si>
  <si>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</si>
  <si>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</si>
  <si>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</si>
  <si>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</si>
  <si>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</si>
  <si>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</si>
  <si>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</si>
  <si>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</si>
  <si>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</si>
  <si>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</si>
  <si>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</si>
  <si>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</si>
  <si>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</si>
  <si>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</si>
  <si>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</si>
  <si>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</si>
  <si>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</si>
  <si>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</si>
  <si>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</si>
  <si>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</si>
  <si>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</si>
  <si>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</si>
  <si>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</si>
  <si>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</si>
  <si>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</si>
  <si>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</si>
  <si>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</si>
  <si>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</si>
  <si>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</si>
  <si>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</si>
  <si>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</si>
  <si>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</si>
  <si>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</si>
  <si>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</si>
  <si>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</si>
  <si>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</si>
  <si>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</si>
  <si>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</si>
  <si>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</si>
  <si>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</si>
  <si>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</si>
  <si>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</si>
  <si>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</si>
  <si>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</si>
  <si>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</si>
  <si>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</si>
  <si>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</si>
  <si>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</si>
  <si>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</si>
  <si>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</si>
  <si>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</si>
  <si>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</si>
  <si>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</si>
  <si>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</si>
  <si>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</si>
  <si>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</si>
  <si>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</si>
  <si>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</si>
  <si>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</si>
  <si>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</si>
  <si>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</si>
  <si>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</si>
  <si>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</si>
  <si>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</si>
  <si>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</si>
  <si>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</si>
  <si>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</si>
  <si>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</si>
  <si>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</si>
  <si>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</si>
  <si>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</si>
  <si>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</si>
  <si>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</si>
  <si>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</si>
  <si>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</si>
  <si>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</si>
  <si>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</si>
  <si>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</si>
  <si>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</si>
  <si>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</si>
  <si>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</si>
  <si>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</si>
  <si>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</si>
  <si>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</si>
  <si>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</si>
  <si>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</si>
  <si>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</si>
  <si>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</si>
  <si>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</si>
  <si>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</si>
  <si>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</si>
  <si>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</si>
  <si>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</si>
  <si>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</si>
  <si>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</si>
  <si>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</si>
  <si>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</si>
  <si>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</si>
  <si>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</si>
  <si>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</si>
  <si>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</si>
  <si>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</si>
  <si>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</si>
  <si>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</si>
  <si>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</si>
  <si>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</si>
  <si>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</si>
  <si>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</si>
  <si>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</si>
  <si>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</si>
  <si>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</si>
  <si>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</si>
  <si>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</si>
  <si>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</si>
  <si>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</si>
  <si>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</si>
  <si>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</si>
  <si>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</si>
  <si>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</si>
  <si>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</si>
  <si>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</si>
  <si>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</si>
  <si>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</si>
  <si>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</si>
  <si>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</si>
  <si>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</si>
  <si>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</si>
  <si>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</si>
  <si>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</si>
  <si>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</si>
  <si>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</si>
  <si>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</si>
  <si>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</si>
  <si>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</si>
  <si>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</si>
  <si>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</si>
  <si>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</si>
  <si>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</si>
  <si>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</si>
  <si>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</si>
  <si>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</si>
  <si>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</si>
  <si>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</si>
  <si>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</si>
  <si>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</si>
  <si>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</si>
  <si>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</si>
  <si>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</si>
  <si>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</si>
  <si>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</si>
  <si>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</si>
  <si>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</si>
  <si>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</si>
  <si>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</si>
  <si>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</si>
  <si>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</si>
  <si>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</si>
  <si>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</si>
  <si>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</si>
  <si>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</si>
  <si>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</si>
  <si>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</si>
  <si>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</si>
  <si>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</si>
  <si>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</si>
  <si>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</si>
  <si>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</si>
  <si>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</si>
  <si>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</si>
  <si>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</si>
  <si>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</si>
  <si>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</si>
  <si>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</si>
  <si>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</si>
  <si>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</si>
  <si>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</si>
  <si>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</si>
  <si>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</si>
  <si>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</si>
  <si>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</si>
  <si>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</si>
  <si>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</si>
  <si>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</si>
  <si>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</si>
  <si>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</si>
  <si>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</si>
  <si>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</si>
  <si>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</si>
  <si>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</si>
  <si>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</si>
  <si>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</si>
  <si>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</si>
  <si>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</si>
  <si>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</si>
  <si>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</si>
  <si>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</si>
  <si>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</si>
  <si>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</si>
  <si>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</si>
  <si>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</si>
  <si>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</si>
  <si>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</si>
  <si>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</si>
  <si>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</si>
  <si>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</si>
  <si>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</si>
  <si>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</si>
  <si>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</si>
  <si>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</si>
  <si>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</si>
  <si>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</si>
  <si>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</si>
  <si>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</si>
  <si>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</si>
  <si>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</si>
  <si>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</si>
  <si>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</si>
  <si>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</si>
  <si>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</si>
  <si>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</si>
  <si>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</si>
  <si>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</si>
  <si>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</si>
  <si>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</si>
  <si>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</si>
  <si>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</si>
  <si>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</si>
  <si>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</si>
  <si>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</si>
  <si>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</si>
  <si>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</si>
  <si>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</si>
  <si>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</si>
  <si>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</si>
  <si>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</si>
  <si>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</si>
  <si>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</si>
  <si>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</si>
  <si>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</si>
  <si>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</si>
  <si>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</si>
  <si>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</si>
  <si>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</si>
  <si>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</si>
  <si>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</si>
  <si>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</si>
  <si>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</si>
  <si>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</si>
  <si>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</si>
  <si>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</si>
  <si>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</si>
  <si>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</si>
  <si>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</si>
  <si>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</si>
  <si>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</si>
  <si>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</si>
  <si>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</si>
  <si>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</si>
  <si>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</si>
  <si>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</si>
  <si>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</si>
  <si>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</si>
  <si>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</si>
  <si>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</si>
  <si>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</si>
  <si>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</si>
  <si>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</si>
  <si>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</si>
  <si>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</si>
  <si>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</si>
  <si>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</si>
  <si>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</si>
  <si>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</si>
  <si>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</si>
  <si>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</si>
  <si>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</si>
  <si>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</si>
  <si>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</si>
  <si>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</si>
  <si>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</si>
  <si>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</si>
  <si>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</si>
  <si>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</si>
  <si>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</si>
  <si>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</si>
  <si>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</si>
  <si>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</si>
  <si>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</si>
  <si>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</si>
  <si>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</si>
  <si>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</si>
  <si>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</si>
  <si>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</si>
  <si>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</si>
  <si>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</si>
  <si>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</si>
  <si>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</si>
  <si>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</si>
  <si>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</si>
  <si>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</si>
  <si>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</si>
  <si>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</si>
  <si>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</si>
  <si>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</si>
  <si>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</si>
  <si>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</si>
  <si>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</si>
  <si>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</si>
  <si>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</si>
  <si>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</si>
  <si>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</si>
  <si>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</si>
  <si>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</si>
  <si>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</si>
  <si>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</si>
  <si>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</si>
  <si>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</si>
  <si>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</si>
  <si>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</si>
  <si>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</si>
  <si>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</si>
  <si>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</si>
  <si>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</si>
  <si>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</si>
  <si>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</si>
  <si>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</si>
  <si>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</si>
  <si>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</si>
  <si>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</si>
  <si>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</si>
  <si>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</si>
  <si>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</si>
  <si>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</si>
  <si>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</si>
  <si>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</si>
  <si>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</si>
  <si>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</si>
  <si>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</si>
  <si>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</si>
  <si>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</si>
  <si>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</si>
  <si>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</si>
  <si>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</si>
  <si>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</si>
  <si>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</si>
  <si>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</si>
  <si>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</si>
  <si>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</si>
  <si>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</si>
  <si>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</si>
  <si>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</si>
  <si>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</si>
  <si>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</si>
  <si>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</si>
  <si>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</si>
  <si>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</si>
  <si>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</si>
  <si>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</si>
  <si>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</si>
  <si>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</si>
  <si>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</si>
  <si>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</si>
  <si>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</si>
  <si>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</si>
  <si>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</si>
  <si>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</si>
  <si>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</si>
  <si>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</si>
  <si>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</si>
  <si>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</si>
  <si>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</si>
  <si>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</si>
  <si>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</si>
  <si>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</si>
  <si>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</si>
  <si>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</si>
  <si>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</si>
  <si>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</si>
  <si>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</si>
  <si>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</si>
  <si>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</si>
  <si>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</si>
  <si>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</si>
  <si>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</si>
  <si>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</si>
  <si>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</si>
  <si>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</si>
  <si>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</si>
  <si>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</si>
  <si>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</si>
  <si>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</si>
  <si>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</si>
  <si>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</si>
  <si>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</si>
  <si>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</si>
  <si>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</si>
  <si>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</si>
  <si>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</si>
  <si>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</si>
  <si>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</si>
  <si>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</si>
  <si>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</si>
  <si>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</si>
  <si>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</si>
  <si>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</si>
  <si>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</si>
  <si>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</si>
  <si>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</si>
  <si>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</si>
  <si>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</si>
  <si>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</si>
  <si>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</si>
  <si>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</si>
  <si>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</si>
  <si>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</si>
  <si>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</si>
  <si>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</si>
  <si>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</si>
  <si>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</si>
  <si>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</si>
  <si>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</si>
  <si>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</si>
  <si>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</si>
  <si>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</si>
  <si>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</si>
  <si>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</si>
  <si>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</si>
  <si>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</si>
  <si>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</si>
  <si>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</si>
  <si>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</si>
  <si>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</si>
  <si>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</si>
  <si>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</si>
  <si>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</si>
  <si>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</si>
  <si>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</si>
  <si>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</si>
  <si>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</si>
  <si>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</si>
  <si>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</si>
  <si>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</si>
  <si>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</si>
  <si>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</si>
  <si>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</si>
  <si>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</si>
  <si>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</si>
  <si>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</si>
  <si>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</si>
  <si>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</si>
  <si>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</si>
  <si>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</si>
  <si>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</si>
  <si>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</si>
  <si>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</si>
  <si>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</si>
  <si>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</si>
  <si>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</si>
  <si>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</si>
  <si>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</si>
  <si>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</si>
  <si>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</si>
  <si>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</si>
  <si>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</si>
  <si>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</si>
  <si>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</si>
  <si>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</si>
  <si>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</si>
  <si>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</si>
  <si>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</si>
  <si>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</si>
  <si>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</si>
  <si>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</si>
  <si>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</si>
  <si>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</si>
  <si>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</si>
  <si>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</si>
  <si>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</si>
  <si>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</si>
  <si>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</si>
  <si>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</si>
  <si>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</si>
  <si>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</si>
  <si>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</si>
  <si>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</si>
  <si>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</si>
  <si>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</si>
  <si>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</si>
  <si>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</si>
  <si>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</si>
  <si>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</si>
  <si>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</si>
  <si>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</si>
  <si>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</si>
  <si>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</si>
  <si>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</si>
  <si>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</si>
  <si>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</si>
  <si>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</si>
  <si>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</si>
  <si>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</si>
  <si>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</si>
  <si>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</si>
  <si>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</si>
  <si>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</si>
  <si>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</si>
  <si>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</si>
  <si>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</si>
  <si>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</si>
  <si>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</si>
  <si>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</si>
  <si>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</si>
  <si>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</si>
  <si>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</si>
  <si>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</si>
  <si>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</si>
  <si>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</si>
  <si>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</si>
  <si>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</si>
  <si>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</si>
  <si>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</si>
  <si>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</si>
  <si>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</si>
  <si>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</si>
  <si>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</si>
  <si>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</si>
  <si>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</si>
  <si>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</si>
  <si>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</si>
  <si>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</si>
  <si>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</si>
  <si>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</si>
  <si>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</si>
  <si>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</si>
  <si>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</si>
  <si>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</si>
  <si>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</si>
  <si>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</si>
  <si>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</si>
  <si>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</si>
  <si>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</si>
  <si>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</si>
  <si>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</si>
  <si>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</si>
  <si>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</si>
  <si>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</si>
  <si>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</si>
  <si>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</si>
  <si>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</si>
  <si>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</si>
  <si>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</si>
  <si>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</si>
  <si>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</si>
  <si>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</si>
  <si>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</si>
  <si>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</si>
  <si>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</si>
  <si>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</si>
  <si>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</si>
  <si>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</si>
  <si>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</si>
  <si>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</si>
  <si>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</si>
  <si>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</si>
  <si>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</si>
  <si>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</si>
  <si>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</si>
  <si>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</si>
  <si>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</si>
  <si>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</si>
  <si>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</si>
  <si>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</si>
  <si>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</si>
  <si>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</si>
  <si>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</si>
  <si>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</si>
  <si>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</si>
  <si>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</si>
  <si>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</si>
  <si>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</si>
  <si>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</si>
  <si>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</si>
  <si>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</si>
  <si>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</si>
  <si>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</si>
  <si>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</si>
  <si>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</si>
  <si>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</si>
  <si>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</si>
  <si>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</si>
  <si>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</si>
  <si>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</si>
  <si>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</si>
  <si>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</si>
  <si>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</si>
  <si>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</si>
  <si>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</si>
  <si>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</si>
  <si>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</si>
  <si>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</si>
  <si>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</si>
  <si>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</si>
  <si>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</si>
  <si>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</si>
  <si>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</si>
  <si>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</si>
  <si>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</si>
  <si>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</si>
  <si>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</si>
  <si>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</si>
  <si>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</si>
  <si>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</si>
  <si>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</si>
  <si>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</si>
  <si>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</si>
  <si>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</si>
  <si>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</si>
  <si>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</si>
  <si>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</si>
  <si>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</si>
  <si>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</si>
  <si>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</si>
  <si>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</si>
  <si>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</si>
  <si>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</si>
  <si>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</si>
  <si>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</si>
  <si>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</si>
  <si>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</si>
  <si>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</si>
  <si>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</si>
  <si>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</si>
  <si>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</si>
  <si>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</si>
  <si>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</si>
  <si>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</si>
  <si>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</si>
  <si>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</si>
  <si>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</si>
  <si>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</si>
  <si>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</si>
  <si>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</si>
  <si>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</si>
  <si>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</si>
  <si>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</si>
  <si>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</si>
  <si>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</si>
  <si>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</si>
  <si>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</si>
  <si>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</si>
  <si>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</si>
  <si>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</si>
  <si>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</si>
  <si>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</si>
  <si>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</si>
  <si>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</si>
  <si>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</si>
  <si>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</si>
  <si>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</si>
  <si>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</si>
  <si>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</si>
  <si>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</si>
  <si>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</si>
  <si>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</si>
  <si>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</si>
  <si>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</si>
  <si>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</si>
  <si>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</si>
  <si>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</si>
  <si>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</si>
  <si>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</si>
  <si>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</si>
  <si>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</si>
  <si>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</si>
  <si>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</si>
  <si>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</si>
  <si>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</si>
  <si>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</si>
  <si>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</si>
  <si>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</si>
  <si>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</si>
  <si>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</si>
  <si>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</si>
  <si>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</si>
  <si>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</si>
  <si>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</si>
  <si>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</si>
  <si>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</si>
  <si>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</si>
  <si>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</si>
  <si>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</si>
  <si>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</si>
  <si>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</si>
  <si>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</si>
  <si>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</si>
  <si>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</si>
  <si>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</si>
  <si>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</si>
  <si>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</si>
  <si>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</si>
  <si>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</si>
  <si>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</si>
  <si>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</si>
  <si>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</si>
  <si>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</si>
  <si>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</si>
  <si>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</si>
  <si>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</si>
  <si>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</si>
  <si>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</si>
  <si>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</si>
  <si>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</si>
  <si>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</si>
  <si>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</si>
  <si>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</si>
  <si>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</si>
  <si>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</si>
  <si>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</si>
  <si>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</si>
  <si>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</si>
  <si>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</si>
  <si>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</si>
  <si>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</si>
  <si>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</si>
  <si>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</si>
  <si>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</si>
  <si>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</si>
  <si>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</si>
  <si>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</si>
  <si>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</si>
  <si>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</si>
  <si>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</si>
  <si>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</si>
  <si>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</si>
  <si>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</si>
  <si>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</si>
  <si>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</si>
  <si>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</si>
  <si>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</si>
  <si>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</si>
  <si>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</si>
  <si>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</si>
  <si>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</si>
  <si>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</si>
  <si>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</si>
  <si>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</si>
  <si>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</si>
  <si>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</si>
  <si>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</si>
  <si>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</si>
  <si>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</si>
  <si>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</si>
  <si>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</si>
  <si>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</si>
  <si>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</si>
  <si>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</si>
  <si>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</si>
  <si>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</si>
  <si>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</si>
  <si>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</si>
  <si>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</si>
  <si>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</si>
  <si>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</si>
  <si>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</si>
  <si>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</si>
  <si>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</si>
  <si>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</si>
  <si>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</si>
  <si>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</si>
  <si>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</si>
  <si>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</si>
  <si>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</si>
  <si>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</si>
  <si>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</si>
  <si>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</si>
  <si>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</si>
  <si>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</si>
  <si>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</si>
  <si>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</si>
  <si>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</si>
  <si>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</si>
  <si>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</si>
  <si>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</si>
  <si>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</si>
  <si>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</si>
  <si>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</si>
  <si>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</si>
  <si>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</si>
  <si>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</si>
  <si>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</si>
  <si>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</si>
  <si>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</si>
  <si>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</si>
  <si>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</si>
  <si>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</si>
  <si>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</si>
  <si>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</si>
  <si>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</si>
  <si>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</si>
  <si>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</si>
  <si>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</si>
  <si>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</si>
  <si>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</si>
  <si>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</si>
  <si>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</si>
  <si>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</si>
  <si>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</si>
  <si>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</si>
  <si>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</si>
  <si>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</si>
  <si>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</si>
  <si>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</si>
  <si>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</si>
  <si>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</si>
  <si>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</si>
  <si>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</si>
  <si>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</si>
  <si>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</si>
  <si>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</si>
  <si>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</si>
  <si>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</si>
  <si>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</si>
  <si>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</si>
  <si>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</si>
  <si>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</si>
  <si>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</si>
  <si>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</si>
  <si>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</si>
  <si>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</si>
  <si>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</si>
  <si>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</si>
  <si>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</si>
  <si>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</si>
  <si>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</si>
  <si>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</si>
  <si>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</si>
  <si>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</si>
  <si>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</si>
  <si>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</si>
  <si>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</si>
  <si>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</si>
  <si>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</si>
  <si>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</si>
  <si>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</si>
  <si>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</si>
  <si>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</si>
  <si>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</si>
  <si>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</si>
  <si>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</si>
  <si>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</si>
  <si>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</si>
  <si>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</si>
  <si>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</si>
  <si>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</si>
  <si>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</si>
  <si>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</si>
  <si>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</si>
  <si>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</si>
  <si>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</si>
  <si>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</si>
  <si>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</si>
  <si>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</si>
  <si>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</si>
  <si>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</si>
  <si>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</si>
  <si>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</si>
  <si>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</si>
  <si>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</si>
  <si>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</si>
  <si>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</si>
  <si>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</si>
  <si>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</si>
  <si>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</si>
  <si>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</si>
  <si>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</si>
  <si>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</si>
  <si>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</si>
  <si>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</si>
  <si>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</si>
  <si>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</si>
  <si>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</si>
  <si>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</si>
  <si>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</si>
  <si>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</si>
  <si>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</si>
  <si>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</si>
  <si>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</si>
  <si>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</si>
  <si>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</si>
  <si>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</si>
  <si>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</si>
  <si>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</si>
  <si>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</si>
  <si>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</si>
  <si>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</si>
  <si>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</si>
  <si>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</si>
  <si>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</si>
  <si>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</si>
  <si>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</si>
  <si>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</si>
  <si>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</si>
  <si>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</si>
  <si>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</si>
  <si>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</si>
  <si>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</si>
  <si>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</si>
  <si>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</si>
  <si>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</si>
  <si>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</si>
  <si>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</si>
  <si>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</si>
  <si>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</si>
  <si>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</si>
  <si>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</si>
  <si>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</si>
  <si>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</si>
  <si>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</si>
  <si>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</si>
  <si>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</si>
  <si>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</si>
  <si>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</si>
  <si>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</si>
  <si>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</si>
  <si>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</si>
  <si>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</si>
  <si>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</si>
  <si>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</si>
  <si>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</si>
  <si>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</si>
  <si>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</si>
  <si>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</si>
  <si>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</si>
  <si>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</si>
  <si>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</si>
  <si>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</si>
  <si>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</si>
  <si>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</si>
  <si>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</si>
  <si>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</si>
  <si>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</si>
  <si>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</si>
  <si>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</si>
  <si>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</si>
  <si>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</si>
  <si>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</si>
  <si>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</si>
  <si>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</si>
  <si>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</si>
  <si>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</si>
  <si>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</si>
  <si>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</si>
  <si>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</si>
  <si>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</si>
  <si>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</si>
  <si>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</si>
  <si>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</si>
  <si>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</si>
  <si>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</si>
  <si>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</si>
  <si>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</si>
  <si>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</si>
  <si>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</si>
  <si>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</si>
  <si>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</si>
  <si>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</si>
  <si>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</si>
  <si>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</si>
  <si>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</si>
  <si>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</si>
  <si>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</si>
  <si>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</si>
  <si>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</si>
  <si>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</si>
  <si>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</si>
  <si>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</si>
  <si>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</si>
  <si>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</si>
  <si>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</si>
  <si>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</si>
  <si>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</si>
  <si>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</si>
  <si>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</si>
  <si>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</si>
  <si>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</si>
  <si>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</si>
  <si>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</si>
  <si>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</si>
  <si>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</si>
  <si>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</si>
  <si>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</si>
  <si>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</si>
  <si>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</si>
  <si>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</si>
  <si>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</si>
  <si>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</si>
  <si>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</si>
  <si>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</si>
  <si>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</si>
  <si>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</si>
  <si>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</si>
  <si>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</si>
  <si>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</si>
  <si>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</si>
  <si>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</si>
  <si>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</si>
  <si>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</si>
  <si>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</si>
  <si>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</si>
  <si>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</si>
  <si>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</si>
  <si>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</si>
  <si>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</si>
  <si>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</si>
  <si>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</si>
  <si>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</si>
  <si>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</si>
  <si>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</si>
  <si>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</si>
  <si>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</si>
  <si>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</si>
  <si>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</si>
  <si>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</si>
  <si>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</si>
  <si>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</si>
  <si>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</si>
  <si>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</si>
  <si>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</si>
  <si>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</si>
  <si>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</si>
  <si>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</si>
  <si>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</si>
  <si>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</si>
  <si>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</si>
  <si>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</si>
  <si>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</si>
  <si>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</si>
  <si>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</si>
  <si>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</si>
  <si>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</si>
  <si>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</si>
  <si>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</si>
  <si>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</si>
  <si>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</si>
  <si>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</si>
  <si>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</si>
  <si>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</si>
  <si>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</si>
  <si>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</si>
  <si>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</si>
  <si>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</si>
  <si>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</si>
  <si>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</si>
  <si>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</si>
  <si>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</si>
  <si>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</si>
  <si>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</si>
  <si>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</si>
  <si>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</si>
  <si>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</si>
  <si>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</si>
  <si>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</si>
  <si>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</si>
  <si>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</si>
  <si>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</si>
  <si>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</si>
  <si>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</si>
  <si>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</si>
  <si>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</si>
  <si>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</si>
  <si>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</si>
  <si>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</si>
  <si>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</si>
  <si>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</si>
  <si>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</si>
  <si>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</si>
  <si>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</si>
  <si>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</si>
  <si>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</si>
  <si>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</si>
  <si>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</si>
  <si>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</si>
  <si>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</si>
  <si>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</si>
  <si>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</si>
  <si>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</si>
  <si>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</si>
  <si>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</si>
  <si>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</si>
  <si>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</si>
  <si>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</si>
  <si>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</si>
  <si>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</si>
  <si>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</si>
  <si>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</si>
  <si>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</si>
  <si>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</si>
  <si>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</si>
  <si>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</si>
  <si>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</si>
  <si>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</si>
  <si>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</si>
  <si>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</si>
  <si>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</si>
  <si>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</si>
  <si>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</si>
  <si>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</si>
  <si>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</si>
  <si>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</si>
  <si>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</si>
  <si>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</si>
  <si>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</si>
  <si>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</si>
  <si>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</si>
  <si>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</si>
  <si>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</si>
  <si>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</si>
  <si>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</si>
  <si>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</si>
  <si>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</si>
  <si>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</si>
  <si>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</si>
  <si>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</si>
  <si>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</si>
  <si>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</si>
  <si>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</si>
  <si>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</si>
  <si>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</si>
  <si>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</si>
  <si>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</si>
  <si>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</si>
  <si>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</si>
  <si>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</si>
  <si>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</si>
  <si>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</si>
  <si>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</si>
  <si>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</si>
  <si>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</si>
  <si>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</si>
  <si>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</si>
  <si>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</si>
  <si>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</si>
  <si>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</si>
  <si>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</si>
  <si>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</si>
  <si>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</si>
  <si>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</si>
  <si>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</si>
  <si>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</si>
  <si>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</si>
  <si>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</si>
  <si>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07/2021</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</si>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</sst>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 numFmtId="176" formatCode="General\ &quot;hours&quot;"/>
    <numFmt numFmtId="177" formatCode="General\ &quot;hrs&quot;"/>
    <numFmt numFmtId="178" formatCode="_(* #,##0.00_);_(* \(#,##0.00\);_(* &quot;-&quot;??_);_(@_)"/>
    <numFmt numFmtId="179" formatCode="00000"/>
    <numFmt numFmtId="180" formatCode="General\ &quot;days&quot;"/>
    <numFmt numFmtId="181" formatCode="0\ \ &quot;hrs&quot;"/>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sz val="11"/>
      <color theme="1"/>
      <name val="宋体"/>
      <charset val="0"/>
      <scheme val="minor"/>
    </font>
    <font>
      <sz val="11"/>
      <color theme="0"/>
      <name val="宋体"/>
      <charset val="0"/>
      <scheme val="minor"/>
    </font>
    <font>
      <b/>
      <sz val="15"/>
      <color theme="3"/>
      <name val="宋体"/>
      <charset val="134"/>
      <scheme val="minor"/>
    </font>
    <font>
      <sz val="11"/>
      <color rgb="FFFA7D00"/>
      <name val="宋体"/>
      <charset val="0"/>
      <scheme val="minor"/>
    </font>
    <font>
      <b/>
      <sz val="11"/>
      <color theme="3"/>
      <name val="宋体"/>
      <charset val="134"/>
      <scheme val="minor"/>
    </font>
    <font>
      <b/>
      <sz val="18"/>
      <color theme="3"/>
      <name val="宋体"/>
      <charset val="134"/>
      <scheme val="minor"/>
    </font>
    <font>
      <sz val="11"/>
      <color rgb="FF9C0006"/>
      <name val="宋体"/>
      <charset val="0"/>
      <scheme val="minor"/>
    </font>
    <font>
      <b/>
      <sz val="11"/>
      <color rgb="FFFA7D00"/>
      <name val="宋体"/>
      <charset val="0"/>
      <scheme val="minor"/>
    </font>
    <font>
      <sz val="11"/>
      <color rgb="FF3F3F76"/>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sz val="10"/>
      <name val="Arial"/>
      <charset val="134"/>
    </font>
    <font>
      <b/>
      <sz val="13"/>
      <color theme="3"/>
      <name val="宋体"/>
      <charset val="134"/>
      <scheme val="minor"/>
    </font>
    <font>
      <sz val="11"/>
      <color rgb="FFFF0000"/>
      <name val="宋体"/>
      <charset val="0"/>
      <scheme val="minor"/>
    </font>
    <font>
      <sz val="11"/>
      <color rgb="FF9C6500"/>
      <name val="宋体"/>
      <charset val="0"/>
      <scheme val="minor"/>
    </font>
    <font>
      <b/>
      <sz val="11"/>
      <color rgb="FF3F3F3F"/>
      <name val="宋体"/>
      <charset val="0"/>
      <scheme val="minor"/>
    </font>
    <font>
      <b/>
      <sz val="11"/>
      <color rgb="FFFFFFFF"/>
      <name val="宋体"/>
      <charset val="0"/>
      <scheme val="minor"/>
    </font>
    <font>
      <sz val="11"/>
      <color rgb="FF006100"/>
      <name val="宋体"/>
      <charset val="0"/>
      <scheme val="minor"/>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theme="4" tint="0.799981688894314"/>
        <bgColor indexed="64"/>
      </patternFill>
    </fill>
    <fill>
      <patternFill patternType="solid">
        <fgColor theme="5"/>
        <bgColor indexed="64"/>
      </patternFill>
    </fill>
    <fill>
      <patternFill patternType="solid">
        <fgColor theme="7"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7"/>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4"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rgb="FFA5A5A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rgb="FFC6EFCE"/>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1">
    <xf numFmtId="0" fontId="0" fillId="0" borderId="0"/>
    <xf numFmtId="42" fontId="0" fillId="0" borderId="0" applyFont="0" applyFill="0" applyBorder="0" applyAlignment="0" applyProtection="0">
      <alignment vertical="center"/>
    </xf>
    <xf numFmtId="0" fontId="20" fillId="26" borderId="0" applyNumberFormat="0" applyBorder="0" applyAlignment="0" applyProtection="0">
      <alignment vertical="center"/>
    </xf>
    <xf numFmtId="0" fontId="28" fillId="22"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23" borderId="0" applyNumberFormat="0" applyBorder="0" applyAlignment="0" applyProtection="0">
      <alignment vertical="center"/>
    </xf>
    <xf numFmtId="0" fontId="26" fillId="18" borderId="0" applyNumberFormat="0" applyBorder="0" applyAlignment="0" applyProtection="0">
      <alignment vertical="center"/>
    </xf>
    <xf numFmtId="43" fontId="0" fillId="0" borderId="0" applyFont="0" applyFill="0" applyBorder="0" applyAlignment="0" applyProtection="0">
      <alignment vertical="center"/>
    </xf>
    <xf numFmtId="0" fontId="21" fillId="30"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14" borderId="9" applyNumberFormat="0" applyFont="0" applyAlignment="0" applyProtection="0">
      <alignment vertical="center"/>
    </xf>
    <xf numFmtId="178" fontId="32" fillId="0" borderId="0" applyFont="0" applyFill="0" applyBorder="0" applyAlignment="0" applyProtection="0"/>
    <xf numFmtId="0" fontId="21" fillId="33" borderId="0" applyNumberFormat="0" applyBorder="0" applyAlignment="0" applyProtection="0">
      <alignment vertical="center"/>
    </xf>
    <xf numFmtId="0" fontId="2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2" fillId="0" borderId="8" applyNumberFormat="0" applyFill="0" applyAlignment="0" applyProtection="0">
      <alignment vertical="center"/>
    </xf>
    <xf numFmtId="0" fontId="33" fillId="0" borderId="8" applyNumberFormat="0" applyFill="0" applyAlignment="0" applyProtection="0">
      <alignment vertical="center"/>
    </xf>
    <xf numFmtId="0" fontId="21" fillId="37" borderId="0" applyNumberFormat="0" applyBorder="0" applyAlignment="0" applyProtection="0">
      <alignment vertical="center"/>
    </xf>
    <xf numFmtId="0" fontId="24" fillId="0" borderId="11" applyNumberFormat="0" applyFill="0" applyAlignment="0" applyProtection="0">
      <alignment vertical="center"/>
    </xf>
    <xf numFmtId="0" fontId="21" fillId="13" borderId="0" applyNumberFormat="0" applyBorder="0" applyAlignment="0" applyProtection="0">
      <alignment vertical="center"/>
    </xf>
    <xf numFmtId="0" fontId="36" fillId="21" borderId="14" applyNumberFormat="0" applyAlignment="0" applyProtection="0">
      <alignment vertical="center"/>
    </xf>
    <xf numFmtId="0" fontId="27" fillId="21" borderId="12" applyNumberFormat="0" applyAlignment="0" applyProtection="0">
      <alignment vertical="center"/>
    </xf>
    <xf numFmtId="0" fontId="37" fillId="36" borderId="15" applyNumberFormat="0" applyAlignment="0" applyProtection="0">
      <alignment vertical="center"/>
    </xf>
    <xf numFmtId="0" fontId="20" fillId="25" borderId="0" applyNumberFormat="0" applyBorder="0" applyAlignment="0" applyProtection="0">
      <alignment vertical="center"/>
    </xf>
    <xf numFmtId="0" fontId="21" fillId="12" borderId="0" applyNumberFormat="0" applyBorder="0" applyAlignment="0" applyProtection="0">
      <alignment vertical="center"/>
    </xf>
    <xf numFmtId="0" fontId="23" fillId="0" borderId="10" applyNumberFormat="0" applyFill="0" applyAlignment="0" applyProtection="0">
      <alignment vertical="center"/>
    </xf>
    <xf numFmtId="0" fontId="29" fillId="0" borderId="13" applyNumberFormat="0" applyFill="0" applyAlignment="0" applyProtection="0">
      <alignment vertical="center"/>
    </xf>
    <xf numFmtId="0" fontId="38" fillId="41" borderId="0" applyNumberFormat="0" applyBorder="0" applyAlignment="0" applyProtection="0">
      <alignment vertical="center"/>
    </xf>
    <xf numFmtId="0" fontId="35" fillId="32" borderId="0" applyNumberFormat="0" applyBorder="0" applyAlignment="0" applyProtection="0">
      <alignment vertical="center"/>
    </xf>
    <xf numFmtId="0" fontId="20" fillId="31" borderId="0" applyNumberFormat="0" applyBorder="0" applyAlignment="0" applyProtection="0">
      <alignment vertical="center"/>
    </xf>
    <xf numFmtId="0" fontId="21" fillId="29" borderId="0" applyNumberFormat="0" applyBorder="0" applyAlignment="0" applyProtection="0">
      <alignment vertical="center"/>
    </xf>
    <xf numFmtId="0" fontId="20" fillId="11" borderId="0" applyNumberFormat="0" applyBorder="0" applyAlignment="0" applyProtection="0">
      <alignment vertical="center"/>
    </xf>
    <xf numFmtId="0" fontId="20" fillId="28" borderId="0" applyNumberFormat="0" applyBorder="0" applyAlignment="0" applyProtection="0">
      <alignment vertical="center"/>
    </xf>
    <xf numFmtId="0" fontId="20" fillId="24" borderId="0" applyNumberFormat="0" applyBorder="0" applyAlignment="0" applyProtection="0">
      <alignment vertical="center"/>
    </xf>
    <xf numFmtId="0" fontId="20" fillId="20" borderId="0" applyNumberFormat="0" applyBorder="0" applyAlignment="0" applyProtection="0">
      <alignment vertical="center"/>
    </xf>
    <xf numFmtId="0" fontId="21" fillId="40" borderId="0" applyNumberFormat="0" applyBorder="0" applyAlignment="0" applyProtection="0">
      <alignment vertical="center"/>
    </xf>
    <xf numFmtId="0" fontId="21" fillId="17" borderId="0" applyNumberFormat="0" applyBorder="0" applyAlignment="0" applyProtection="0">
      <alignment vertical="center"/>
    </xf>
    <xf numFmtId="0" fontId="20" fillId="19" borderId="0" applyNumberFormat="0" applyBorder="0" applyAlignment="0" applyProtection="0">
      <alignment vertical="center"/>
    </xf>
    <xf numFmtId="0" fontId="32" fillId="0" borderId="0"/>
    <xf numFmtId="0" fontId="20" fillId="39" borderId="0" applyNumberFormat="0" applyBorder="0" applyAlignment="0" applyProtection="0">
      <alignment vertical="center"/>
    </xf>
    <xf numFmtId="0" fontId="21" fillId="27" borderId="0" applyNumberFormat="0" applyBorder="0" applyAlignment="0" applyProtection="0">
      <alignment vertical="center"/>
    </xf>
    <xf numFmtId="0" fontId="20" fillId="16" borderId="0" applyNumberFormat="0" applyBorder="0" applyAlignment="0" applyProtection="0">
      <alignment vertical="center"/>
    </xf>
    <xf numFmtId="0" fontId="21" fillId="15" borderId="0" applyNumberFormat="0" applyBorder="0" applyAlignment="0" applyProtection="0">
      <alignment vertical="center"/>
    </xf>
    <xf numFmtId="0" fontId="21" fillId="35" borderId="0" applyNumberFormat="0" applyBorder="0" applyAlignment="0" applyProtection="0">
      <alignment vertical="center"/>
    </xf>
    <xf numFmtId="0" fontId="20" fillId="38" borderId="0" applyNumberFormat="0" applyBorder="0" applyAlignment="0" applyProtection="0">
      <alignment vertical="center"/>
    </xf>
    <xf numFmtId="0" fontId="21" fillId="34"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6"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6" fontId="3" fillId="0" borderId="0" xfId="0" applyNumberFormat="1" applyFont="1" applyAlignment="1">
      <alignment horizontal="right" vertical="center" indent="1"/>
    </xf>
    <xf numFmtId="177"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6"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6"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80"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81" fontId="4" fillId="0" borderId="3" xfId="0" applyNumberFormat="1" applyFont="1" applyBorder="1" applyAlignment="1">
      <alignment horizontal="center" vertical="center" wrapText="1"/>
    </xf>
    <xf numFmtId="177"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6" fontId="0" fillId="0" borderId="0" xfId="0" applyNumberFormat="1" applyBorder="1"/>
    <xf numFmtId="180"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77"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6" fontId="0" fillId="0" borderId="0" xfId="0" applyNumberFormat="1" applyFont="1" applyBorder="1" applyAlignment="1">
      <alignment horizontal="center"/>
    </xf>
    <xf numFmtId="176" fontId="0" fillId="0" borderId="0" xfId="0" applyNumberFormat="1" applyBorder="1" applyAlignment="1">
      <alignment horizontal="center"/>
    </xf>
    <xf numFmtId="176"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80" fontId="4" fillId="3" borderId="3" xfId="0" applyNumberFormat="1" applyFont="1" applyFill="1" applyBorder="1" applyAlignment="1">
      <alignment horizontal="center" vertical="center"/>
    </xf>
    <xf numFmtId="180" fontId="7" fillId="3" borderId="3" xfId="0" applyNumberFormat="1" applyFont="1" applyFill="1" applyBorder="1" applyAlignment="1">
      <alignment horizontal="center" vertical="center"/>
    </xf>
    <xf numFmtId="0" fontId="0" fillId="3" borderId="0" xfId="0" applyFill="1" applyAlignment="1">
      <alignment vertical="center"/>
    </xf>
    <xf numFmtId="176" fontId="0" fillId="3" borderId="0" xfId="0" applyNumberFormat="1" applyFill="1"/>
    <xf numFmtId="0" fontId="0" fillId="3" borderId="0" xfId="0" applyFill="1"/>
    <xf numFmtId="0" fontId="4" fillId="0" borderId="3" xfId="0" applyFont="1" applyBorder="1" applyAlignment="1">
      <alignment horizontal="center"/>
    </xf>
    <xf numFmtId="176"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6"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80"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79"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80"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80"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6" fontId="5" fillId="0" borderId="0" xfId="0" applyNumberFormat="1" applyFont="1"/>
    <xf numFmtId="0" fontId="5" fillId="0" borderId="1" xfId="0" applyFont="1" applyBorder="1" applyAlignment="1">
      <alignment wrapText="1"/>
    </xf>
    <xf numFmtId="176"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9.jpeg"/></Relationships>
</file>

<file path=xl/drawings/_rels/drawing79.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10.png"/><Relationship Id="rId3" Type="http://schemas.openxmlformats.org/officeDocument/2006/relationships/image" Target="../media/image8.png"/><Relationship Id="rId2" Type="http://schemas.openxmlformats.org/officeDocument/2006/relationships/image" Target="../media/image4.png"/><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10.png"/><Relationship Id="rId3" Type="http://schemas.openxmlformats.org/officeDocument/2006/relationships/image" Target="../media/image8.png"/><Relationship Id="rId2" Type="http://schemas.openxmlformats.org/officeDocument/2006/relationships/image" Target="../media/image11.png"/><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2" cstate="print"/>
        <a:srcRect/>
        <a:stretch>
          <a:fillRect/>
        </a:stretch>
      </xdr:blipFill>
      <xdr:spPr>
        <a:xfrm>
          <a:off x="7534275" y="8134350"/>
          <a:ext cx="885825" cy="590550"/>
        </a:xfrm>
        <a:prstGeom prst="rect">
          <a:avLst/>
        </a:prstGeom>
        <a:noFill/>
        <a:ln w="9525">
          <a:noFill/>
          <a:miter lim="800000"/>
          <a:headEnd/>
          <a:tailEnd/>
        </a:ln>
      </xdr:spPr>
    </xdr:pic>
    <xdr:clientData/>
  </xdr:twoCellAnchor>
  <xdr:twoCellAnchor>
    <xdr:from>
      <xdr:col>6</xdr:col>
      <xdr:colOff>762000</xdr:colOff>
      <xdr:row>29</xdr:row>
      <xdr:rowOff>104775</xdr:rowOff>
    </xdr:from>
    <xdr:to>
      <xdr:col>7</xdr:col>
      <xdr:colOff>828040</xdr:colOff>
      <xdr:row>33</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896475" y="8258175"/>
          <a:ext cx="885190" cy="613410"/>
        </a:xfrm>
        <a:prstGeom prst="rect">
          <a:avLst/>
        </a:prstGeom>
        <a:noFill/>
        <a:ln w="9525">
          <a:noFill/>
          <a:miter lim="800000"/>
          <a:headEnd/>
          <a:tailEnd/>
        </a:ln>
      </xdr:spPr>
    </xdr:pic>
    <xdr:clientData/>
  </xdr:twoCellAnchor>
  <xdr:twoCellAnchor>
    <xdr:from>
      <xdr:col>1</xdr:col>
      <xdr:colOff>695325</xdr:colOff>
      <xdr:row>29</xdr:row>
      <xdr:rowOff>66675</xdr:rowOff>
    </xdr:from>
    <xdr:to>
      <xdr:col>1</xdr:col>
      <xdr:colOff>1433195</xdr:colOff>
      <xdr:row>32</xdr:row>
      <xdr:rowOff>119380</xdr:rowOff>
    </xdr:to>
    <xdr:pic>
      <xdr:nvPicPr>
        <xdr:cNvPr id="4" name="图片 20" descr="图片2"/>
        <xdr:cNvPicPr>
          <a:picLocks noChangeAspect="1"/>
        </xdr:cNvPicPr>
      </xdr:nvPicPr>
      <xdr:blipFill>
        <a:blip r:embed="rId4"/>
        <a:stretch>
          <a:fillRect/>
        </a:stretch>
      </xdr:blipFill>
      <xdr:spPr>
        <a:xfrm>
          <a:off x="1514475" y="8220075"/>
          <a:ext cx="737870" cy="567055"/>
        </a:xfrm>
        <a:prstGeom prst="rect">
          <a:avLst/>
        </a:prstGeom>
        <a:noFill/>
        <a:ln w="12700" cmpd="sng">
          <a:noFill/>
          <a:prstDash val="solid"/>
        </a:ln>
        <a:effectLst/>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2" cstate="print"/>
        <a:srcRect/>
        <a:stretch>
          <a:fillRect/>
        </a:stretch>
      </xdr:blipFill>
      <xdr:spPr>
        <a:xfrm>
          <a:off x="7277100" y="8629650"/>
          <a:ext cx="885825" cy="590550"/>
        </a:xfrm>
        <a:prstGeom prst="rect">
          <a:avLst/>
        </a:prstGeom>
        <a:noFill/>
        <a:ln w="9525">
          <a:noFill/>
          <a:miter lim="800000"/>
          <a:headEnd/>
          <a:tailEnd/>
        </a:ln>
      </xdr:spPr>
    </xdr:pic>
    <xdr:clientData/>
  </xdr:twoCellAnchor>
  <xdr:twoCellAnchor>
    <xdr:from>
      <xdr:col>6</xdr:col>
      <xdr:colOff>638175</xdr:colOff>
      <xdr:row>31</xdr:row>
      <xdr:rowOff>9525</xdr:rowOff>
    </xdr:from>
    <xdr:to>
      <xdr:col>7</xdr:col>
      <xdr:colOff>704215</xdr:colOff>
      <xdr:row>34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791700" y="8782050"/>
          <a:ext cx="885190" cy="613410"/>
        </a:xfrm>
        <a:prstGeom prst="rect">
          <a:avLst/>
        </a:prstGeom>
        <a:noFill/>
        <a:ln w="9525">
          <a:noFill/>
          <a:miter lim="800000"/>
          <a:headEnd/>
          <a:tailEnd/>
        </a:ln>
      </xdr:spPr>
    </xdr:pic>
    <xdr:clientData/>
  </xdr:twoCellAnchor>
  <xdr:twoCellAnchor>
    <xdr:from>
      <xdr:col>1</xdr:col>
      <xdr:colOff>638175</xdr:colOff>
      <xdr:row>31</xdr:row>
      <xdr:rowOff>57150</xdr:rowOff>
    </xdr:from>
    <xdr:to>
      <xdr:col>1</xdr:col>
      <xdr:colOff>1376045</xdr:colOff>
      <xdr:row>34</xdr:row>
      <xdr:rowOff>109855</xdr:rowOff>
    </xdr:to>
    <xdr:pic>
      <xdr:nvPicPr>
        <xdr:cNvPr id="4" name="图片 20" descr="图片2"/>
        <xdr:cNvPicPr>
          <a:picLocks noChangeAspect="1"/>
        </xdr:cNvPicPr>
      </xdr:nvPicPr>
      <xdr:blipFill>
        <a:blip r:embed="rId4"/>
        <a:stretch>
          <a:fillRect/>
        </a:stretch>
      </xdr:blipFill>
      <xdr:spPr>
        <a:xfrm>
          <a:off x="1457325" y="8829675"/>
          <a:ext cx="737870" cy="567055"/>
        </a:xfrm>
        <a:prstGeom prst="rect">
          <a:avLst/>
        </a:prstGeom>
        <a:noFill/>
        <a:ln w="12700" cmpd="sng">
          <a:noFill/>
          <a:prstDash val="solid"/>
        </a:ln>
        <a:effectLst/>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2" cstate="print"/>
        <a:srcRect/>
        <a:stretch>
          <a:fillRect/>
        </a:stretch>
      </xdr:blipFill>
      <xdr:spPr>
        <a:xfrm>
          <a:off x="7334250" y="5219700"/>
          <a:ext cx="885825" cy="590550"/>
        </a:xfrm>
        <a:prstGeom prst="rect">
          <a:avLst/>
        </a:prstGeom>
        <a:noFill/>
        <a:ln w="9525">
          <a:noFill/>
          <a:miter lim="800000"/>
          <a:headEnd/>
          <a:tailEnd/>
        </a:ln>
      </xdr:spPr>
    </xdr:pic>
    <xdr:clientData/>
  </xdr:twoCellAnchor>
  <xdr:twoCellAnchor>
    <xdr:from>
      <xdr:col>6</xdr:col>
      <xdr:colOff>781050</xdr:colOff>
      <xdr:row>22</xdr:row>
      <xdr:rowOff>28575</xdr:rowOff>
    </xdr:from>
    <xdr:to>
      <xdr:col>7</xdr:col>
      <xdr:colOff>847090</xdr:colOff>
      <xdr:row>25</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944100" y="5353050"/>
          <a:ext cx="885190" cy="613410"/>
        </a:xfrm>
        <a:prstGeom prst="rect">
          <a:avLst/>
        </a:prstGeom>
        <a:noFill/>
        <a:ln w="9525">
          <a:noFill/>
          <a:miter lim="800000"/>
          <a:headEnd/>
          <a:tailEnd/>
        </a:ln>
      </xdr:spPr>
    </xdr:pic>
    <xdr:clientData/>
  </xdr:twoCellAnchor>
  <xdr:twoCellAnchor>
    <xdr:from>
      <xdr:col>1</xdr:col>
      <xdr:colOff>628650</xdr:colOff>
      <xdr:row>22</xdr:row>
      <xdr:rowOff>66675</xdr:rowOff>
    </xdr:from>
    <xdr:to>
      <xdr:col>1</xdr:col>
      <xdr:colOff>1366520</xdr:colOff>
      <xdr:row>25</xdr:row>
      <xdr:rowOff>119380</xdr:rowOff>
    </xdr:to>
    <xdr:pic>
      <xdr:nvPicPr>
        <xdr:cNvPr id="4" name="图片 20" descr="图片2"/>
        <xdr:cNvPicPr>
          <a:picLocks noChangeAspect="1"/>
        </xdr:cNvPicPr>
      </xdr:nvPicPr>
      <xdr:blipFill>
        <a:blip r:embed="rId4"/>
        <a:stretch>
          <a:fillRect/>
        </a:stretch>
      </xdr:blipFill>
      <xdr:spPr>
        <a:xfrm>
          <a:off x="1447800" y="5391150"/>
          <a:ext cx="737870" cy="567055"/>
        </a:xfrm>
        <a:prstGeom prst="rect">
          <a:avLst/>
        </a:prstGeom>
        <a:noFill/>
        <a:ln w="12700" cmpd="sng">
          <a:noFill/>
          <a:prstDash val="solid"/>
        </a:ln>
        <a:effectLst/>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2" cstate="print"/>
        <a:srcRect/>
        <a:stretch>
          <a:fillRect/>
        </a:stretch>
      </xdr:blipFill>
      <xdr:spPr>
        <a:xfrm>
          <a:off x="6657975" y="3190875"/>
          <a:ext cx="885825" cy="590550"/>
        </a:xfrm>
        <a:prstGeom prst="rect">
          <a:avLst/>
        </a:prstGeom>
        <a:noFill/>
        <a:ln w="9525">
          <a:noFill/>
          <a:miter lim="800000"/>
          <a:headEnd/>
          <a:tailEnd/>
        </a:ln>
      </xdr:spPr>
    </xdr:pic>
    <xdr:clientData/>
  </xdr:twoCellAnchor>
  <xdr:twoCellAnchor>
    <xdr:from>
      <xdr:col>6</xdr:col>
      <xdr:colOff>790575</xdr:colOff>
      <xdr:row>15</xdr:row>
      <xdr:rowOff>104775</xdr:rowOff>
    </xdr:from>
    <xdr:to>
      <xdr:col>7</xdr:col>
      <xdr:colOff>856615</xdr:colOff>
      <xdr:row>19</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334500" y="3371850"/>
          <a:ext cx="885190" cy="613410"/>
        </a:xfrm>
        <a:prstGeom prst="rect">
          <a:avLst/>
        </a:prstGeom>
        <a:noFill/>
        <a:ln w="9525">
          <a:noFill/>
          <a:miter lim="800000"/>
          <a:headEnd/>
          <a:tailEnd/>
        </a:ln>
      </xdr:spPr>
    </xdr:pic>
    <xdr:clientData/>
  </xdr:twoCellAnchor>
  <xdr:twoCellAnchor>
    <xdr:from>
      <xdr:col>1</xdr:col>
      <xdr:colOff>666750</xdr:colOff>
      <xdr:row>15</xdr:row>
      <xdr:rowOff>95250</xdr:rowOff>
    </xdr:from>
    <xdr:to>
      <xdr:col>1</xdr:col>
      <xdr:colOff>1404620</xdr:colOff>
      <xdr:row>18</xdr:row>
      <xdr:rowOff>147955</xdr:rowOff>
    </xdr:to>
    <xdr:pic>
      <xdr:nvPicPr>
        <xdr:cNvPr id="4" name="图片 20" descr="图片2"/>
        <xdr:cNvPicPr>
          <a:picLocks noChangeAspect="1"/>
        </xdr:cNvPicPr>
      </xdr:nvPicPr>
      <xdr:blipFill>
        <a:blip r:embed="rId4"/>
        <a:stretch>
          <a:fillRect/>
        </a:stretch>
      </xdr:blipFill>
      <xdr:spPr>
        <a:xfrm>
          <a:off x="1485900" y="3362325"/>
          <a:ext cx="737870" cy="567055"/>
        </a:xfrm>
        <a:prstGeom prst="rect">
          <a:avLst/>
        </a:prstGeom>
        <a:noFill/>
        <a:ln w="12700" cmpd="sng">
          <a:noFill/>
          <a:prstDash val="solid"/>
        </a:ln>
        <a:effectLst/>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twoCellAnchor>
    <xdr:from>
      <xdr:col>1</xdr:col>
      <xdr:colOff>600075</xdr:colOff>
      <xdr:row>17</xdr:row>
      <xdr:rowOff>142875</xdr:rowOff>
    </xdr:from>
    <xdr:to>
      <xdr:col>2</xdr:col>
      <xdr:colOff>70485</xdr:colOff>
      <xdr:row>21</xdr:row>
      <xdr:rowOff>140335</xdr:rowOff>
    </xdr:to>
    <xdr:pic>
      <xdr:nvPicPr>
        <xdr:cNvPr id="5" name="图片 3" descr="123"/>
        <xdr:cNvPicPr>
          <a:picLocks noChangeAspect="1"/>
        </xdr:cNvPicPr>
      </xdr:nvPicPr>
      <xdr:blipFill>
        <a:blip r:embed="rId4"/>
        <a:stretch>
          <a:fillRect/>
        </a:stretch>
      </xdr:blipFill>
      <xdr:spPr>
        <a:xfrm>
          <a:off x="1419225" y="3752850"/>
          <a:ext cx="1051560" cy="683260"/>
        </a:xfrm>
        <a:prstGeom prst="rect">
          <a:avLst/>
        </a:prstGeom>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twoCellAnchor>
    <xdr:from>
      <xdr:col>1</xdr:col>
      <xdr:colOff>914400</xdr:colOff>
      <xdr:row>14</xdr:row>
      <xdr:rowOff>161925</xdr:rowOff>
    </xdr:from>
    <xdr:to>
      <xdr:col>2</xdr:col>
      <xdr:colOff>215265</xdr:colOff>
      <xdr:row>18</xdr:row>
      <xdr:rowOff>157480</xdr:rowOff>
    </xdr:to>
    <xdr:pic>
      <xdr:nvPicPr>
        <xdr:cNvPr id="4" name="图片 2" descr="E:\哈哈哈.png"/>
        <xdr:cNvPicPr>
          <a:picLocks noChangeAspect="1" noChangeArrowheads="1"/>
        </xdr:cNvPicPr>
      </xdr:nvPicPr>
      <xdr:blipFill>
        <a:blip r:embed="rId3" cstate="print"/>
        <a:srcRect/>
        <a:stretch>
          <a:fillRect/>
        </a:stretch>
      </xdr:blipFill>
      <xdr:spPr>
        <a:xfrm>
          <a:off x="1733550" y="3124200"/>
          <a:ext cx="958215" cy="681355"/>
        </a:xfrm>
        <a:prstGeom prst="rect">
          <a:avLst/>
        </a:prstGeom>
        <a:noFill/>
        <a:ln w="9525">
          <a:noFill/>
          <a:miter lim="800000"/>
          <a:headEnd/>
          <a:tailEnd/>
        </a:ln>
      </xdr:spPr>
    </xdr:pic>
    <xdr:clientData/>
  </xdr:twoCellAnchor>
  <xdr:twoCellAnchor>
    <xdr:from>
      <xdr:col>4</xdr:col>
      <xdr:colOff>114300</xdr:colOff>
      <xdr:row>15</xdr:row>
      <xdr:rowOff>104775</xdr:rowOff>
    </xdr:from>
    <xdr:to>
      <xdr:col>5</xdr:col>
      <xdr:colOff>100965</xdr:colOff>
      <xdr:row>19</xdr:row>
      <xdr:rowOff>100330</xdr:rowOff>
    </xdr:to>
    <xdr:pic>
      <xdr:nvPicPr>
        <xdr:cNvPr id="5" name="图片 2" descr="E:\哈哈哈.png"/>
        <xdr:cNvPicPr>
          <a:picLocks noChangeAspect="1" noChangeArrowheads="1"/>
        </xdr:cNvPicPr>
      </xdr:nvPicPr>
      <xdr:blipFill>
        <a:blip r:embed="rId3" cstate="print"/>
        <a:srcRect/>
        <a:stretch>
          <a:fillRect/>
        </a:stretch>
      </xdr:blipFill>
      <xdr:spPr>
        <a:xfrm>
          <a:off x="7286625" y="3238500"/>
          <a:ext cx="958215" cy="681355"/>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2" cstate="print"/>
        <a:srcRect/>
        <a:stretch>
          <a:fillRect/>
        </a:stretch>
      </xdr:blipFill>
      <xdr:spPr>
        <a:xfrm>
          <a:off x="6667500" y="3190875"/>
          <a:ext cx="885825" cy="590550"/>
        </a:xfrm>
        <a:prstGeom prst="rect">
          <a:avLst/>
        </a:prstGeom>
        <a:noFill/>
        <a:ln w="9525">
          <a:noFill/>
          <a:miter lim="800000"/>
          <a:headEnd/>
          <a:tailEnd/>
        </a:ln>
      </xdr:spPr>
    </xdr:pic>
    <xdr:clientData/>
  </xdr:twoCellAnchor>
  <xdr:twoCellAnchor>
    <xdr:from>
      <xdr:col>6</xdr:col>
      <xdr:colOff>762000</xdr:colOff>
      <xdr:row>17</xdr:row>
      <xdr:rowOff>28575</xdr:rowOff>
    </xdr:from>
    <xdr:to>
      <xdr:col>7</xdr:col>
      <xdr:colOff>875665</xdr:colOff>
      <xdr:row>20</xdr:row>
      <xdr:rowOff>127635</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372600" y="3362325"/>
          <a:ext cx="885190" cy="613410"/>
        </a:xfrm>
        <a:prstGeom prst="rect">
          <a:avLst/>
        </a:prstGeom>
        <a:noFill/>
        <a:ln w="9525">
          <a:noFill/>
          <a:miter lim="800000"/>
          <a:headEnd/>
          <a:tailEnd/>
        </a:ln>
      </xdr:spPr>
    </xdr:pic>
    <xdr:clientData/>
  </xdr:twoCellAnchor>
  <xdr:twoCellAnchor>
    <xdr:from>
      <xdr:col>1</xdr:col>
      <xdr:colOff>704850</xdr:colOff>
      <xdr:row>17</xdr:row>
      <xdr:rowOff>47625</xdr:rowOff>
    </xdr:from>
    <xdr:to>
      <xdr:col>1</xdr:col>
      <xdr:colOff>1442720</xdr:colOff>
      <xdr:row>20</xdr:row>
      <xdr:rowOff>100330</xdr:rowOff>
    </xdr:to>
    <xdr:pic>
      <xdr:nvPicPr>
        <xdr:cNvPr id="4" name="图片 20" descr="图片2"/>
        <xdr:cNvPicPr>
          <a:picLocks noChangeAspect="1"/>
        </xdr:cNvPicPr>
      </xdr:nvPicPr>
      <xdr:blipFill>
        <a:blip r:embed="rId4"/>
        <a:stretch>
          <a:fillRect/>
        </a:stretch>
      </xdr:blipFill>
      <xdr:spPr>
        <a:xfrm>
          <a:off x="1524000" y="3381375"/>
          <a:ext cx="737870" cy="567055"/>
        </a:xfrm>
        <a:prstGeom prst="rect">
          <a:avLst/>
        </a:prstGeom>
        <a:noFill/>
        <a:ln w="12700" cmpd="sng">
          <a:noFill/>
          <a:prstDash val="solid"/>
        </a:ln>
        <a:effectLst/>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2"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xdr:from>
      <xdr:col>7</xdr:col>
      <xdr:colOff>0</xdr:colOff>
      <xdr:row>16</xdr:row>
      <xdr:rowOff>0</xdr:rowOff>
    </xdr:from>
    <xdr:to>
      <xdr:col>7</xdr:col>
      <xdr:colOff>885190</xdr:colOff>
      <xdr:row>19</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58300" y="3438525"/>
          <a:ext cx="885190" cy="613410"/>
        </a:xfrm>
        <a:prstGeom prst="rect">
          <a:avLst/>
        </a:prstGeom>
        <a:noFill/>
        <a:ln w="9525">
          <a:noFill/>
          <a:miter lim="800000"/>
          <a:headEnd/>
          <a:tailEnd/>
        </a:ln>
      </xdr:spPr>
    </xdr:pic>
    <xdr:clientData/>
  </xdr:twoCellAnchor>
  <xdr:twoCellAnchor>
    <xdr:from>
      <xdr:col>1</xdr:col>
      <xdr:colOff>504825</xdr:colOff>
      <xdr:row>15</xdr:row>
      <xdr:rowOff>152400</xdr:rowOff>
    </xdr:from>
    <xdr:to>
      <xdr:col>1</xdr:col>
      <xdr:colOff>1242695</xdr:colOff>
      <xdr:row>19</xdr:row>
      <xdr:rowOff>33655</xdr:rowOff>
    </xdr:to>
    <xdr:pic>
      <xdr:nvPicPr>
        <xdr:cNvPr id="5" name="图片 20" descr="图片2"/>
        <xdr:cNvPicPr>
          <a:picLocks noChangeAspect="1"/>
        </xdr:cNvPicPr>
      </xdr:nvPicPr>
      <xdr:blipFill>
        <a:blip r:embed="rId4"/>
        <a:stretch>
          <a:fillRect/>
        </a:stretch>
      </xdr:blipFill>
      <xdr:spPr>
        <a:xfrm>
          <a:off x="1323975" y="3419475"/>
          <a:ext cx="737870" cy="567055"/>
        </a:xfrm>
        <a:prstGeom prst="rect">
          <a:avLst/>
        </a:prstGeom>
        <a:noFill/>
        <a:ln w="12700" cmpd="sng">
          <a:noFill/>
          <a:prstDash val="solid"/>
        </a:ln>
        <a:effectLst/>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twoCellAnchor>
    <xdr:from>
      <xdr:col>1</xdr:col>
      <xdr:colOff>466725</xdr:colOff>
      <xdr:row>21</xdr:row>
      <xdr:rowOff>57150</xdr:rowOff>
    </xdr:from>
    <xdr:to>
      <xdr:col>1</xdr:col>
      <xdr:colOff>1518285</xdr:colOff>
      <xdr:row>25</xdr:row>
      <xdr:rowOff>54610</xdr:rowOff>
    </xdr:to>
    <xdr:pic>
      <xdr:nvPicPr>
        <xdr:cNvPr id="5" name="图片 3" descr="123"/>
        <xdr:cNvPicPr>
          <a:picLocks noChangeAspect="1"/>
        </xdr:cNvPicPr>
      </xdr:nvPicPr>
      <xdr:blipFill>
        <a:blip r:embed="rId4"/>
        <a:stretch>
          <a:fillRect/>
        </a:stretch>
      </xdr:blipFill>
      <xdr:spPr>
        <a:xfrm>
          <a:off x="1285875" y="5488940"/>
          <a:ext cx="1051560" cy="683260"/>
        </a:xfrm>
        <a:prstGeom prst="rect">
          <a:avLst/>
        </a:prstGeom>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xdr:from>
      <xdr:col>6</xdr:col>
      <xdr:colOff>724535</xdr:colOff>
      <xdr:row>47</xdr:row>
      <xdr:rowOff>114300</xdr:rowOff>
    </xdr:from>
    <xdr:to>
      <xdr:col>7</xdr:col>
      <xdr:colOff>885825</xdr:colOff>
      <xdr:row>50</xdr:row>
      <xdr:rowOff>128270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73210" y="15497175"/>
          <a:ext cx="980440" cy="528320"/>
        </a:xfrm>
        <a:prstGeom prst="rect">
          <a:avLst/>
        </a:prstGeom>
        <a:noFill/>
        <a:ln w="9525">
          <a:noFill/>
          <a:miter lim="800000"/>
          <a:headEnd/>
          <a:tailEnd/>
        </a:ln>
      </xdr:spPr>
    </xdr:pic>
    <xdr:clientData/>
  </xdr:twoCellAnchor>
  <xdr:twoCellAnchor>
    <xdr:from>
      <xdr:col>1</xdr:col>
      <xdr:colOff>228600</xdr:colOff>
      <xdr:row>47</xdr:row>
      <xdr:rowOff>38735</xdr:rowOff>
    </xdr:from>
    <xdr:to>
      <xdr:col>1</xdr:col>
      <xdr:colOff>1508760</xdr:colOff>
      <xdr:row>50</xdr:row>
      <xdr:rowOff>130175</xdr:rowOff>
    </xdr:to>
    <xdr:pic>
      <xdr:nvPicPr>
        <xdr:cNvPr id="4" name="图片 4" descr="图片1"/>
        <xdr:cNvPicPr>
          <a:picLocks noChangeAspect="1"/>
        </xdr:cNvPicPr>
      </xdr:nvPicPr>
      <xdr:blipFill>
        <a:blip r:embed="rId4"/>
        <a:stretch>
          <a:fillRect/>
        </a:stretch>
      </xdr:blipFill>
      <xdr:spPr>
        <a:xfrm>
          <a:off x="1047750" y="15421610"/>
          <a:ext cx="1280160" cy="605790"/>
        </a:xfrm>
        <a:prstGeom prst="rect">
          <a:avLst/>
        </a:prstGeom>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xdr:from>
      <xdr:col>6</xdr:col>
      <xdr:colOff>695325</xdr:colOff>
      <xdr:row>52</xdr:row>
      <xdr:rowOff>38100</xdr:rowOff>
    </xdr:from>
    <xdr:to>
      <xdr:col>7</xdr:col>
      <xdr:colOff>638810</xdr:colOff>
      <xdr:row>55</xdr:row>
      <xdr:rowOff>52070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201150" y="13230225"/>
          <a:ext cx="762635" cy="528320"/>
        </a:xfrm>
        <a:prstGeom prst="rect">
          <a:avLst/>
        </a:prstGeom>
        <a:noFill/>
        <a:ln w="9525">
          <a:noFill/>
          <a:miter lim="800000"/>
          <a:headEnd/>
          <a:tailEnd/>
        </a:ln>
      </xdr:spPr>
    </xdr:pic>
    <xdr:clientData/>
  </xdr:twoCellAnchor>
  <xdr:twoCellAnchor>
    <xdr:from>
      <xdr:col>1</xdr:col>
      <xdr:colOff>323850</xdr:colOff>
      <xdr:row>53</xdr:row>
      <xdr:rowOff>47625</xdr:rowOff>
    </xdr:from>
    <xdr:to>
      <xdr:col>2</xdr:col>
      <xdr:colOff>22860</xdr:colOff>
      <xdr:row>57</xdr:row>
      <xdr:rowOff>101600</xdr:rowOff>
    </xdr:to>
    <xdr:pic>
      <xdr:nvPicPr>
        <xdr:cNvPr id="4" name="图片 4" descr="图片1"/>
        <xdr:cNvPicPr>
          <a:picLocks noChangeAspect="1"/>
        </xdr:cNvPicPr>
      </xdr:nvPicPr>
      <xdr:blipFill>
        <a:blip r:embed="rId4"/>
        <a:stretch>
          <a:fillRect/>
        </a:stretch>
      </xdr:blipFill>
      <xdr:spPr>
        <a:xfrm>
          <a:off x="1143000" y="13411200"/>
          <a:ext cx="1280160" cy="739775"/>
        </a:xfrm>
        <a:prstGeom prst="rect">
          <a:avLst/>
        </a:prstGeom>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2" cstate="print"/>
        <a:srcRect/>
        <a:stretch>
          <a:fillRect/>
        </a:stretch>
      </xdr:blipFill>
      <xdr:spPr>
        <a:xfrm>
          <a:off x="6753225" y="6667500"/>
          <a:ext cx="958215" cy="681355"/>
        </a:xfrm>
        <a:prstGeom prst="rect">
          <a:avLst/>
        </a:prstGeom>
        <a:noFill/>
        <a:ln w="9525">
          <a:noFill/>
          <a:miter lim="800000"/>
          <a:headEnd/>
          <a:tailEnd/>
        </a:ln>
      </xdr:spPr>
    </xdr:pic>
    <xdr:clientData/>
  </xdr:twoCellAnchor>
  <xdr:twoCellAnchor>
    <xdr:from>
      <xdr:col>7</xdr:col>
      <xdr:colOff>0</xdr:colOff>
      <xdr:row>25</xdr:row>
      <xdr:rowOff>0</xdr:rowOff>
    </xdr:from>
    <xdr:to>
      <xdr:col>7</xdr:col>
      <xdr:colOff>885190</xdr:colOff>
      <xdr:row>28</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48775" y="6896100"/>
          <a:ext cx="885190" cy="613410"/>
        </a:xfrm>
        <a:prstGeom prst="rect">
          <a:avLst/>
        </a:prstGeom>
        <a:noFill/>
        <a:ln w="9525">
          <a:noFill/>
          <a:miter lim="800000"/>
          <a:headEnd/>
          <a:tailEnd/>
        </a:ln>
      </xdr:spPr>
    </xdr:pic>
    <xdr:clientData/>
  </xdr:twoCellAnchor>
  <xdr:twoCellAnchor>
    <xdr:from>
      <xdr:col>1</xdr:col>
      <xdr:colOff>361950</xdr:colOff>
      <xdr:row>25</xdr:row>
      <xdr:rowOff>38100</xdr:rowOff>
    </xdr:from>
    <xdr:to>
      <xdr:col>1</xdr:col>
      <xdr:colOff>1099820</xdr:colOff>
      <xdr:row>28</xdr:row>
      <xdr:rowOff>90805</xdr:rowOff>
    </xdr:to>
    <xdr:pic>
      <xdr:nvPicPr>
        <xdr:cNvPr id="4" name="图片 20" descr="图片2"/>
        <xdr:cNvPicPr>
          <a:picLocks noChangeAspect="1"/>
        </xdr:cNvPicPr>
      </xdr:nvPicPr>
      <xdr:blipFill>
        <a:blip r:embed="rId4"/>
        <a:stretch>
          <a:fillRect/>
        </a:stretch>
      </xdr:blipFill>
      <xdr:spPr>
        <a:xfrm>
          <a:off x="1181100" y="6934200"/>
          <a:ext cx="737870" cy="567055"/>
        </a:xfrm>
        <a:prstGeom prst="rect">
          <a:avLst/>
        </a:prstGeom>
        <a:noFill/>
        <a:ln w="12700" cmpd="sng">
          <a:noFill/>
          <a:prstDash val="solid"/>
        </a:ln>
        <a:effectLst/>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xdr:from>
      <xdr:col>7</xdr:col>
      <xdr:colOff>28575</xdr:colOff>
      <xdr:row>32</xdr:row>
      <xdr:rowOff>38100</xdr:rowOff>
    </xdr:from>
    <xdr:to>
      <xdr:col>7</xdr:col>
      <xdr:colOff>791210</xdr:colOff>
      <xdr:row>35</xdr:row>
      <xdr:rowOff>52070</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258300" y="10363200"/>
          <a:ext cx="762635" cy="528320"/>
        </a:xfrm>
        <a:prstGeom prst="rect">
          <a:avLst/>
        </a:prstGeom>
        <a:noFill/>
        <a:ln w="9525">
          <a:noFill/>
          <a:miter lim="800000"/>
          <a:headEnd/>
          <a:tailEnd/>
        </a:ln>
      </xdr:spPr>
    </xdr:pic>
    <xdr:clientData/>
  </xdr:twoCellAnchor>
  <xdr:twoCellAnchor>
    <xdr:from>
      <xdr:col>1</xdr:col>
      <xdr:colOff>304800</xdr:colOff>
      <xdr:row>31</xdr:row>
      <xdr:rowOff>76200</xdr:rowOff>
    </xdr:from>
    <xdr:to>
      <xdr:col>2</xdr:col>
      <xdr:colOff>3810</xdr:colOff>
      <xdr:row>35</xdr:row>
      <xdr:rowOff>72390</xdr:rowOff>
    </xdr:to>
    <xdr:pic>
      <xdr:nvPicPr>
        <xdr:cNvPr id="5" name="图片 4" descr="图片1"/>
        <xdr:cNvPicPr>
          <a:picLocks noChangeAspect="1"/>
        </xdr:cNvPicPr>
      </xdr:nvPicPr>
      <xdr:blipFill>
        <a:blip r:embed="rId4"/>
        <a:stretch>
          <a:fillRect/>
        </a:stretch>
      </xdr:blipFill>
      <xdr:spPr>
        <a:xfrm>
          <a:off x="1123950" y="10229850"/>
          <a:ext cx="1280160" cy="681990"/>
        </a:xfrm>
        <a:prstGeom prst="rect">
          <a:avLst/>
        </a:prstGeom>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2" cstate="print"/>
        <a:srcRect/>
        <a:stretch>
          <a:fillRect/>
        </a:stretch>
      </xdr:blipFill>
      <xdr:spPr>
        <a:xfrm>
          <a:off x="8448675" y="67284600"/>
          <a:ext cx="958215" cy="681355"/>
        </a:xfrm>
        <a:prstGeom prst="rect">
          <a:avLst/>
        </a:prstGeom>
        <a:noFill/>
        <a:ln w="9525">
          <a:noFill/>
          <a:miter lim="800000"/>
          <a:headEnd/>
          <a:tailEnd/>
        </a:ln>
      </xdr:spPr>
    </xdr:pic>
    <xdr:clientData/>
  </xdr:twoCellAnchor>
  <xdr:twoCellAnchor>
    <xdr:from>
      <xdr:col>8</xdr:col>
      <xdr:colOff>0</xdr:colOff>
      <xdr:row>226</xdr:row>
      <xdr:rowOff>0</xdr:rowOff>
    </xdr:from>
    <xdr:to>
      <xdr:col>8</xdr:col>
      <xdr:colOff>885190</xdr:colOff>
      <xdr:row>229</xdr:row>
      <xdr:rowOff>99060</xdr:rowOff>
    </xdr:to>
    <xdr:pic>
      <xdr:nvPicPr>
        <xdr:cNvPr id="3" name="图片 2" descr="C:\Users\Valiant Spirit\Desktop\img20211214_09392542_副本.png"/>
        <xdr:cNvPicPr>
          <a:picLocks noChangeAspect="1" noChangeArrowheads="1"/>
        </xdr:cNvPicPr>
      </xdr:nvPicPr>
      <xdr:blipFill>
        <a:blip r:embed="rId3" cstate="print"/>
        <a:srcRect/>
        <a:stretch>
          <a:fillRect/>
        </a:stretch>
      </xdr:blipFill>
      <xdr:spPr>
        <a:xfrm>
          <a:off x="10839450" y="67465575"/>
          <a:ext cx="885190" cy="613410"/>
        </a:xfrm>
        <a:prstGeom prst="rect">
          <a:avLst/>
        </a:prstGeom>
        <a:noFill/>
        <a:ln w="9525">
          <a:noFill/>
          <a:miter lim="800000"/>
          <a:headEnd/>
          <a:tailEnd/>
        </a:ln>
      </xdr:spPr>
    </xdr:pic>
    <xdr:clientData/>
  </xdr:twoCellAnchor>
  <xdr:twoCellAnchor>
    <xdr:from>
      <xdr:col>2</xdr:col>
      <xdr:colOff>542925</xdr:colOff>
      <xdr:row>226</xdr:row>
      <xdr:rowOff>47625</xdr:rowOff>
    </xdr:from>
    <xdr:to>
      <xdr:col>2</xdr:col>
      <xdr:colOff>1280795</xdr:colOff>
      <xdr:row>229</xdr:row>
      <xdr:rowOff>100330</xdr:rowOff>
    </xdr:to>
    <xdr:pic>
      <xdr:nvPicPr>
        <xdr:cNvPr id="4" name="图片 20" descr="图片2"/>
        <xdr:cNvPicPr>
          <a:picLocks noChangeAspect="1"/>
        </xdr:cNvPicPr>
      </xdr:nvPicPr>
      <xdr:blipFill>
        <a:blip r:embed="rId4"/>
        <a:stretch>
          <a:fillRect/>
        </a:stretch>
      </xdr:blipFill>
      <xdr:spPr>
        <a:xfrm>
          <a:off x="3019425" y="67513200"/>
          <a:ext cx="737870" cy="567055"/>
        </a:xfrm>
        <a:prstGeom prst="rect">
          <a:avLst/>
        </a:prstGeom>
        <a:noFill/>
        <a:ln w="12700" cmpd="sng">
          <a:noFill/>
          <a:prstDash val="solid"/>
        </a:ln>
        <a:effectLst/>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twoCellAnchor>
    <xdr:from>
      <xdr:col>1</xdr:col>
      <xdr:colOff>800100</xdr:colOff>
      <xdr:row>13</xdr:row>
      <xdr:rowOff>161925</xdr:rowOff>
    </xdr:from>
    <xdr:to>
      <xdr:col>2</xdr:col>
      <xdr:colOff>177165</xdr:colOff>
      <xdr:row>17</xdr:row>
      <xdr:rowOff>157480</xdr:rowOff>
    </xdr:to>
    <xdr:pic>
      <xdr:nvPicPr>
        <xdr:cNvPr id="2" name="图片 2" descr="E:\哈哈哈.png"/>
        <xdr:cNvPicPr>
          <a:picLocks noChangeAspect="1" noChangeArrowheads="1"/>
        </xdr:cNvPicPr>
      </xdr:nvPicPr>
      <xdr:blipFill>
        <a:blip r:embed="rId3" cstate="print"/>
        <a:srcRect/>
        <a:stretch>
          <a:fillRect/>
        </a:stretch>
      </xdr:blipFill>
      <xdr:spPr>
        <a:xfrm>
          <a:off x="1619250" y="2809875"/>
          <a:ext cx="958215" cy="681355"/>
        </a:xfrm>
        <a:prstGeom prst="rect">
          <a:avLst/>
        </a:prstGeom>
        <a:noFill/>
        <a:ln w="9525">
          <a:noFill/>
          <a:miter lim="800000"/>
          <a:headEnd/>
          <a:tailEnd/>
        </a:ln>
      </xdr:spPr>
    </xdr:pic>
    <xdr:clientData/>
  </xdr:twoCellAnchor>
  <xdr:twoCellAnchor>
    <xdr:from>
      <xdr:col>4</xdr:col>
      <xdr:colOff>95250</xdr:colOff>
      <xdr:row>14</xdr:row>
      <xdr:rowOff>38100</xdr:rowOff>
    </xdr:from>
    <xdr:to>
      <xdr:col>5</xdr:col>
      <xdr:colOff>81915</xdr:colOff>
      <xdr:row>18</xdr:row>
      <xdr:rowOff>33655</xdr:rowOff>
    </xdr:to>
    <xdr:pic>
      <xdr:nvPicPr>
        <xdr:cNvPr id="5" name="图片 2" descr="E:\哈哈哈.png"/>
        <xdr:cNvPicPr>
          <a:picLocks noChangeAspect="1" noChangeArrowheads="1"/>
        </xdr:cNvPicPr>
      </xdr:nvPicPr>
      <xdr:blipFill>
        <a:blip r:embed="rId3" cstate="print"/>
        <a:srcRect/>
        <a:stretch>
          <a:fillRect/>
        </a:stretch>
      </xdr:blipFill>
      <xdr:spPr>
        <a:xfrm>
          <a:off x="6610350" y="2857500"/>
          <a:ext cx="958215" cy="681355"/>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xdr:col>
      <xdr:colOff>790575</xdr:colOff>
      <xdr:row>13</xdr:row>
      <xdr:rowOff>142875</xdr:rowOff>
    </xdr:from>
    <xdr:to>
      <xdr:col>2</xdr:col>
      <xdr:colOff>167640</xdr:colOff>
      <xdr:row>17</xdr:row>
      <xdr:rowOff>138430</xdr:rowOff>
    </xdr:to>
    <xdr:pic>
      <xdr:nvPicPr>
        <xdr:cNvPr id="3" name="图片 2" descr="E:\哈哈哈.png"/>
        <xdr:cNvPicPr>
          <a:picLocks noChangeAspect="1" noChangeArrowheads="1"/>
        </xdr:cNvPicPr>
      </xdr:nvPicPr>
      <xdr:blipFill>
        <a:blip r:embed="rId2" cstate="print"/>
        <a:srcRect/>
        <a:stretch>
          <a:fillRect/>
        </a:stretch>
      </xdr:blipFill>
      <xdr:spPr>
        <a:xfrm>
          <a:off x="1609725" y="3067050"/>
          <a:ext cx="958215" cy="681355"/>
        </a:xfrm>
        <a:prstGeom prst="rect">
          <a:avLst/>
        </a:prstGeom>
        <a:noFill/>
        <a:ln w="9525">
          <a:noFill/>
          <a:miter lim="800000"/>
          <a:headEnd/>
          <a:tailEnd/>
        </a:ln>
      </xdr:spPr>
    </xdr:pic>
    <xdr:clientData/>
  </xdr:twoCellAnchor>
  <xdr:twoCellAnchor>
    <xdr:from>
      <xdr:col>4</xdr:col>
      <xdr:colOff>161925</xdr:colOff>
      <xdr:row>13</xdr:row>
      <xdr:rowOff>142875</xdr:rowOff>
    </xdr:from>
    <xdr:to>
      <xdr:col>5</xdr:col>
      <xdr:colOff>148590</xdr:colOff>
      <xdr:row>17</xdr:row>
      <xdr:rowOff>138430</xdr:rowOff>
    </xdr:to>
    <xdr:pic>
      <xdr:nvPicPr>
        <xdr:cNvPr id="4" name="图片 2" descr="E:\哈哈哈.png"/>
        <xdr:cNvPicPr>
          <a:picLocks noChangeAspect="1" noChangeArrowheads="1"/>
        </xdr:cNvPicPr>
      </xdr:nvPicPr>
      <xdr:blipFill>
        <a:blip r:embed="rId2" cstate="print"/>
        <a:srcRect/>
        <a:stretch>
          <a:fillRect/>
        </a:stretch>
      </xdr:blipFill>
      <xdr:spPr>
        <a:xfrm>
          <a:off x="6677025" y="3067050"/>
          <a:ext cx="958215" cy="681355"/>
        </a:xfrm>
        <a:prstGeom prst="rect">
          <a:avLst/>
        </a:prstGeom>
        <a:noFill/>
        <a:ln w="9525">
          <a:noFill/>
          <a:miter lim="800000"/>
          <a:headEnd/>
          <a:tailEnd/>
        </a:ln>
      </xdr:spPr>
    </xdr:pic>
    <xdr:clientData/>
  </xdr:twoCellAnchor>
  <xdr:twoCellAnchor>
    <xdr:from>
      <xdr:col>6</xdr:col>
      <xdr:colOff>714375</xdr:colOff>
      <xdr:row>14</xdr:row>
      <xdr:rowOff>19050</xdr:rowOff>
    </xdr:from>
    <xdr:to>
      <xdr:col>7</xdr:col>
      <xdr:colOff>891540</xdr:colOff>
      <xdr:row>18</xdr:row>
      <xdr:rowOff>23495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63050" y="3114675"/>
          <a:ext cx="996315" cy="690245"/>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twoCellAnchor>
    <xdr:from>
      <xdr:col>1</xdr:col>
      <xdr:colOff>800100</xdr:colOff>
      <xdr:row>21</xdr:row>
      <xdr:rowOff>28575</xdr:rowOff>
    </xdr:from>
    <xdr:to>
      <xdr:col>2</xdr:col>
      <xdr:colOff>177165</xdr:colOff>
      <xdr:row>25</xdr:row>
      <xdr:rowOff>24130</xdr:rowOff>
    </xdr:to>
    <xdr:pic>
      <xdr:nvPicPr>
        <xdr:cNvPr id="4" name="图片 2" descr="E:\哈哈哈.png"/>
        <xdr:cNvPicPr>
          <a:picLocks noChangeAspect="1" noChangeArrowheads="1"/>
        </xdr:cNvPicPr>
      </xdr:nvPicPr>
      <xdr:blipFill>
        <a:blip r:embed="rId3" cstate="print"/>
        <a:srcRect/>
        <a:stretch>
          <a:fillRect/>
        </a:stretch>
      </xdr:blipFill>
      <xdr:spPr>
        <a:xfrm>
          <a:off x="1619250" y="4191000"/>
          <a:ext cx="958215" cy="681355"/>
        </a:xfrm>
        <a:prstGeom prst="rect">
          <a:avLst/>
        </a:prstGeom>
        <a:noFill/>
        <a:ln w="9525">
          <a:noFill/>
          <a:miter lim="800000"/>
          <a:headEnd/>
          <a:tailEnd/>
        </a:ln>
      </xdr:spPr>
    </xdr:pic>
    <xdr:clientData/>
  </xdr:twoCellAnchor>
  <xdr:twoCellAnchor>
    <xdr:from>
      <xdr:col>4</xdr:col>
      <xdr:colOff>133350</xdr:colOff>
      <xdr:row>20</xdr:row>
      <xdr:rowOff>161925</xdr:rowOff>
    </xdr:from>
    <xdr:to>
      <xdr:col>5</xdr:col>
      <xdr:colOff>120015</xdr:colOff>
      <xdr:row>24</xdr:row>
      <xdr:rowOff>157480</xdr:rowOff>
    </xdr:to>
    <xdr:pic>
      <xdr:nvPicPr>
        <xdr:cNvPr id="5" name="图片 2" descr="E:\哈哈哈.png"/>
        <xdr:cNvPicPr>
          <a:picLocks noChangeAspect="1" noChangeArrowheads="1"/>
        </xdr:cNvPicPr>
      </xdr:nvPicPr>
      <xdr:blipFill>
        <a:blip r:embed="rId3" cstate="print"/>
        <a:srcRect/>
        <a:stretch>
          <a:fillRect/>
        </a:stretch>
      </xdr:blipFill>
      <xdr:spPr>
        <a:xfrm>
          <a:off x="6648450" y="4152900"/>
          <a:ext cx="958215" cy="681355"/>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2" cstate="print"/>
        <a:srcRect/>
        <a:stretch>
          <a:fillRect/>
        </a:stretch>
      </xdr:blipFill>
      <xdr:spPr>
        <a:xfrm>
          <a:off x="6791325" y="5105400"/>
          <a:ext cx="958215" cy="681355"/>
        </a:xfrm>
        <a:prstGeom prst="rect">
          <a:avLst/>
        </a:prstGeom>
        <a:noFill/>
        <a:ln w="9525">
          <a:noFill/>
          <a:miter lim="800000"/>
          <a:headEnd/>
          <a:tailEnd/>
        </a:ln>
      </xdr:spPr>
    </xdr:pic>
    <xdr:clientData/>
  </xdr:twoCellAnchor>
  <xdr:twoCellAnchor>
    <xdr:from>
      <xdr:col>6</xdr:col>
      <xdr:colOff>714375</xdr:colOff>
      <xdr:row>21</xdr:row>
      <xdr:rowOff>9525</xdr:rowOff>
    </xdr:from>
    <xdr:to>
      <xdr:col>7</xdr:col>
      <xdr:colOff>780415</xdr:colOff>
      <xdr:row>24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153525" y="5410200"/>
          <a:ext cx="885190" cy="613410"/>
        </a:xfrm>
        <a:prstGeom prst="rect">
          <a:avLst/>
        </a:prstGeom>
        <a:noFill/>
        <a:ln w="9525">
          <a:noFill/>
          <a:miter lim="800000"/>
          <a:headEnd/>
          <a:tailEnd/>
        </a:ln>
      </xdr:spPr>
    </xdr:pic>
    <xdr:clientData/>
  </xdr:twoCellAnchor>
  <xdr:twoCellAnchor>
    <xdr:from>
      <xdr:col>1</xdr:col>
      <xdr:colOff>695325</xdr:colOff>
      <xdr:row>21</xdr:row>
      <xdr:rowOff>85725</xdr:rowOff>
    </xdr:from>
    <xdr:to>
      <xdr:col>1</xdr:col>
      <xdr:colOff>1433195</xdr:colOff>
      <xdr:row>24</xdr:row>
      <xdr:rowOff>138430</xdr:rowOff>
    </xdr:to>
    <xdr:pic>
      <xdr:nvPicPr>
        <xdr:cNvPr id="4" name="图片 20" descr="图片2"/>
        <xdr:cNvPicPr>
          <a:picLocks noChangeAspect="1"/>
        </xdr:cNvPicPr>
      </xdr:nvPicPr>
      <xdr:blipFill>
        <a:blip r:embed="rId4"/>
        <a:stretch>
          <a:fillRect/>
        </a:stretch>
      </xdr:blipFill>
      <xdr:spPr>
        <a:xfrm>
          <a:off x="1514475" y="5486400"/>
          <a:ext cx="737870" cy="567055"/>
        </a:xfrm>
        <a:prstGeom prst="rect">
          <a:avLst/>
        </a:prstGeom>
        <a:noFill/>
        <a:ln w="12700" cmpd="sng">
          <a:noFill/>
          <a:prstDash val="solid"/>
        </a:ln>
        <a:effectLst/>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twoCellAnchor>
    <xdr:from>
      <xdr:col>1</xdr:col>
      <xdr:colOff>762000</xdr:colOff>
      <xdr:row>17</xdr:row>
      <xdr:rowOff>95250</xdr:rowOff>
    </xdr:from>
    <xdr:to>
      <xdr:col>2</xdr:col>
      <xdr:colOff>139065</xdr:colOff>
      <xdr:row>21</xdr:row>
      <xdr:rowOff>90805</xdr:rowOff>
    </xdr:to>
    <xdr:pic>
      <xdr:nvPicPr>
        <xdr:cNvPr id="5" name="图片 2" descr="E:\哈哈哈.png"/>
        <xdr:cNvPicPr>
          <a:picLocks noChangeAspect="1" noChangeArrowheads="1"/>
        </xdr:cNvPicPr>
      </xdr:nvPicPr>
      <xdr:blipFill>
        <a:blip r:embed="rId4" cstate="print"/>
        <a:srcRect/>
        <a:stretch>
          <a:fillRect/>
        </a:stretch>
      </xdr:blipFill>
      <xdr:spPr>
        <a:xfrm>
          <a:off x="1581150" y="3571875"/>
          <a:ext cx="958215" cy="68135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2" cstate="print"/>
        <a:srcRect/>
        <a:stretch>
          <a:fillRect/>
        </a:stretch>
      </xdr:blipFill>
      <xdr:spPr>
        <a:xfrm>
          <a:off x="6581775" y="4781550"/>
          <a:ext cx="958215" cy="681355"/>
        </a:xfrm>
        <a:prstGeom prst="rect">
          <a:avLst/>
        </a:prstGeom>
        <a:noFill/>
        <a:ln w="9525">
          <a:noFill/>
          <a:miter lim="800000"/>
          <a:headEnd/>
          <a:tailEnd/>
        </a:ln>
      </xdr:spPr>
    </xdr:pic>
    <xdr:clientData/>
  </xdr:twoCellAnchor>
  <xdr:twoCellAnchor>
    <xdr:from>
      <xdr:col>6</xdr:col>
      <xdr:colOff>790575</xdr:colOff>
      <xdr:row>22</xdr:row>
      <xdr:rowOff>95250</xdr:rowOff>
    </xdr:from>
    <xdr:to>
      <xdr:col>7</xdr:col>
      <xdr:colOff>856615</xdr:colOff>
      <xdr:row>26</xdr:row>
      <xdr:rowOff>22860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5105400"/>
          <a:ext cx="885190" cy="613410"/>
        </a:xfrm>
        <a:prstGeom prst="rect">
          <a:avLst/>
        </a:prstGeom>
        <a:noFill/>
        <a:ln w="9525">
          <a:noFill/>
          <a:miter lim="800000"/>
          <a:headEnd/>
          <a:tailEnd/>
        </a:ln>
      </xdr:spPr>
    </xdr:pic>
    <xdr:clientData/>
  </xdr:twoCellAnchor>
  <xdr:twoCellAnchor>
    <xdr:from>
      <xdr:col>1</xdr:col>
      <xdr:colOff>628650</xdr:colOff>
      <xdr:row>22</xdr:row>
      <xdr:rowOff>57150</xdr:rowOff>
    </xdr:from>
    <xdr:to>
      <xdr:col>1</xdr:col>
      <xdr:colOff>1366520</xdr:colOff>
      <xdr:row>25</xdr:row>
      <xdr:rowOff>109855</xdr:rowOff>
    </xdr:to>
    <xdr:pic>
      <xdr:nvPicPr>
        <xdr:cNvPr id="4" name="图片 20" descr="图片2"/>
        <xdr:cNvPicPr>
          <a:picLocks noChangeAspect="1"/>
        </xdr:cNvPicPr>
      </xdr:nvPicPr>
      <xdr:blipFill>
        <a:blip r:embed="rId4"/>
        <a:stretch>
          <a:fillRect/>
        </a:stretch>
      </xdr:blipFill>
      <xdr:spPr>
        <a:xfrm>
          <a:off x="1447800" y="5067300"/>
          <a:ext cx="737870" cy="567055"/>
        </a:xfrm>
        <a:prstGeom prst="rect">
          <a:avLst/>
        </a:prstGeom>
        <a:noFill/>
        <a:ln w="12700" cmpd="sng">
          <a:noFill/>
          <a:prstDash val="solid"/>
        </a:ln>
        <a:effectLst/>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2" cstate="print"/>
        <a:srcRect/>
        <a:stretch>
          <a:fillRect/>
        </a:stretch>
      </xdr:blipFill>
      <xdr:spPr>
        <a:xfrm>
          <a:off x="6677025" y="6762750"/>
          <a:ext cx="958215" cy="681355"/>
        </a:xfrm>
        <a:prstGeom prst="rect">
          <a:avLst/>
        </a:prstGeom>
        <a:noFill/>
        <a:ln w="9525">
          <a:noFill/>
          <a:miter lim="800000"/>
          <a:headEnd/>
          <a:tailEnd/>
        </a:ln>
      </xdr:spPr>
    </xdr:pic>
    <xdr:clientData/>
  </xdr:twoCellAnchor>
  <xdr:twoCellAnchor>
    <xdr:from>
      <xdr:col>6</xdr:col>
      <xdr:colOff>714375</xdr:colOff>
      <xdr:row>29</xdr:row>
      <xdr:rowOff>104775</xdr:rowOff>
    </xdr:from>
    <xdr:to>
      <xdr:col>7</xdr:col>
      <xdr:colOff>780415</xdr:colOff>
      <xdr:row>33</xdr:row>
      <xdr:rowOff>32385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44000" y="6991350"/>
          <a:ext cx="885190" cy="613410"/>
        </a:xfrm>
        <a:prstGeom prst="rect">
          <a:avLst/>
        </a:prstGeom>
        <a:noFill/>
        <a:ln w="9525">
          <a:noFill/>
          <a:miter lim="800000"/>
          <a:headEnd/>
          <a:tailEnd/>
        </a:ln>
      </xdr:spPr>
    </xdr:pic>
    <xdr:clientData/>
  </xdr:twoCellAnchor>
  <xdr:twoCellAnchor>
    <xdr:from>
      <xdr:col>1</xdr:col>
      <xdr:colOff>600075</xdr:colOff>
      <xdr:row>29</xdr:row>
      <xdr:rowOff>66675</xdr:rowOff>
    </xdr:from>
    <xdr:to>
      <xdr:col>1</xdr:col>
      <xdr:colOff>1337945</xdr:colOff>
      <xdr:row>32</xdr:row>
      <xdr:rowOff>119380</xdr:rowOff>
    </xdr:to>
    <xdr:pic>
      <xdr:nvPicPr>
        <xdr:cNvPr id="6" name="图片 20" descr="图片2"/>
        <xdr:cNvPicPr>
          <a:picLocks noChangeAspect="1"/>
        </xdr:cNvPicPr>
      </xdr:nvPicPr>
      <xdr:blipFill>
        <a:blip r:embed="rId4"/>
        <a:stretch>
          <a:fillRect/>
        </a:stretch>
      </xdr:blipFill>
      <xdr:spPr>
        <a:xfrm>
          <a:off x="1419225" y="6953250"/>
          <a:ext cx="737870" cy="567055"/>
        </a:xfrm>
        <a:prstGeom prst="rect">
          <a:avLst/>
        </a:prstGeom>
        <a:noFill/>
        <a:ln w="12700" cmpd="sng">
          <a:noFill/>
          <a:prstDash val="solid"/>
        </a:ln>
        <a:effectLst/>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438150</xdr:colOff>
      <xdr:row>28</xdr:row>
      <xdr:rowOff>76200</xdr:rowOff>
    </xdr:from>
    <xdr:to>
      <xdr:col>1</xdr:col>
      <xdr:colOff>1718310</xdr:colOff>
      <xdr:row>32</xdr:row>
      <xdr:rowOff>120650</xdr:rowOff>
    </xdr:to>
    <xdr:pic>
      <xdr:nvPicPr>
        <xdr:cNvPr id="5" name="图片 4" descr="图片1"/>
        <xdr:cNvPicPr>
          <a:picLocks noChangeAspect="1"/>
        </xdr:cNvPicPr>
      </xdr:nvPicPr>
      <xdr:blipFill>
        <a:blip r:embed="rId4"/>
        <a:stretch>
          <a:fillRect/>
        </a:stretch>
      </xdr:blipFill>
      <xdr:spPr>
        <a:xfrm>
          <a:off x="1257300" y="5857875"/>
          <a:ext cx="1280160" cy="730250"/>
        </a:xfrm>
        <a:prstGeom prst="rect">
          <a:avLst/>
        </a:prstGeom>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2"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466725</xdr:colOff>
      <xdr:row>12</xdr:row>
      <xdr:rowOff>28575</xdr:rowOff>
    </xdr:from>
    <xdr:to>
      <xdr:col>2</xdr:col>
      <xdr:colOff>165735</xdr:colOff>
      <xdr:row>17</xdr:row>
      <xdr:rowOff>66040</xdr:rowOff>
    </xdr:to>
    <xdr:pic>
      <xdr:nvPicPr>
        <xdr:cNvPr id="5" name="图片 4" descr="图片1"/>
        <xdr:cNvPicPr>
          <a:picLocks noChangeAspect="1"/>
        </xdr:cNvPicPr>
      </xdr:nvPicPr>
      <xdr:blipFill>
        <a:blip r:embed="rId3"/>
        <a:stretch>
          <a:fillRect/>
        </a:stretch>
      </xdr:blipFill>
      <xdr:spPr>
        <a:xfrm>
          <a:off x="1285875" y="2781300"/>
          <a:ext cx="1280160" cy="894715"/>
        </a:xfrm>
        <a:prstGeom prst="rect">
          <a:avLst/>
        </a:prstGeom>
      </xdr:spPr>
    </xdr:pic>
    <xdr:clientData/>
  </xdr:twoCellAnchor>
  <xdr:twoCellAnchor>
    <xdr:from>
      <xdr:col>6</xdr:col>
      <xdr:colOff>762000</xdr:colOff>
      <xdr:row>12</xdr:row>
      <xdr:rowOff>38100</xdr:rowOff>
    </xdr:from>
    <xdr:to>
      <xdr:col>8</xdr:col>
      <xdr:colOff>393700</xdr:colOff>
      <xdr:row>16</xdr:row>
      <xdr:rowOff>142240</xdr:rowOff>
    </xdr:to>
    <xdr:pic>
      <xdr:nvPicPr>
        <xdr:cNvPr id="6" name="图片 7" descr="图片1"/>
        <xdr:cNvPicPr>
          <a:picLocks noChangeAspect="1"/>
        </xdr:cNvPicPr>
      </xdr:nvPicPr>
      <xdr:blipFill>
        <a:blip r:embed="rId4">
          <a:clrChange>
            <a:clrFrom>
              <a:srgbClr val="000000">
                <a:alpha val="0"/>
              </a:srgbClr>
            </a:clrFrom>
            <a:clrTo>
              <a:srgbClr val="000000">
                <a:alpha val="0"/>
                <a:alpha val="0"/>
              </a:srgbClr>
            </a:clrTo>
          </a:clrChange>
        </a:blip>
        <a:srcRect l="6567" t="8237" r="7499" b="25690"/>
        <a:stretch>
          <a:fillRect/>
        </a:stretch>
      </xdr:blipFill>
      <xdr:spPr>
        <a:xfrm>
          <a:off x="9144000" y="2790825"/>
          <a:ext cx="1346200" cy="789940"/>
        </a:xfrm>
        <a:prstGeom prst="rect">
          <a:avLst/>
        </a:prstGeom>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2" cstate="print"/>
        <a:srcRect/>
        <a:stretch>
          <a:fillRect/>
        </a:stretch>
      </xdr:blipFill>
      <xdr:spPr>
        <a:xfrm>
          <a:off x="6696075" y="3362325"/>
          <a:ext cx="885825" cy="590550"/>
        </a:xfrm>
        <a:prstGeom prst="rect">
          <a:avLst/>
        </a:prstGeom>
        <a:noFill/>
        <a:ln w="9525">
          <a:noFill/>
          <a:miter lim="800000"/>
          <a:headEnd/>
          <a:tailEnd/>
        </a:ln>
      </xdr:spPr>
    </xdr:pic>
    <xdr:clientData/>
  </xdr:twoCellAnchor>
  <xdr:twoCellAnchor>
    <xdr:from>
      <xdr:col>6</xdr:col>
      <xdr:colOff>800100</xdr:colOff>
      <xdr:row>16</xdr:row>
      <xdr:rowOff>28575</xdr:rowOff>
    </xdr:from>
    <xdr:to>
      <xdr:col>7</xdr:col>
      <xdr:colOff>866140</xdr:colOff>
      <xdr:row>19</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3467100"/>
          <a:ext cx="885190" cy="613410"/>
        </a:xfrm>
        <a:prstGeom prst="rect">
          <a:avLst/>
        </a:prstGeom>
        <a:noFill/>
        <a:ln w="9525">
          <a:noFill/>
          <a:miter lim="800000"/>
          <a:headEnd/>
          <a:tailEnd/>
        </a:ln>
      </xdr:spPr>
    </xdr:pic>
    <xdr:clientData/>
  </xdr:twoCellAnchor>
  <xdr:twoCellAnchor>
    <xdr:from>
      <xdr:col>1</xdr:col>
      <xdr:colOff>628650</xdr:colOff>
      <xdr:row>16</xdr:row>
      <xdr:rowOff>76200</xdr:rowOff>
    </xdr:from>
    <xdr:to>
      <xdr:col>1</xdr:col>
      <xdr:colOff>1366520</xdr:colOff>
      <xdr:row>19</xdr:row>
      <xdr:rowOff>128905</xdr:rowOff>
    </xdr:to>
    <xdr:pic>
      <xdr:nvPicPr>
        <xdr:cNvPr id="4" name="图片 20" descr="图片2"/>
        <xdr:cNvPicPr>
          <a:picLocks noChangeAspect="1"/>
        </xdr:cNvPicPr>
      </xdr:nvPicPr>
      <xdr:blipFill>
        <a:blip r:embed="rId4"/>
        <a:stretch>
          <a:fillRect/>
        </a:stretch>
      </xdr:blipFill>
      <xdr:spPr>
        <a:xfrm>
          <a:off x="1447800" y="3514725"/>
          <a:ext cx="737870" cy="567055"/>
        </a:xfrm>
        <a:prstGeom prst="rect">
          <a:avLst/>
        </a:prstGeom>
        <a:noFill/>
        <a:ln w="12700" cmpd="sng">
          <a:noFill/>
          <a:prstDash val="solid"/>
        </a:ln>
        <a:effectLst/>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905510</xdr:colOff>
      <xdr:row>15</xdr:row>
      <xdr:rowOff>104775</xdr:rowOff>
    </xdr:from>
    <xdr:to>
      <xdr:col>5</xdr:col>
      <xdr:colOff>47625</xdr:colOff>
      <xdr:row>19</xdr:row>
      <xdr:rowOff>9525</xdr:rowOff>
    </xdr:to>
    <xdr:pic>
      <xdr:nvPicPr>
        <xdr:cNvPr id="4" name="图片 3" descr="E:\哈哈哈.png"/>
        <xdr:cNvPicPr/>
      </xdr:nvPicPr>
      <xdr:blipFill>
        <a:blip r:embed="rId2" cstate="print"/>
        <a:srcRect/>
        <a:stretch>
          <a:fillRect/>
        </a:stretch>
      </xdr:blipFill>
      <xdr:spPr>
        <a:xfrm>
          <a:off x="6449060" y="3505200"/>
          <a:ext cx="1085215" cy="590550"/>
        </a:xfrm>
        <a:prstGeom prst="rect">
          <a:avLst/>
        </a:prstGeom>
        <a:noFill/>
        <a:ln w="9525">
          <a:noFill/>
          <a:miter lim="800000"/>
          <a:headEnd/>
          <a:tailEnd/>
        </a:ln>
      </xdr:spPr>
    </xdr:pic>
    <xdr:clientData/>
  </xdr:twoCellAnchor>
  <xdr:twoCellAnchor>
    <xdr:from>
      <xdr:col>1</xdr:col>
      <xdr:colOff>285750</xdr:colOff>
      <xdr:row>14</xdr:row>
      <xdr:rowOff>57150</xdr:rowOff>
    </xdr:from>
    <xdr:to>
      <xdr:col>1</xdr:col>
      <xdr:colOff>1565910</xdr:colOff>
      <xdr:row>19</xdr:row>
      <xdr:rowOff>94615</xdr:rowOff>
    </xdr:to>
    <xdr:pic>
      <xdr:nvPicPr>
        <xdr:cNvPr id="5" name="图片 4" descr="图片1"/>
        <xdr:cNvPicPr>
          <a:picLocks noChangeAspect="1"/>
        </xdr:cNvPicPr>
      </xdr:nvPicPr>
      <xdr:blipFill>
        <a:blip r:embed="rId3"/>
        <a:stretch>
          <a:fillRect/>
        </a:stretch>
      </xdr:blipFill>
      <xdr:spPr>
        <a:xfrm>
          <a:off x="1104900" y="3286125"/>
          <a:ext cx="1280160" cy="894715"/>
        </a:xfrm>
        <a:prstGeom prst="rect">
          <a:avLst/>
        </a:prstGeom>
      </xdr:spPr>
    </xdr:pic>
    <xdr:clientData/>
  </xdr:twoCellAnchor>
  <xdr:twoCellAnchor>
    <xdr:from>
      <xdr:col>6</xdr:col>
      <xdr:colOff>723900</xdr:colOff>
      <xdr:row>14</xdr:row>
      <xdr:rowOff>56515</xdr:rowOff>
    </xdr:from>
    <xdr:to>
      <xdr:col>8</xdr:col>
      <xdr:colOff>355600</xdr:colOff>
      <xdr:row>18</xdr:row>
      <xdr:rowOff>37465</xdr:rowOff>
    </xdr:to>
    <xdr:pic>
      <xdr:nvPicPr>
        <xdr:cNvPr id="6" name="图片 7" descr="图片1"/>
        <xdr:cNvPicPr>
          <a:picLocks noChangeAspect="1"/>
        </xdr:cNvPicPr>
      </xdr:nvPicPr>
      <xdr:blipFill>
        <a:blip r:embed="rId4">
          <a:clrChange>
            <a:clrFrom>
              <a:srgbClr val="000000">
                <a:alpha val="0"/>
              </a:srgbClr>
            </a:clrFrom>
            <a:clrTo>
              <a:srgbClr val="000000">
                <a:alpha val="0"/>
                <a:alpha val="0"/>
              </a:srgbClr>
            </a:clrTo>
          </a:clrChange>
        </a:blip>
        <a:srcRect l="6567" t="8237" r="7499" b="25690"/>
        <a:stretch>
          <a:fillRect/>
        </a:stretch>
      </xdr:blipFill>
      <xdr:spPr>
        <a:xfrm>
          <a:off x="9153525" y="3285490"/>
          <a:ext cx="1346200" cy="666750"/>
        </a:xfrm>
        <a:prstGeom prst="rect">
          <a:avLst/>
        </a:prstGeom>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2" cstate="print"/>
        <a:srcRect/>
        <a:stretch>
          <a:fillRect/>
        </a:stretch>
      </xdr:blipFill>
      <xdr:spPr>
        <a:xfrm>
          <a:off x="6734175" y="3657600"/>
          <a:ext cx="885825" cy="590550"/>
        </a:xfrm>
        <a:prstGeom prst="rect">
          <a:avLst/>
        </a:prstGeom>
        <a:noFill/>
        <a:ln w="9525">
          <a:noFill/>
          <a:miter lim="800000"/>
          <a:headEnd/>
          <a:tailEnd/>
        </a:ln>
      </xdr:spPr>
    </xdr:pic>
    <xdr:clientData/>
  </xdr:twoCellAnchor>
  <xdr:twoCellAnchor>
    <xdr:from>
      <xdr:col>7</xdr:col>
      <xdr:colOff>19050</xdr:colOff>
      <xdr:row>16</xdr:row>
      <xdr:rowOff>9525</xdr:rowOff>
    </xdr:from>
    <xdr:to>
      <xdr:col>8</xdr:col>
      <xdr:colOff>8890</xdr:colOff>
      <xdr:row>19</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96400" y="3733800"/>
          <a:ext cx="885190" cy="613410"/>
        </a:xfrm>
        <a:prstGeom prst="rect">
          <a:avLst/>
        </a:prstGeom>
        <a:noFill/>
        <a:ln w="9525">
          <a:noFill/>
          <a:miter lim="800000"/>
          <a:headEnd/>
          <a:tailEnd/>
        </a:ln>
      </xdr:spPr>
    </xdr:pic>
    <xdr:clientData/>
  </xdr:twoCellAnchor>
  <xdr:twoCellAnchor>
    <xdr:from>
      <xdr:col>1</xdr:col>
      <xdr:colOff>704850</xdr:colOff>
      <xdr:row>16</xdr:row>
      <xdr:rowOff>85725</xdr:rowOff>
    </xdr:from>
    <xdr:to>
      <xdr:col>1</xdr:col>
      <xdr:colOff>1442720</xdr:colOff>
      <xdr:row>19</xdr:row>
      <xdr:rowOff>138430</xdr:rowOff>
    </xdr:to>
    <xdr:pic>
      <xdr:nvPicPr>
        <xdr:cNvPr id="4" name="图片 20" descr="图片2"/>
        <xdr:cNvPicPr>
          <a:picLocks noChangeAspect="1"/>
        </xdr:cNvPicPr>
      </xdr:nvPicPr>
      <xdr:blipFill>
        <a:blip r:embed="rId4"/>
        <a:stretch>
          <a:fillRect/>
        </a:stretch>
      </xdr:blipFill>
      <xdr:spPr>
        <a:xfrm>
          <a:off x="1524000" y="3810000"/>
          <a:ext cx="737870" cy="567055"/>
        </a:xfrm>
        <a:prstGeom prst="rect">
          <a:avLst/>
        </a:prstGeom>
        <a:noFill/>
        <a:ln w="12700" cmpd="sng">
          <a:noFill/>
          <a:prstDash val="solid"/>
        </a:ln>
        <a:effectLst/>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852</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122</v>
      </c>
      <c r="J9" s="22" t="str">
        <f ca="1" t="shared" si="1"/>
        <v>NOT DUE</v>
      </c>
      <c r="K9" s="41"/>
      <c r="L9" s="34"/>
    </row>
    <row r="10" ht="24" spans="1:12">
      <c r="A10" s="22" t="s">
        <v>446</v>
      </c>
      <c r="B10" s="23" t="s">
        <v>199</v>
      </c>
      <c r="C10" s="23" t="s">
        <v>200</v>
      </c>
      <c r="D10" s="24" t="s">
        <v>201</v>
      </c>
      <c r="E10" s="25">
        <v>44082</v>
      </c>
      <c r="F10" s="25">
        <v>44688</v>
      </c>
      <c r="G10" s="40"/>
      <c r="H10" s="26">
        <f>F10+30</f>
        <v>44718</v>
      </c>
      <c r="I10" s="33">
        <f ca="1" t="shared" si="0"/>
        <v>28</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122</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122</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122</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122</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122</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122</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122</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122</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122</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122</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122</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122</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122</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122</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122</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122</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122</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122</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122</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122</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122</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122</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122</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122</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122</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122</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122</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122</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122</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122</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122</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122</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122</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122</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2912</v>
      </c>
      <c r="D3" s="6" t="s">
        <v>149</v>
      </c>
      <c r="E3" s="6"/>
      <c r="F3" s="11" t="s">
        <v>2913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2914</v>
      </c>
      <c r="B8" s="23" t="s">
        <v>2915</v>
      </c>
      <c r="C8" s="23" t="s">
        <v>2916</v>
      </c>
      <c r="D8" s="24" t="s">
        <v>2917</v>
      </c>
      <c r="E8" s="25">
        <v>44082</v>
      </c>
      <c r="F8" s="25">
        <v>44623</v>
      </c>
      <c r="G8" s="12" t="s">
        <v>2170</v>
      </c>
      <c r="H8" s="26">
        <f>F8+90</f>
        <v>44713</v>
      </c>
      <c r="I8" s="33">
        <f ca="1" t="shared" ref="I8:I10" si="0">IF(ISBLANK(H8),"",H8-DATE(YEAR(NOW()),MONTH(NOW()),DAY(NOW())))</f>
        <v>23</v>
      </c>
      <c r="J8" s="22" t="str">
        <f ca="1" t="shared" ref="J8:J10" si="1">IF(I8="","",IF(I8&lt;0,"OVERDUE","NOT DUE"))</f>
        <v>NOT DUE</v>
      </c>
      <c r="K8" s="23"/>
      <c r="L8" s="34"/>
    </row>
    <row r="9" spans="1:12">
      <c r="A9" s="22" t="s">
        <v>2918</v>
      </c>
      <c r="B9" s="23" t="s">
        <v>2159</v>
      </c>
      <c r="C9" s="23" t="s">
        <v>2919</v>
      </c>
      <c r="D9" s="24" t="s">
        <v>2917</v>
      </c>
      <c r="E9" s="25">
        <v>44082</v>
      </c>
      <c r="F9" s="25">
        <f>F8</f>
        <v>44623</v>
      </c>
      <c r="G9" s="12" t="s">
        <v>2170</v>
      </c>
      <c r="H9" s="26">
        <f>F9+90</f>
        <v>44713</v>
      </c>
      <c r="I9" s="33">
        <f ca="1" t="shared" si="0"/>
        <v>23</v>
      </c>
      <c r="J9" s="22" t="str">
        <f ca="1" t="shared" si="1"/>
        <v>NOT DUE</v>
      </c>
      <c r="K9" s="23"/>
      <c r="L9" s="34"/>
    </row>
    <row r="10" ht="24" spans="1:12">
      <c r="A10" s="22" t="s">
        <v>2920</v>
      </c>
      <c r="B10" s="23" t="s">
        <v>2921</v>
      </c>
      <c r="C10" s="23" t="s">
        <v>2922</v>
      </c>
      <c r="D10" s="24" t="s">
        <v>2917</v>
      </c>
      <c r="E10" s="25">
        <v>44082</v>
      </c>
      <c r="F10" s="25">
        <f>F8</f>
        <v>44623</v>
      </c>
      <c r="G10" s="12" t="s">
        <v>2170</v>
      </c>
      <c r="H10" s="26">
        <f>F10+90</f>
        <v>44713</v>
      </c>
      <c r="I10" s="33">
        <f ca="1" t="shared" si="0"/>
        <v>23</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2924</v>
      </c>
      <c r="B8" s="23" t="s">
        <v>2925</v>
      </c>
      <c r="C8" s="23" t="s">
        <v>2916</v>
      </c>
      <c r="D8" s="24" t="s">
        <v>2917</v>
      </c>
      <c r="E8" s="25">
        <v>44082</v>
      </c>
      <c r="F8" s="25">
        <v>44624</v>
      </c>
      <c r="G8" s="12" t="s">
        <v>2170</v>
      </c>
      <c r="H8" s="26">
        <f>F8+90</f>
        <v>44714</v>
      </c>
      <c r="I8" s="33">
        <f ca="1" t="shared" ref="I8:I10" si="0">IF(ISBLANK(H8),"",H8-DATE(YEAR(NOW()),MONTH(NOW()),DAY(NOW())))</f>
        <v>24</v>
      </c>
      <c r="J8" s="22" t="str">
        <f ca="1" t="shared" ref="J8:J10" si="1">IF(I8="","",IF(I8&lt;0,"OVERDUE","NOT DUE"))</f>
        <v>NOT DUE</v>
      </c>
      <c r="K8" s="23"/>
      <c r="L8" s="34"/>
    </row>
    <row r="9" spans="1:12">
      <c r="A9" s="22" t="s">
        <v>2926</v>
      </c>
      <c r="B9" s="23" t="s">
        <v>2927</v>
      </c>
      <c r="C9" s="23" t="s">
        <v>2928</v>
      </c>
      <c r="D9" s="24" t="s">
        <v>1602</v>
      </c>
      <c r="E9" s="25">
        <v>44082</v>
      </c>
      <c r="F9" s="25">
        <v>44684</v>
      </c>
      <c r="G9" s="12" t="s">
        <v>2170</v>
      </c>
      <c r="H9" s="26">
        <f t="shared" ref="H9" si="2">F9+30</f>
        <v>44714</v>
      </c>
      <c r="I9" s="33">
        <f ca="1" t="shared" si="0"/>
        <v>24</v>
      </c>
      <c r="J9" s="22" t="str">
        <f ca="1" t="shared" si="1"/>
        <v>NOT DUE</v>
      </c>
      <c r="K9" s="23"/>
      <c r="L9" s="34"/>
    </row>
    <row r="10" spans="1:12">
      <c r="A10" s="22" t="s">
        <v>2929</v>
      </c>
      <c r="B10" s="23" t="s">
        <v>2159</v>
      </c>
      <c r="C10" s="23" t="s">
        <v>2930</v>
      </c>
      <c r="D10" s="24" t="s">
        <v>2917</v>
      </c>
      <c r="E10" s="25">
        <v>44082</v>
      </c>
      <c r="F10" s="25">
        <f>F8</f>
        <v>44624</v>
      </c>
      <c r="G10" s="12" t="s">
        <v>2170</v>
      </c>
      <c r="H10" s="26">
        <f>F10+90</f>
        <v>44714</v>
      </c>
      <c r="I10" s="33">
        <f ca="1" t="shared" si="0"/>
        <v>24</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2932</v>
      </c>
      <c r="B8" s="23" t="s">
        <v>2933</v>
      </c>
      <c r="C8" s="23" t="s">
        <v>2934</v>
      </c>
      <c r="D8" s="24" t="s">
        <v>2917</v>
      </c>
      <c r="E8" s="25">
        <v>44082</v>
      </c>
      <c r="F8" s="25">
        <v>44623</v>
      </c>
      <c r="G8" s="12" t="s">
        <v>2170</v>
      </c>
      <c r="H8" s="26">
        <f>F8+90</f>
        <v>44713</v>
      </c>
      <c r="I8" s="33">
        <f ca="1" t="shared" ref="I8:I9" si="0">IF(ISBLANK(H8),"",H8-DATE(YEAR(NOW()),MONTH(NOW()),DAY(NOW())))</f>
        <v>23</v>
      </c>
      <c r="J8" s="22" t="str">
        <f ca="1" t="shared" ref="J8:J9" si="1">IF(I8="","",IF(I8&lt;0,"OVERDUE","NOT DUE"))</f>
        <v>NOT DUE</v>
      </c>
      <c r="K8" s="23"/>
      <c r="L8" s="34"/>
    </row>
    <row r="9" spans="1:12">
      <c r="A9" s="22" t="s">
        <v>2935</v>
      </c>
      <c r="B9" s="23" t="s">
        <v>1817</v>
      </c>
      <c r="C9" s="23" t="s">
        <v>2936</v>
      </c>
      <c r="D9" s="24" t="s">
        <v>1602</v>
      </c>
      <c r="E9" s="25">
        <v>44082</v>
      </c>
      <c r="F9" s="25">
        <v>44689</v>
      </c>
      <c r="G9" s="12" t="s">
        <v>2170</v>
      </c>
      <c r="H9" s="26">
        <f t="shared" ref="H9" si="2">F9+30</f>
        <v>44719</v>
      </c>
      <c r="I9" s="33">
        <f ca="1" t="shared" si="0"/>
        <v>29</v>
      </c>
      <c r="J9" s="22" t="str">
        <f ca="1" t="shared" si="1"/>
        <v>NOT DUE</v>
      </c>
      <c r="K9" s="23"/>
      <c r="L9" s="34"/>
    </row>
    <row r="13" spans="2:6">
      <c r="B13" t="s">
        <v>175</v>
      </c>
      <c r="D13" s="3" t="s">
        <v>1595</v>
      </c>
      <c r="F13" t="s">
        <v>1596</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2937</v>
      </c>
      <c r="D3" s="6" t="s">
        <v>149</v>
      </c>
      <c r="E3" s="6"/>
      <c r="F3" s="11" t="s">
        <v>2938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2939</v>
      </c>
      <c r="B8" s="23" t="s">
        <v>2940</v>
      </c>
      <c r="C8" s="23" t="s">
        <v>2941</v>
      </c>
      <c r="D8" s="24" t="s">
        <v>2917</v>
      </c>
      <c r="E8" s="25">
        <v>44082</v>
      </c>
      <c r="F8" s="25">
        <v>44623</v>
      </c>
      <c r="G8" s="12" t="s">
        <v>2170</v>
      </c>
      <c r="H8" s="26">
        <f>F8+90</f>
        <v>44713</v>
      </c>
      <c r="I8" s="33">
        <f ca="1" t="shared" ref="I8:I9" si="0">IF(ISBLANK(H8),"",H8-DATE(YEAR(NOW()),MONTH(NOW()),DAY(NOW())))</f>
        <v>23</v>
      </c>
      <c r="J8" s="22" t="str">
        <f ca="1" t="shared" ref="J8:J9" si="1">IF(I8="","",IF(I8&lt;0,"OVERDUE","NOT DUE"))</f>
        <v>NOT DUE</v>
      </c>
      <c r="K8" s="23"/>
      <c r="L8" s="34"/>
    </row>
    <row r="9" spans="1:12">
      <c r="A9" s="22" t="s">
        <v>2942</v>
      </c>
      <c r="B9" s="23" t="s">
        <v>2943</v>
      </c>
      <c r="C9" s="23" t="s">
        <v>2941</v>
      </c>
      <c r="D9" s="24" t="s">
        <v>2917</v>
      </c>
      <c r="E9" s="25">
        <v>44082</v>
      </c>
      <c r="F9" s="25">
        <f>F8</f>
        <v>44623</v>
      </c>
      <c r="G9" s="12" t="s">
        <v>2170</v>
      </c>
      <c r="H9" s="26">
        <f>F9+90</f>
        <v>44713</v>
      </c>
      <c r="I9" s="33">
        <f ca="1" t="shared" si="0"/>
        <v>23</v>
      </c>
      <c r="J9" s="22" t="str">
        <f ca="1" t="shared" si="1"/>
        <v>NOT DUE</v>
      </c>
      <c r="K9" s="23"/>
      <c r="L9" s="34"/>
    </row>
    <row r="10" spans="1:12">
      <c r="A10" s="22" t="s">
        <v>2944</v>
      </c>
      <c r="B10" s="23" t="s">
        <v>2945</v>
      </c>
      <c r="C10" s="23" t="s">
        <v>2941</v>
      </c>
      <c r="D10" s="24" t="s">
        <v>2917</v>
      </c>
      <c r="E10" s="25">
        <v>44082</v>
      </c>
      <c r="F10" s="25">
        <f>F8</f>
        <v>44623</v>
      </c>
      <c r="G10" s="12" t="s">
        <v>2170</v>
      </c>
      <c r="H10" s="26">
        <f>F10+90</f>
        <v>44713</v>
      </c>
      <c r="I10" s="33">
        <f ca="1" t="shared" ref="I10" si="2">IF(ISBLANK(H10),"",H10-DATE(YEAR(NOW()),MONTH(NOW()),DAY(NOW())))</f>
        <v>23</v>
      </c>
      <c r="J10" s="22" t="str">
        <f ca="1" t="shared" ref="J10" si="3">IF(I10="","",IF(I10&lt;0,"OVERDUE","NOT DUE"))</f>
        <v>NOT DUE</v>
      </c>
      <c r="K10" s="23"/>
      <c r="L10" s="34"/>
    </row>
    <row r="13" spans="2:6">
      <c r="B13" t="s">
        <v>175</v>
      </c>
      <c r="D13" s="3" t="s">
        <v>1595</v>
      </c>
      <c r="F13" t="s">
        <v>1596</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2946</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2947</v>
      </c>
      <c r="B8" s="23" t="s">
        <v>1794</v>
      </c>
      <c r="C8" s="23" t="s">
        <v>1795</v>
      </c>
      <c r="D8" s="24" t="s">
        <v>1602</v>
      </c>
      <c r="E8" s="25">
        <v>44082</v>
      </c>
      <c r="F8" s="25">
        <v>44668</v>
      </c>
      <c r="G8" s="12" t="s">
        <v>1704</v>
      </c>
      <c r="H8" s="26">
        <f>F8+30</f>
        <v>44698</v>
      </c>
      <c r="I8" s="33">
        <f ca="1" t="shared" ref="I8:I20" si="0">IF(ISBLANK(H8),"",H8-DATE(YEAR(NOW()),MONTH(NOW()),DAY(NOW())))</f>
        <v>8</v>
      </c>
      <c r="J8" s="22" t="str">
        <f ca="1" t="shared" ref="J8:J20" si="1">IF(I8="","",IF(I8&lt;0,"OVERDUE","NOT DUE"))</f>
        <v>NOT DUE</v>
      </c>
      <c r="K8" s="23"/>
      <c r="L8" s="34"/>
    </row>
    <row r="9" ht="36" spans="1:12">
      <c r="A9" s="22" t="s">
        <v>2948</v>
      </c>
      <c r="B9" s="23" t="s">
        <v>1797</v>
      </c>
      <c r="C9" s="58" t="s">
        <v>1798</v>
      </c>
      <c r="D9" s="24" t="s">
        <v>1450</v>
      </c>
      <c r="E9" s="25">
        <v>44082</v>
      </c>
      <c r="F9" s="25">
        <v>44689</v>
      </c>
      <c r="G9" s="12" t="s">
        <v>1704</v>
      </c>
      <c r="H9" s="26">
        <f>F9+7</f>
        <v>44696</v>
      </c>
      <c r="I9" s="33">
        <f ca="1" t="shared" si="0"/>
        <v>6</v>
      </c>
      <c r="J9" s="22" t="str">
        <f ca="1" t="shared" si="1"/>
        <v>NOT DUE</v>
      </c>
      <c r="K9" s="23"/>
      <c r="L9" s="34"/>
    </row>
    <row r="10" ht="36" spans="1:12">
      <c r="A10" s="22" t="s">
        <v>2949</v>
      </c>
      <c r="B10" s="23" t="s">
        <v>1797</v>
      </c>
      <c r="C10" s="58" t="s">
        <v>1800</v>
      </c>
      <c r="D10" s="59" t="s">
        <v>197</v>
      </c>
      <c r="E10" s="25">
        <v>44082</v>
      </c>
      <c r="F10" s="25">
        <v>44441</v>
      </c>
      <c r="G10" s="12" t="s">
        <v>1704</v>
      </c>
      <c r="H10" s="26">
        <f>F10+365</f>
        <v>44806</v>
      </c>
      <c r="I10" s="33">
        <f ca="1" t="shared" si="0"/>
        <v>116</v>
      </c>
      <c r="J10" s="22" t="str">
        <f ca="1" t="shared" si="1"/>
        <v>NOT DUE</v>
      </c>
      <c r="K10" s="23"/>
      <c r="L10" s="34"/>
    </row>
    <row r="11" spans="1:12">
      <c r="A11" s="22" t="s">
        <v>2950</v>
      </c>
      <c r="B11" s="23" t="s">
        <v>1797</v>
      </c>
      <c r="C11" s="58" t="s">
        <v>1802</v>
      </c>
      <c r="D11" s="24" t="s">
        <v>1803</v>
      </c>
      <c r="E11" s="25">
        <v>44082</v>
      </c>
      <c r="F11" s="25">
        <v>44082</v>
      </c>
      <c r="G11" s="12" t="s">
        <v>1704</v>
      </c>
      <c r="H11" s="26">
        <f>F11+(365*5)</f>
        <v>45907</v>
      </c>
      <c r="I11" s="33">
        <f ca="1" t="shared" si="0"/>
        <v>1217</v>
      </c>
      <c r="J11" s="22" t="str">
        <f ca="1" t="shared" si="1"/>
        <v>NOT DUE</v>
      </c>
      <c r="K11" s="23"/>
      <c r="L11" s="34"/>
    </row>
    <row r="12" spans="1:12">
      <c r="A12" s="22" t="s">
        <v>2951</v>
      </c>
      <c r="B12" s="23" t="s">
        <v>1805</v>
      </c>
      <c r="C12" s="23" t="s">
        <v>1806</v>
      </c>
      <c r="D12" s="24" t="s">
        <v>1602</v>
      </c>
      <c r="E12" s="25">
        <v>44082</v>
      </c>
      <c r="F12" s="25">
        <f>F8</f>
        <v>44668</v>
      </c>
      <c r="G12" s="12" t="s">
        <v>1704</v>
      </c>
      <c r="H12" s="26">
        <f>F12+30</f>
        <v>44698</v>
      </c>
      <c r="I12" s="33">
        <f ca="1" t="shared" si="0"/>
        <v>8</v>
      </c>
      <c r="J12" s="22" t="str">
        <f ca="1" t="shared" si="1"/>
        <v>NOT DUE</v>
      </c>
      <c r="K12" s="23"/>
      <c r="L12" s="34"/>
    </row>
    <row r="13" ht="15" customHeight="1" spans="1:12">
      <c r="A13" s="22" t="s">
        <v>2952</v>
      </c>
      <c r="B13" s="23" t="s">
        <v>2953</v>
      </c>
      <c r="C13" s="23" t="s">
        <v>1735</v>
      </c>
      <c r="D13" s="24" t="s">
        <v>1602</v>
      </c>
      <c r="E13" s="25">
        <v>44082</v>
      </c>
      <c r="F13" s="25">
        <f>F8</f>
        <v>44668</v>
      </c>
      <c r="G13" s="12" t="s">
        <v>1704</v>
      </c>
      <c r="H13" s="26">
        <f>F13+30</f>
        <v>44698</v>
      </c>
      <c r="I13" s="33">
        <f ca="1" t="shared" si="0"/>
        <v>8</v>
      </c>
      <c r="J13" s="22" t="str">
        <f ca="1" t="shared" si="1"/>
        <v>NOT DUE</v>
      </c>
      <c r="K13" s="23"/>
      <c r="L13" s="34"/>
    </row>
    <row r="14" ht="36" spans="1:12">
      <c r="A14" s="22" t="s">
        <v>2954</v>
      </c>
      <c r="B14" s="23" t="s">
        <v>2955</v>
      </c>
      <c r="C14" s="23" t="s">
        <v>1834</v>
      </c>
      <c r="D14" s="24" t="s">
        <v>1602</v>
      </c>
      <c r="E14" s="25">
        <v>44082</v>
      </c>
      <c r="F14" s="25">
        <f>F8</f>
        <v>44668</v>
      </c>
      <c r="G14" s="12" t="s">
        <v>1704</v>
      </c>
      <c r="H14" s="26">
        <f>F14+30</f>
        <v>44698</v>
      </c>
      <c r="I14" s="33">
        <f ca="1" t="shared" si="0"/>
        <v>8</v>
      </c>
      <c r="J14" s="22" t="str">
        <f ca="1" t="shared" si="1"/>
        <v>NOT DUE</v>
      </c>
      <c r="K14" s="23"/>
      <c r="L14" s="34"/>
    </row>
    <row r="15" ht="29.25" customHeight="1" spans="1:12">
      <c r="A15" s="22" t="s">
        <v>2956</v>
      </c>
      <c r="B15" s="65" t="s">
        <v>2957</v>
      </c>
      <c r="C15" s="66" t="s">
        <v>2958</v>
      </c>
      <c r="D15" s="63" t="s">
        <v>1602</v>
      </c>
      <c r="E15" s="25">
        <v>44082</v>
      </c>
      <c r="F15" s="25">
        <f>F8</f>
        <v>44668</v>
      </c>
      <c r="G15" s="12" t="s">
        <v>1704</v>
      </c>
      <c r="H15" s="26">
        <f t="shared" ref="H15" si="2">F15+30</f>
        <v>44698</v>
      </c>
      <c r="I15" s="33">
        <f ca="1" t="shared" si="0"/>
        <v>8</v>
      </c>
      <c r="J15" s="22" t="str">
        <f ca="1" t="shared" si="1"/>
        <v>NOT DUE</v>
      </c>
      <c r="K15" s="23"/>
      <c r="L15" s="34"/>
    </row>
    <row r="16" ht="28.5" customHeight="1" spans="1:12">
      <c r="A16" s="22" t="s">
        <v>2959</v>
      </c>
      <c r="B16" s="65" t="s">
        <v>2957</v>
      </c>
      <c r="C16" s="67" t="s">
        <v>2958</v>
      </c>
      <c r="D16" s="63" t="s">
        <v>1849</v>
      </c>
      <c r="E16" s="25">
        <v>44082</v>
      </c>
      <c r="F16" s="25">
        <v>44441</v>
      </c>
      <c r="G16" s="12" t="s">
        <v>1704</v>
      </c>
      <c r="H16" s="26">
        <f>F16+365</f>
        <v>44806</v>
      </c>
      <c r="I16" s="33">
        <f ca="1" t="shared" si="0"/>
        <v>116</v>
      </c>
      <c r="J16" s="22" t="str">
        <f ca="1" t="shared" si="1"/>
        <v>NOT DUE</v>
      </c>
      <c r="K16" s="23"/>
      <c r="L16" s="34"/>
    </row>
    <row r="17" ht="31.5" customHeight="1" spans="1:12">
      <c r="A17" s="22" t="s">
        <v>2960</v>
      </c>
      <c r="B17" s="65" t="s">
        <v>2957</v>
      </c>
      <c r="C17" s="67" t="s">
        <v>2961</v>
      </c>
      <c r="D17" s="63" t="s">
        <v>1852</v>
      </c>
      <c r="E17" s="25">
        <v>44082</v>
      </c>
      <c r="F17" s="25">
        <v>44082</v>
      </c>
      <c r="G17" s="12" t="s">
        <v>1704</v>
      </c>
      <c r="H17" s="26">
        <f>F17+1825</f>
        <v>45907</v>
      </c>
      <c r="I17" s="33">
        <f ca="1" t="shared" si="0"/>
        <v>1217</v>
      </c>
      <c r="J17" s="22" t="str">
        <f ca="1" t="shared" si="1"/>
        <v>NOT DUE</v>
      </c>
      <c r="K17" s="23"/>
      <c r="L17" s="34"/>
    </row>
    <row r="18" ht="27.75" customHeight="1" spans="1:12">
      <c r="A18" s="22" t="s">
        <v>2962</v>
      </c>
      <c r="B18" s="68" t="s">
        <v>2963</v>
      </c>
      <c r="C18" s="68" t="s">
        <v>2958</v>
      </c>
      <c r="D18" s="64" t="s">
        <v>1602</v>
      </c>
      <c r="E18" s="25">
        <v>44082</v>
      </c>
      <c r="F18" s="25">
        <f>F8</f>
        <v>44668</v>
      </c>
      <c r="G18" s="12" t="s">
        <v>1704</v>
      </c>
      <c r="H18" s="26">
        <f t="shared" ref="H18" si="3">F18+30</f>
        <v>44698</v>
      </c>
      <c r="I18" s="33">
        <f ca="1" t="shared" si="0"/>
        <v>8</v>
      </c>
      <c r="J18" s="22" t="str">
        <f ca="1" t="shared" si="1"/>
        <v>NOT DUE</v>
      </c>
      <c r="K18" s="23"/>
      <c r="L18" s="34"/>
    </row>
    <row r="19" ht="27" customHeight="1" spans="1:12">
      <c r="A19" s="22" t="s">
        <v>2964</v>
      </c>
      <c r="B19" s="68" t="s">
        <v>2963</v>
      </c>
      <c r="C19" s="68" t="s">
        <v>2958</v>
      </c>
      <c r="D19" s="64" t="s">
        <v>1849</v>
      </c>
      <c r="E19" s="25">
        <v>44082</v>
      </c>
      <c r="F19" s="25">
        <v>44441</v>
      </c>
      <c r="G19" s="12" t="s">
        <v>1704</v>
      </c>
      <c r="H19" s="26">
        <f>F19+365</f>
        <v>44806</v>
      </c>
      <c r="I19" s="33">
        <f ca="1" t="shared" si="0"/>
        <v>116</v>
      </c>
      <c r="J19" s="22" t="str">
        <f ca="1" t="shared" si="1"/>
        <v>NOT DUE</v>
      </c>
      <c r="K19" s="23"/>
      <c r="L19" s="34"/>
    </row>
    <row r="20" ht="29.25" customHeight="1" spans="1:12">
      <c r="A20" s="22" t="s">
        <v>2965</v>
      </c>
      <c r="B20" s="68" t="s">
        <v>2963</v>
      </c>
      <c r="C20" s="68" t="s">
        <v>2961</v>
      </c>
      <c r="D20" s="64" t="s">
        <v>1852</v>
      </c>
      <c r="E20" s="25">
        <v>44082</v>
      </c>
      <c r="F20" s="25">
        <v>44082</v>
      </c>
      <c r="G20" s="12" t="s">
        <v>1704</v>
      </c>
      <c r="H20" s="26">
        <f>F20+1825</f>
        <v>45907</v>
      </c>
      <c r="I20" s="33">
        <f ca="1" t="shared" si="0"/>
        <v>1217</v>
      </c>
      <c r="J20" s="22" t="str">
        <f ca="1" t="shared" si="1"/>
        <v>NOT DUE</v>
      </c>
      <c r="K20" s="23"/>
      <c r="L20" s="34"/>
    </row>
    <row r="21" spans="1:12">
      <c r="A21" s="22" t="s">
        <v>2966</v>
      </c>
      <c r="B21" s="60" t="s">
        <v>2967</v>
      </c>
      <c r="C21" s="69" t="s">
        <v>1735</v>
      </c>
      <c r="D21" s="61" t="s">
        <v>1602</v>
      </c>
      <c r="E21" s="25">
        <v>44082</v>
      </c>
      <c r="F21" s="25">
        <f>F8</f>
        <v>44668</v>
      </c>
      <c r="G21" s="12" t="s">
        <v>1704</v>
      </c>
      <c r="H21" s="26">
        <f t="shared" ref="H21" si="4">F21+30</f>
        <v>44698</v>
      </c>
      <c r="I21" s="33">
        <f ca="1" t="shared" ref="I21:I22" si="5">IF(ISBLANK(H21),"",H21-DATE(YEAR(NOW()),MONTH(NOW()),DAY(NOW())))</f>
        <v>8</v>
      </c>
      <c r="J21" s="22" t="str">
        <f ca="1" t="shared" ref="J21:J22" si="6">IF(I21="","",IF(I21&lt;0,"OVERDUE","NOT DUE"))</f>
        <v>NOT DUE</v>
      </c>
      <c r="K21" s="23"/>
      <c r="L21" s="34"/>
    </row>
    <row r="22" ht="36" spans="1:12">
      <c r="A22" s="22" t="s">
        <v>2968</v>
      </c>
      <c r="B22" s="60" t="s">
        <v>2969</v>
      </c>
      <c r="C22" s="69" t="s">
        <v>2970</v>
      </c>
      <c r="D22" s="61" t="s">
        <v>1602</v>
      </c>
      <c r="E22" s="25">
        <v>44082</v>
      </c>
      <c r="F22" s="25">
        <f>F8</f>
        <v>44668</v>
      </c>
      <c r="G22" s="12" t="s">
        <v>1704</v>
      </c>
      <c r="H22" s="26">
        <f t="shared" ref="H22" si="7">F22+30</f>
        <v>44698</v>
      </c>
      <c r="I22" s="33">
        <f ca="1" t="shared" si="5"/>
        <v>8</v>
      </c>
      <c r="J22" s="22" t="str">
        <f ca="1" t="shared" si="6"/>
        <v>NOT DUE</v>
      </c>
      <c r="K22" s="23"/>
      <c r="L22" s="34"/>
    </row>
    <row r="27" spans="2:7">
      <c r="B27" t="s">
        <v>175</v>
      </c>
      <c r="D27" s="3" t="s">
        <v>176</v>
      </c>
      <c r="G27" t="s">
        <v>177</v>
      </c>
    </row>
    <row r="30" spans="3:8">
      <c r="C30" s="27"/>
      <c r="G30" s="28"/>
      <c r="H30" s="28"/>
    </row>
    <row r="31" spans="3:3">
      <c r="C31" s="30"/>
    </row>
    <row r="32" spans="2:8">
      <c r="B32" s="31" t="s">
        <v>2759</v>
      </c>
      <c r="D32" s="38" t="s">
        <v>178</v>
      </c>
      <c r="E32" s="38"/>
      <c r="G32" s="70" t="s">
        <v>179</v>
      </c>
      <c r="H32" s="32"/>
    </row>
    <row r="33" spans="2:8">
      <c r="B33" s="30" t="s">
        <v>1739</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topLeftCell="A4"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2972</v>
      </c>
      <c r="B8" s="23" t="s">
        <v>1794</v>
      </c>
      <c r="C8" s="23" t="s">
        <v>1795</v>
      </c>
      <c r="D8" s="24" t="s">
        <v>1602</v>
      </c>
      <c r="E8" s="25">
        <v>44082</v>
      </c>
      <c r="F8" s="25">
        <v>44668</v>
      </c>
      <c r="G8" s="12" t="s">
        <v>1704</v>
      </c>
      <c r="H8" s="26">
        <f>F8+30</f>
        <v>44698</v>
      </c>
      <c r="I8" s="33">
        <f ca="1" t="shared" ref="I8:I24" si="0">IF(ISBLANK(H8),"",H8-DATE(YEAR(NOW()),MONTH(NOW()),DAY(NOW())))</f>
        <v>8</v>
      </c>
      <c r="J8" s="22" t="str">
        <f ca="1" t="shared" ref="J8:J24" si="1">IF(I8="","",IF(I8&lt;0,"OVERDUE","NOT DUE"))</f>
        <v>NOT DUE</v>
      </c>
      <c r="K8" s="23"/>
      <c r="L8" s="34"/>
    </row>
    <row r="9" ht="36" spans="1:12">
      <c r="A9" s="22" t="s">
        <v>2973</v>
      </c>
      <c r="B9" s="23" t="s">
        <v>1797</v>
      </c>
      <c r="C9" s="58" t="s">
        <v>1798</v>
      </c>
      <c r="D9" s="24" t="s">
        <v>1450</v>
      </c>
      <c r="E9" s="25">
        <v>44082</v>
      </c>
      <c r="F9" s="25">
        <v>44689</v>
      </c>
      <c r="G9" s="12" t="s">
        <v>1704</v>
      </c>
      <c r="H9" s="26">
        <f>F9+7</f>
        <v>44696</v>
      </c>
      <c r="I9" s="33">
        <f ca="1" t="shared" si="0"/>
        <v>6</v>
      </c>
      <c r="J9" s="22" t="str">
        <f ca="1" t="shared" si="1"/>
        <v>NOT DUE</v>
      </c>
      <c r="K9" s="23"/>
      <c r="L9" s="34"/>
    </row>
    <row r="10" ht="36" spans="1:12">
      <c r="A10" s="22" t="s">
        <v>2974</v>
      </c>
      <c r="B10" s="23" t="s">
        <v>1797</v>
      </c>
      <c r="C10" s="58" t="s">
        <v>1800</v>
      </c>
      <c r="D10" s="59" t="s">
        <v>197</v>
      </c>
      <c r="E10" s="25">
        <v>44082</v>
      </c>
      <c r="F10" s="25">
        <v>44441</v>
      </c>
      <c r="G10" s="12" t="s">
        <v>1704</v>
      </c>
      <c r="H10" s="26">
        <f>F10+365</f>
        <v>44806</v>
      </c>
      <c r="I10" s="33">
        <f ca="1" t="shared" si="0"/>
        <v>116</v>
      </c>
      <c r="J10" s="22" t="str">
        <f ca="1" t="shared" si="1"/>
        <v>NOT DUE</v>
      </c>
      <c r="K10" s="23"/>
      <c r="L10" s="34"/>
    </row>
    <row r="11" spans="1:12">
      <c r="A11" s="22" t="s">
        <v>2975</v>
      </c>
      <c r="B11" s="23" t="s">
        <v>1797</v>
      </c>
      <c r="C11" s="58" t="s">
        <v>1802</v>
      </c>
      <c r="D11" s="24" t="s">
        <v>1803</v>
      </c>
      <c r="E11" s="25">
        <v>44082</v>
      </c>
      <c r="F11" s="25">
        <v>44071</v>
      </c>
      <c r="G11" s="12" t="s">
        <v>1704</v>
      </c>
      <c r="H11" s="26">
        <f>F11+(365*5)</f>
        <v>45896</v>
      </c>
      <c r="I11" s="33">
        <f ca="1" t="shared" si="0"/>
        <v>1206</v>
      </c>
      <c r="J11" s="22" t="str">
        <f ca="1" t="shared" si="1"/>
        <v>NOT DUE</v>
      </c>
      <c r="K11" s="23"/>
      <c r="L11" s="34"/>
    </row>
    <row r="12" spans="1:12">
      <c r="A12" s="22" t="s">
        <v>2976</v>
      </c>
      <c r="B12" s="23" t="s">
        <v>1805</v>
      </c>
      <c r="C12" s="23" t="s">
        <v>1806</v>
      </c>
      <c r="D12" s="24" t="s">
        <v>1602</v>
      </c>
      <c r="E12" s="25">
        <v>44082</v>
      </c>
      <c r="F12" s="25">
        <f>F8</f>
        <v>44668</v>
      </c>
      <c r="G12" s="12" t="s">
        <v>1704</v>
      </c>
      <c r="H12" s="26">
        <f>F12+30</f>
        <v>44698</v>
      </c>
      <c r="I12" s="33">
        <f ca="1" t="shared" si="0"/>
        <v>8</v>
      </c>
      <c r="J12" s="22" t="str">
        <f ca="1" t="shared" si="1"/>
        <v>NOT DUE</v>
      </c>
      <c r="K12" s="23"/>
      <c r="L12" s="34"/>
    </row>
    <row r="13" ht="24" spans="1:12">
      <c r="A13" s="22" t="s">
        <v>2977</v>
      </c>
      <c r="B13" s="23" t="s">
        <v>1808</v>
      </c>
      <c r="C13" s="23" t="s">
        <v>1809</v>
      </c>
      <c r="D13" s="24" t="s">
        <v>1602</v>
      </c>
      <c r="E13" s="25">
        <v>44082</v>
      </c>
      <c r="F13" s="25">
        <f>F8</f>
        <v>44668</v>
      </c>
      <c r="G13" s="12" t="s">
        <v>1704</v>
      </c>
      <c r="H13" s="26">
        <f>F13+30</f>
        <v>44698</v>
      </c>
      <c r="I13" s="33">
        <f ca="1" t="shared" si="0"/>
        <v>8</v>
      </c>
      <c r="J13" s="22" t="str">
        <f ca="1" t="shared" si="1"/>
        <v>NOT DUE</v>
      </c>
      <c r="K13" s="23"/>
      <c r="L13" s="34"/>
    </row>
    <row r="14" spans="1:12">
      <c r="A14" s="22" t="s">
        <v>2978</v>
      </c>
      <c r="B14" s="23" t="s">
        <v>1811</v>
      </c>
      <c r="C14" s="23" t="s">
        <v>1812</v>
      </c>
      <c r="D14" s="24" t="s">
        <v>1602</v>
      </c>
      <c r="E14" s="25">
        <v>44082</v>
      </c>
      <c r="F14" s="25">
        <f>F8</f>
        <v>44668</v>
      </c>
      <c r="G14" s="12" t="s">
        <v>1704</v>
      </c>
      <c r="H14" s="26">
        <f>F14+30</f>
        <v>44698</v>
      </c>
      <c r="I14" s="33">
        <f ca="1" t="shared" si="0"/>
        <v>8</v>
      </c>
      <c r="J14" s="22" t="str">
        <f ca="1" t="shared" si="1"/>
        <v>NOT DUE</v>
      </c>
      <c r="K14" s="23"/>
      <c r="L14" s="34"/>
    </row>
    <row r="15" ht="24" spans="1:12">
      <c r="A15" s="22" t="s">
        <v>2979</v>
      </c>
      <c r="B15" s="23" t="s">
        <v>2980</v>
      </c>
      <c r="C15" s="23" t="s">
        <v>2981</v>
      </c>
      <c r="D15" s="24" t="s">
        <v>1602</v>
      </c>
      <c r="E15" s="25">
        <v>44082</v>
      </c>
      <c r="F15" s="25">
        <f>F8</f>
        <v>44668</v>
      </c>
      <c r="G15" s="12" t="s">
        <v>1704</v>
      </c>
      <c r="H15" s="26">
        <f>F15+30</f>
        <v>44698</v>
      </c>
      <c r="I15" s="33">
        <f ca="1" t="shared" si="0"/>
        <v>8</v>
      </c>
      <c r="J15" s="22" t="str">
        <f ca="1" t="shared" si="1"/>
        <v>NOT DUE</v>
      </c>
      <c r="K15" s="23"/>
      <c r="L15" s="34"/>
    </row>
    <row r="16" spans="1:12">
      <c r="A16" s="22" t="s">
        <v>2982</v>
      </c>
      <c r="B16" s="23" t="s">
        <v>1836</v>
      </c>
      <c r="C16" s="58" t="s">
        <v>1837</v>
      </c>
      <c r="D16" s="24" t="s">
        <v>1450</v>
      </c>
      <c r="E16" s="25">
        <v>44082</v>
      </c>
      <c r="F16" s="25">
        <f>F9</f>
        <v>44689</v>
      </c>
      <c r="G16" s="12" t="s">
        <v>1704</v>
      </c>
      <c r="H16" s="26">
        <f t="shared" ref="H16" si="2">F16+7</f>
        <v>44696</v>
      </c>
      <c r="I16" s="33">
        <f ca="1" t="shared" si="0"/>
        <v>6</v>
      </c>
      <c r="J16" s="22" t="str">
        <f ca="1" t="shared" si="1"/>
        <v>NOT DUE</v>
      </c>
      <c r="K16" s="23"/>
      <c r="L16" s="34"/>
    </row>
    <row r="17" ht="36" spans="1:12">
      <c r="A17" s="22" t="s">
        <v>2983</v>
      </c>
      <c r="B17" s="23" t="s">
        <v>2984</v>
      </c>
      <c r="C17" s="23" t="s">
        <v>2493</v>
      </c>
      <c r="D17" s="24" t="s">
        <v>1602</v>
      </c>
      <c r="E17" s="25">
        <v>44082</v>
      </c>
      <c r="F17" s="25">
        <f>F8</f>
        <v>44668</v>
      </c>
      <c r="G17" s="12" t="s">
        <v>1704</v>
      </c>
      <c r="H17" s="26">
        <f t="shared" ref="H17" si="3">F17+30</f>
        <v>44698</v>
      </c>
      <c r="I17" s="33">
        <f ca="1" t="shared" si="0"/>
        <v>8</v>
      </c>
      <c r="J17" s="22" t="str">
        <f ca="1" t="shared" si="1"/>
        <v>NOT DUE</v>
      </c>
      <c r="K17" s="23"/>
      <c r="L17" s="34"/>
    </row>
    <row r="18" ht="40.5" customHeight="1" spans="1:12">
      <c r="A18" s="22" t="s">
        <v>2985</v>
      </c>
      <c r="B18" s="60" t="s">
        <v>2986</v>
      </c>
      <c r="C18" s="23" t="s">
        <v>2493</v>
      </c>
      <c r="D18" s="63" t="s">
        <v>1602</v>
      </c>
      <c r="E18" s="25">
        <v>44082</v>
      </c>
      <c r="F18" s="25">
        <f>F8</f>
        <v>44668</v>
      </c>
      <c r="G18" s="12" t="s">
        <v>1704</v>
      </c>
      <c r="H18" s="26">
        <f t="shared" ref="H18" si="4">F18+30</f>
        <v>44698</v>
      </c>
      <c r="I18" s="33">
        <f ca="1" t="shared" si="0"/>
        <v>8</v>
      </c>
      <c r="J18" s="22" t="str">
        <f ca="1" t="shared" si="1"/>
        <v>NOT DUE</v>
      </c>
      <c r="K18" s="23"/>
      <c r="L18" s="34"/>
    </row>
    <row r="19" ht="24" customHeight="1" spans="1:12">
      <c r="A19" s="22" t="s">
        <v>2987</v>
      </c>
      <c r="B19" s="60" t="s">
        <v>2988</v>
      </c>
      <c r="C19" s="23" t="s">
        <v>2981</v>
      </c>
      <c r="D19" s="64" t="s">
        <v>1602</v>
      </c>
      <c r="E19" s="25">
        <v>44082</v>
      </c>
      <c r="F19" s="25">
        <f>F8</f>
        <v>44668</v>
      </c>
      <c r="G19" s="12" t="s">
        <v>1704</v>
      </c>
      <c r="H19" s="26">
        <f t="shared" ref="H19" si="5">F19+30</f>
        <v>44698</v>
      </c>
      <c r="I19" s="33">
        <f ca="1" t="shared" si="0"/>
        <v>8</v>
      </c>
      <c r="J19" s="22" t="str">
        <f ca="1" t="shared" si="1"/>
        <v>NOT DUE</v>
      </c>
      <c r="K19" s="23"/>
      <c r="L19" s="34"/>
    </row>
    <row r="20" ht="60" spans="1:12">
      <c r="A20" s="22" t="s">
        <v>2989</v>
      </c>
      <c r="B20" s="60" t="s">
        <v>2990</v>
      </c>
      <c r="C20" s="23" t="s">
        <v>2493</v>
      </c>
      <c r="D20" s="63" t="s">
        <v>1602</v>
      </c>
      <c r="E20" s="25">
        <v>44082</v>
      </c>
      <c r="F20" s="25">
        <f>F8</f>
        <v>44668</v>
      </c>
      <c r="G20" s="12" t="s">
        <v>1704</v>
      </c>
      <c r="H20" s="26">
        <f t="shared" ref="H20" si="6">F20+30</f>
        <v>44698</v>
      </c>
      <c r="I20" s="33">
        <f ca="1" t="shared" si="0"/>
        <v>8</v>
      </c>
      <c r="J20" s="22" t="str">
        <f ca="1" t="shared" si="1"/>
        <v>NOT DUE</v>
      </c>
      <c r="K20" s="23"/>
      <c r="L20" s="34"/>
    </row>
    <row r="21" ht="36" spans="1:12">
      <c r="A21" s="22" t="s">
        <v>2991</v>
      </c>
      <c r="B21" s="60" t="s">
        <v>2992</v>
      </c>
      <c r="C21" s="60" t="s">
        <v>2981</v>
      </c>
      <c r="D21" s="64" t="s">
        <v>1602</v>
      </c>
      <c r="E21" s="25">
        <v>44082</v>
      </c>
      <c r="F21" s="25">
        <f>F8</f>
        <v>44668</v>
      </c>
      <c r="G21" s="12" t="s">
        <v>1704</v>
      </c>
      <c r="H21" s="26">
        <f t="shared" ref="H21" si="7">F21+30</f>
        <v>44698</v>
      </c>
      <c r="I21" s="33">
        <f ca="1" t="shared" si="0"/>
        <v>8</v>
      </c>
      <c r="J21" s="22" t="str">
        <f ca="1" t="shared" si="1"/>
        <v>NOT DUE</v>
      </c>
      <c r="K21" s="23"/>
      <c r="L21" s="34"/>
    </row>
    <row r="22" ht="24" spans="1:12">
      <c r="A22" s="22" t="s">
        <v>2993</v>
      </c>
      <c r="B22" s="60" t="s">
        <v>2994</v>
      </c>
      <c r="C22" s="23" t="s">
        <v>2995</v>
      </c>
      <c r="D22" s="63" t="s">
        <v>1602</v>
      </c>
      <c r="E22" s="25">
        <v>44082</v>
      </c>
      <c r="F22" s="25">
        <f>F8</f>
        <v>44668</v>
      </c>
      <c r="G22" s="12" t="s">
        <v>1704</v>
      </c>
      <c r="H22" s="26">
        <f t="shared" ref="H22" si="8">F22+30</f>
        <v>44698</v>
      </c>
      <c r="I22" s="33">
        <f ca="1" t="shared" si="0"/>
        <v>8</v>
      </c>
      <c r="J22" s="22" t="str">
        <f ca="1" t="shared" si="1"/>
        <v>NOT DUE</v>
      </c>
      <c r="K22" s="23"/>
      <c r="L22" s="34"/>
    </row>
    <row r="23" spans="1:12">
      <c r="A23" s="22" t="s">
        <v>2996</v>
      </c>
      <c r="B23" s="60" t="s">
        <v>2997</v>
      </c>
      <c r="C23" s="60" t="s">
        <v>2998</v>
      </c>
      <c r="D23" s="64" t="s">
        <v>1602</v>
      </c>
      <c r="E23" s="25">
        <v>44082</v>
      </c>
      <c r="F23" s="25">
        <f>F8</f>
        <v>44668</v>
      </c>
      <c r="G23" s="12" t="s">
        <v>1704</v>
      </c>
      <c r="H23" s="26">
        <f t="shared" ref="H23" si="9">F23+30</f>
        <v>44698</v>
      </c>
      <c r="I23" s="33">
        <f ca="1" t="shared" si="0"/>
        <v>8</v>
      </c>
      <c r="J23" s="22" t="str">
        <f ca="1" t="shared" si="1"/>
        <v>NOT DUE</v>
      </c>
      <c r="K23" s="23"/>
      <c r="L23" s="34"/>
    </row>
    <row r="24" spans="1:12">
      <c r="A24" s="22" t="s">
        <v>2999</v>
      </c>
      <c r="B24" s="60" t="s">
        <v>3000</v>
      </c>
      <c r="C24" s="60" t="s">
        <v>2998</v>
      </c>
      <c r="D24" s="63" t="s">
        <v>1602</v>
      </c>
      <c r="E24" s="25">
        <v>44082</v>
      </c>
      <c r="F24" s="25">
        <f>F8</f>
        <v>44668</v>
      </c>
      <c r="G24" s="12" t="s">
        <v>1704</v>
      </c>
      <c r="H24" s="26">
        <f t="shared" ref="H24" si="10">F24+30</f>
        <v>44698</v>
      </c>
      <c r="I24" s="33">
        <f ca="1" t="shared" si="0"/>
        <v>8</v>
      </c>
      <c r="J24" s="22" t="str">
        <f ca="1" t="shared" si="1"/>
        <v>NOT DUE</v>
      </c>
      <c r="K24" s="23"/>
      <c r="L24" s="34"/>
    </row>
    <row r="29" spans="2:7">
      <c r="B29" t="s">
        <v>175</v>
      </c>
      <c r="D29" s="3" t="s">
        <v>176</v>
      </c>
      <c r="G29" t="s">
        <v>177</v>
      </c>
    </row>
    <row r="32" spans="3:8">
      <c r="C32" s="27"/>
      <c r="G32" s="28"/>
      <c r="H32" s="28"/>
    </row>
    <row r="33" spans="3:3">
      <c r="C33" s="30"/>
    </row>
    <row r="34" spans="2:8">
      <c r="B34" s="31" t="s">
        <v>1027</v>
      </c>
      <c r="D34" s="38" t="s">
        <v>178</v>
      </c>
      <c r="E34" s="38"/>
      <c r="G34" s="32" t="s">
        <v>179</v>
      </c>
      <c r="H34" s="32"/>
    </row>
    <row r="35" spans="2:8">
      <c r="B35" s="30" t="s">
        <v>1739</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3002</v>
      </c>
      <c r="B8" s="23" t="s">
        <v>1794</v>
      </c>
      <c r="C8" s="23" t="s">
        <v>1795</v>
      </c>
      <c r="D8" s="24" t="s">
        <v>1602</v>
      </c>
      <c r="E8" s="25">
        <v>44082</v>
      </c>
      <c r="F8" s="25">
        <v>44668</v>
      </c>
      <c r="G8" s="12" t="s">
        <v>1704</v>
      </c>
      <c r="H8" s="26">
        <f>F8+30</f>
        <v>44698</v>
      </c>
      <c r="I8" s="33">
        <f ca="1" t="shared" ref="I8:I15" si="0">IF(ISBLANK(H8),"",H8-DATE(YEAR(NOW()),MONTH(NOW()),DAY(NOW())))</f>
        <v>8</v>
      </c>
      <c r="J8" s="22" t="str">
        <f ca="1" t="shared" ref="J8:J15" si="1">IF(I8="","",IF(I8&lt;0,"OVERDUE","NOT DUE"))</f>
        <v>NOT DUE</v>
      </c>
      <c r="K8" s="23"/>
      <c r="L8" s="34"/>
    </row>
    <row r="9" ht="36" spans="1:12">
      <c r="A9" s="22" t="s">
        <v>3003</v>
      </c>
      <c r="B9" s="23" t="s">
        <v>1797</v>
      </c>
      <c r="C9" s="58" t="s">
        <v>1798</v>
      </c>
      <c r="D9" s="24" t="s">
        <v>1450</v>
      </c>
      <c r="E9" s="25">
        <v>44082</v>
      </c>
      <c r="F9" s="25">
        <v>44689</v>
      </c>
      <c r="G9" s="12" t="s">
        <v>1704</v>
      </c>
      <c r="H9" s="26">
        <f>F9+7</f>
        <v>44696</v>
      </c>
      <c r="I9" s="33">
        <f ca="1" t="shared" si="0"/>
        <v>6</v>
      </c>
      <c r="J9" s="22" t="str">
        <f ca="1" t="shared" si="1"/>
        <v>NOT DUE</v>
      </c>
      <c r="K9" s="23"/>
      <c r="L9" s="34"/>
    </row>
    <row r="10" ht="36" spans="1:12">
      <c r="A10" s="22" t="s">
        <v>3004</v>
      </c>
      <c r="B10" s="23" t="s">
        <v>1797</v>
      </c>
      <c r="C10" s="58" t="s">
        <v>1800</v>
      </c>
      <c r="D10" s="59" t="s">
        <v>197</v>
      </c>
      <c r="E10" s="25">
        <v>44082</v>
      </c>
      <c r="F10" s="25">
        <v>44441</v>
      </c>
      <c r="G10" s="12" t="s">
        <v>1704</v>
      </c>
      <c r="H10" s="26">
        <f>F10+365</f>
        <v>44806</v>
      </c>
      <c r="I10" s="33">
        <f ca="1" t="shared" si="0"/>
        <v>116</v>
      </c>
      <c r="J10" s="22" t="str">
        <f ca="1" t="shared" si="1"/>
        <v>NOT DUE</v>
      </c>
      <c r="K10" s="23"/>
      <c r="L10" s="34"/>
    </row>
    <row r="11" spans="1:12">
      <c r="A11" s="22" t="s">
        <v>3005</v>
      </c>
      <c r="B11" s="23" t="s">
        <v>1797</v>
      </c>
      <c r="C11" s="58" t="s">
        <v>1802</v>
      </c>
      <c r="D11" s="24" t="s">
        <v>1803</v>
      </c>
      <c r="E11" s="25">
        <v>44082</v>
      </c>
      <c r="F11" s="25">
        <v>44082</v>
      </c>
      <c r="G11" s="12" t="s">
        <v>1704</v>
      </c>
      <c r="H11" s="26">
        <f>F11+(365*5)</f>
        <v>45907</v>
      </c>
      <c r="I11" s="33">
        <f ca="1" t="shared" si="0"/>
        <v>1217</v>
      </c>
      <c r="J11" s="22" t="str">
        <f ca="1" t="shared" si="1"/>
        <v>NOT DUE</v>
      </c>
      <c r="K11" s="23"/>
      <c r="L11" s="34"/>
    </row>
    <row r="12" spans="1:12">
      <c r="A12" s="22" t="s">
        <v>3006</v>
      </c>
      <c r="B12" s="23" t="s">
        <v>1805</v>
      </c>
      <c r="C12" s="23" t="s">
        <v>1806</v>
      </c>
      <c r="D12" s="24" t="s">
        <v>1602</v>
      </c>
      <c r="E12" s="25">
        <v>44082</v>
      </c>
      <c r="F12" s="25">
        <f>F8</f>
        <v>44668</v>
      </c>
      <c r="G12" s="12" t="s">
        <v>1704</v>
      </c>
      <c r="H12" s="26">
        <f>F12+30</f>
        <v>44698</v>
      </c>
      <c r="I12" s="33">
        <f ca="1" t="shared" si="0"/>
        <v>8</v>
      </c>
      <c r="J12" s="22" t="str">
        <f ca="1" t="shared" si="1"/>
        <v>NOT DUE</v>
      </c>
      <c r="K12" s="23"/>
      <c r="L12" s="34"/>
    </row>
    <row r="13" spans="1:12">
      <c r="A13" s="22" t="s">
        <v>3007</v>
      </c>
      <c r="B13" s="23" t="s">
        <v>1811</v>
      </c>
      <c r="C13" s="23" t="s">
        <v>1812</v>
      </c>
      <c r="D13" s="24" t="s">
        <v>1602</v>
      </c>
      <c r="E13" s="25">
        <v>44082</v>
      </c>
      <c r="F13" s="25">
        <f>F8</f>
        <v>44668</v>
      </c>
      <c r="G13" s="12" t="s">
        <v>1704</v>
      </c>
      <c r="H13" s="26">
        <f>F13+30</f>
        <v>44698</v>
      </c>
      <c r="I13" s="33">
        <f ca="1" t="shared" si="0"/>
        <v>8</v>
      </c>
      <c r="J13" s="22" t="str">
        <f ca="1" t="shared" si="1"/>
        <v>NOT DUE</v>
      </c>
      <c r="K13" s="23"/>
      <c r="L13" s="34"/>
    </row>
    <row r="14" ht="24" spans="1:12">
      <c r="A14" s="22" t="s">
        <v>3008</v>
      </c>
      <c r="B14" s="60" t="s">
        <v>2994</v>
      </c>
      <c r="C14" s="23" t="s">
        <v>2995</v>
      </c>
      <c r="D14" s="61" t="s">
        <v>1602</v>
      </c>
      <c r="E14" s="25">
        <v>44082</v>
      </c>
      <c r="F14" s="25">
        <f>F8</f>
        <v>44668</v>
      </c>
      <c r="G14" s="12" t="s">
        <v>1704</v>
      </c>
      <c r="H14" s="26">
        <f t="shared" ref="H14:H15" si="2">F14+30</f>
        <v>44698</v>
      </c>
      <c r="I14" s="33">
        <f ca="1" t="shared" si="0"/>
        <v>8</v>
      </c>
      <c r="J14" s="22" t="str">
        <f ca="1" t="shared" si="1"/>
        <v>NOT DUE</v>
      </c>
      <c r="K14" s="23"/>
      <c r="L14" s="34"/>
    </row>
    <row r="15" spans="1:12">
      <c r="A15" s="22" t="s">
        <v>3009</v>
      </c>
      <c r="B15" s="60" t="s">
        <v>2997</v>
      </c>
      <c r="C15" s="60" t="s">
        <v>2998</v>
      </c>
      <c r="D15" s="61" t="s">
        <v>1602</v>
      </c>
      <c r="E15" s="25">
        <v>44082</v>
      </c>
      <c r="F15" s="25">
        <f>F8</f>
        <v>44668</v>
      </c>
      <c r="G15" s="12" t="s">
        <v>1704</v>
      </c>
      <c r="H15" s="26">
        <f t="shared" si="2"/>
        <v>44698</v>
      </c>
      <c r="I15" s="33">
        <f ca="1" t="shared" si="0"/>
        <v>8</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1027</v>
      </c>
      <c r="D25" s="38" t="s">
        <v>178</v>
      </c>
      <c r="E25" s="38"/>
      <c r="G25" s="32" t="s">
        <v>187</v>
      </c>
      <c r="H25" s="32"/>
    </row>
    <row r="26" spans="2:8">
      <c r="B26" s="30" t="s">
        <v>1739</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3011</v>
      </c>
      <c r="B8" s="23" t="s">
        <v>112</v>
      </c>
      <c r="C8" s="23" t="s">
        <v>3012</v>
      </c>
      <c r="D8" s="24" t="s">
        <v>1602</v>
      </c>
      <c r="E8" s="25">
        <v>44082</v>
      </c>
      <c r="F8" s="25">
        <v>44684</v>
      </c>
      <c r="G8" s="12" t="s">
        <v>2170</v>
      </c>
      <c r="H8" s="26">
        <f>F8+30</f>
        <v>44714</v>
      </c>
      <c r="I8" s="33">
        <f ca="1" t="shared" ref="I8" si="0">IF(ISBLANK(H8),"",H8-DATE(YEAR(NOW()),MONTH(NOW()),DAY(NOW())))</f>
        <v>24</v>
      </c>
      <c r="J8" s="22" t="str">
        <f ca="1" t="shared" ref="J8" si="1">IF(I8="","",IF(I8&lt;0,"OVERDUE","NOT DUE"))</f>
        <v>NOT DUE</v>
      </c>
      <c r="K8" s="23"/>
      <c r="L8" s="34"/>
    </row>
    <row r="13" spans="2:6">
      <c r="B13" t="s">
        <v>175</v>
      </c>
      <c r="D13" s="3" t="s">
        <v>1595</v>
      </c>
      <c r="F13" t="s">
        <v>1596</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3013</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3014</v>
      </c>
      <c r="B8" s="23" t="s">
        <v>2822</v>
      </c>
      <c r="C8" s="23" t="s">
        <v>3015</v>
      </c>
      <c r="D8" s="24" t="s">
        <v>2488</v>
      </c>
      <c r="E8" s="25">
        <v>44082</v>
      </c>
      <c r="F8" s="25">
        <v>44668</v>
      </c>
      <c r="G8" s="12" t="s">
        <v>1704</v>
      </c>
      <c r="H8" s="26">
        <f>F8+30</f>
        <v>44698</v>
      </c>
      <c r="I8" s="33">
        <f ca="1" t="shared" ref="I8" si="0">IF(ISBLANK(H8),"",H8-DATE(YEAR(NOW()),MONTH(NOW()),DAY(NOW())))</f>
        <v>8</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1027</v>
      </c>
      <c r="D18" s="38" t="s">
        <v>327</v>
      </c>
      <c r="E18" s="38"/>
      <c r="G18" s="32" t="s">
        <v>179</v>
      </c>
      <c r="H18" s="32"/>
    </row>
    <row r="19" spans="2:8">
      <c r="B19" s="30" t="s">
        <v>1739</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3016</v>
      </c>
      <c r="D3" s="6" t="s">
        <v>149</v>
      </c>
      <c r="E3" s="6"/>
      <c r="F3" s="11" t="s">
        <v>3017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3018</v>
      </c>
      <c r="B8" s="23" t="s">
        <v>2822</v>
      </c>
      <c r="C8" s="23" t="s">
        <v>3019</v>
      </c>
      <c r="D8" s="24" t="s">
        <v>2488</v>
      </c>
      <c r="E8" s="25">
        <v>44082</v>
      </c>
      <c r="F8" s="25">
        <v>44683</v>
      </c>
      <c r="G8" s="12" t="s">
        <v>2170</v>
      </c>
      <c r="H8" s="26">
        <f>F8+30</f>
        <v>44713</v>
      </c>
      <c r="I8" s="33">
        <f ca="1" t="shared" ref="I8:I11" si="0">IF(ISBLANK(H8),"",H8-DATE(YEAR(NOW()),MONTH(NOW()),DAY(NOW())))</f>
        <v>23</v>
      </c>
      <c r="J8" s="22" t="str">
        <f ca="1" t="shared" ref="J8:J11" si="1">IF(I8="","",IF(I8&lt;0,"OVERDUE","NOT DUE"))</f>
        <v>NOT DUE</v>
      </c>
      <c r="K8" s="23"/>
      <c r="L8" s="56"/>
    </row>
    <row r="9" spans="1:12">
      <c r="A9" s="22" t="s">
        <v>3020</v>
      </c>
      <c r="B9" s="23" t="s">
        <v>3021</v>
      </c>
      <c r="C9" s="23" t="s">
        <v>3022</v>
      </c>
      <c r="D9" s="24" t="s">
        <v>2488</v>
      </c>
      <c r="E9" s="25">
        <v>44082</v>
      </c>
      <c r="F9" s="25">
        <f>F8</f>
        <v>44683</v>
      </c>
      <c r="G9" s="12" t="s">
        <v>2170</v>
      </c>
      <c r="H9" s="26">
        <f>F9+30</f>
        <v>44713</v>
      </c>
      <c r="I9" s="33">
        <f ca="1" t="shared" si="0"/>
        <v>23</v>
      </c>
      <c r="J9" s="22" t="str">
        <f ca="1" t="shared" si="1"/>
        <v>NOT DUE</v>
      </c>
      <c r="K9" s="23"/>
      <c r="L9" s="56"/>
    </row>
    <row r="10" ht="24" spans="1:12">
      <c r="A10" s="22" t="s">
        <v>3023</v>
      </c>
      <c r="B10" s="23" t="s">
        <v>3024</v>
      </c>
      <c r="C10" s="23" t="s">
        <v>3025</v>
      </c>
      <c r="D10" s="24" t="s">
        <v>2488</v>
      </c>
      <c r="E10" s="25">
        <v>44082</v>
      </c>
      <c r="F10" s="25">
        <f>F8</f>
        <v>44683</v>
      </c>
      <c r="G10" s="12" t="s">
        <v>2170</v>
      </c>
      <c r="H10" s="26">
        <f>F10+30</f>
        <v>44713</v>
      </c>
      <c r="I10" s="33">
        <f ca="1" t="shared" ref="I10" si="2">IF(ISBLANK(H10),"",H10-DATE(YEAR(NOW()),MONTH(NOW()),DAY(NOW())))</f>
        <v>23</v>
      </c>
      <c r="J10" s="22" t="str">
        <f ca="1" t="shared" ref="J10" si="3">IF(I10="","",IF(I10&lt;0,"OVERDUE","NOT DUE"))</f>
        <v>NOT DUE</v>
      </c>
      <c r="K10" s="23"/>
      <c r="L10" s="56"/>
    </row>
    <row r="11" spans="1:12">
      <c r="A11" s="22" t="s">
        <v>3026</v>
      </c>
      <c r="B11" s="23" t="s">
        <v>3027</v>
      </c>
      <c r="C11" s="23" t="s">
        <v>3028</v>
      </c>
      <c r="D11" s="24" t="s">
        <v>2488</v>
      </c>
      <c r="E11" s="25">
        <v>44082</v>
      </c>
      <c r="F11" s="25">
        <f>F8</f>
        <v>44683</v>
      </c>
      <c r="G11" s="12" t="s">
        <v>2170</v>
      </c>
      <c r="H11" s="26">
        <f>F11+30</f>
        <v>44713</v>
      </c>
      <c r="I11" s="33">
        <f ca="1" t="shared" si="0"/>
        <v>23</v>
      </c>
      <c r="J11" s="22" t="str">
        <f ca="1" t="shared" si="1"/>
        <v>NOT DUE</v>
      </c>
      <c r="K11" s="23"/>
      <c r="L11" s="56"/>
    </row>
    <row r="15" spans="2:6">
      <c r="B15" t="s">
        <v>175</v>
      </c>
      <c r="D15" s="3" t="s">
        <v>1595</v>
      </c>
      <c r="F15" t="s">
        <v>1596</v>
      </c>
    </row>
    <row r="19" spans="3:8">
      <c r="C19" s="27"/>
      <c r="G19" s="28"/>
      <c r="H19" s="28"/>
    </row>
    <row r="20" spans="2:8">
      <c r="B20" s="1"/>
      <c r="C20" s="30"/>
      <c r="G20" s="54"/>
      <c r="H20" s="54"/>
    </row>
    <row r="21" spans="2:8">
      <c r="B21" s="32" t="s">
        <v>1474</v>
      </c>
      <c r="D21" s="55" t="s">
        <v>1026</v>
      </c>
      <c r="E21" s="55"/>
      <c r="G21" s="32" t="s">
        <v>179</v>
      </c>
      <c r="H21" s="32"/>
    </row>
    <row r="22" spans="2:8">
      <c r="B22" t="s">
        <v>1475</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852</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122</v>
      </c>
      <c r="J9" s="22" t="str">
        <f ca="1" t="shared" si="1"/>
        <v>NOT DUE</v>
      </c>
      <c r="K9" s="41"/>
      <c r="L9" s="34"/>
    </row>
    <row r="10" ht="24" spans="1:12">
      <c r="A10" s="22" t="s">
        <v>484</v>
      </c>
      <c r="B10" s="23" t="s">
        <v>199</v>
      </c>
      <c r="C10" s="23" t="s">
        <v>200</v>
      </c>
      <c r="D10" s="24" t="s">
        <v>201</v>
      </c>
      <c r="E10" s="25">
        <v>44082</v>
      </c>
      <c r="F10" s="25">
        <v>44688</v>
      </c>
      <c r="G10" s="40"/>
      <c r="H10" s="26">
        <f>F10+30</f>
        <v>44718</v>
      </c>
      <c r="I10" s="33">
        <f ca="1" t="shared" si="0"/>
        <v>28</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122</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122</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122</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122</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122</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122</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122</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122</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122</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122</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122</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122</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122</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122</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122</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122</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122</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122</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122</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122</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122</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122</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122</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122</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122</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122</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122</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122</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122</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122</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122</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122</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122</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122</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3029</v>
      </c>
      <c r="D3" s="6" t="s">
        <v>149</v>
      </c>
      <c r="E3" s="6"/>
      <c r="F3" s="11" t="s">
        <v>3030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3031</v>
      </c>
      <c r="B8" s="23" t="s">
        <v>3032</v>
      </c>
      <c r="C8" s="23" t="s">
        <v>3033</v>
      </c>
      <c r="D8" s="24" t="s">
        <v>1602</v>
      </c>
      <c r="E8" s="25">
        <v>44082</v>
      </c>
      <c r="F8" s="25">
        <v>44669</v>
      </c>
      <c r="G8" s="12" t="s">
        <v>2170</v>
      </c>
      <c r="H8" s="26">
        <f>F8+30</f>
        <v>44699</v>
      </c>
      <c r="I8" s="33">
        <f ca="1" t="shared" ref="I8" si="0">IF(ISBLANK(H8),"",H8-DATE(YEAR(NOW()),MONTH(NOW()),DAY(NOW())))</f>
        <v>9</v>
      </c>
      <c r="J8" s="22" t="str">
        <f ca="1" t="shared" ref="J8" si="1">IF(I8="","",IF(I8&lt;0,"OVERDUE","NOT DUE"))</f>
        <v>NOT DUE</v>
      </c>
      <c r="K8" s="23"/>
      <c r="L8" s="34"/>
    </row>
    <row r="9" spans="1:12">
      <c r="A9" s="22" t="s">
        <v>3034</v>
      </c>
      <c r="B9" s="23" t="s">
        <v>3035</v>
      </c>
      <c r="C9" s="23" t="s">
        <v>3036</v>
      </c>
      <c r="D9" s="24" t="s">
        <v>1602</v>
      </c>
      <c r="E9" s="25">
        <v>44082</v>
      </c>
      <c r="F9" s="25">
        <f>F8</f>
        <v>44669</v>
      </c>
      <c r="G9" s="12" t="s">
        <v>2170</v>
      </c>
      <c r="H9" s="26">
        <f>F9+30</f>
        <v>44699</v>
      </c>
      <c r="I9" s="33">
        <f ca="1" t="shared" ref="I9" si="2">IF(ISBLANK(H9),"",H9-DATE(YEAR(NOW()),MONTH(NOW()),DAY(NOW())))</f>
        <v>9</v>
      </c>
      <c r="J9" s="22" t="str">
        <f ca="1" t="shared" ref="J9" si="3">IF(I9="","",IF(I9&lt;0,"OVERDUE","NOT DUE"))</f>
        <v>NOT DUE</v>
      </c>
      <c r="K9" s="23"/>
      <c r="L9" s="34"/>
    </row>
    <row r="10" spans="1:12">
      <c r="A10" s="22" t="s">
        <v>3037</v>
      </c>
      <c r="B10" s="23" t="s">
        <v>3038</v>
      </c>
      <c r="C10" s="23" t="s">
        <v>3039</v>
      </c>
      <c r="D10" s="24" t="s">
        <v>1602</v>
      </c>
      <c r="E10" s="25">
        <v>44082</v>
      </c>
      <c r="F10" s="25">
        <f>F8</f>
        <v>44669</v>
      </c>
      <c r="G10" s="12" t="s">
        <v>2170</v>
      </c>
      <c r="H10" s="26">
        <f>F10+30</f>
        <v>44699</v>
      </c>
      <c r="I10" s="33">
        <f ca="1" t="shared" ref="I10" si="4">IF(ISBLANK(H10),"",H10-DATE(YEAR(NOW()),MONTH(NOW()),DAY(NOW())))</f>
        <v>9</v>
      </c>
      <c r="J10" s="22" t="str">
        <f ca="1" t="shared" ref="J10" si="5">IF(I10="","",IF(I10&lt;0,"OVERDUE","NOT DUE"))</f>
        <v>NOT DUE</v>
      </c>
      <c r="K10" s="23"/>
      <c r="L10" s="34"/>
    </row>
    <row r="14" spans="2:6">
      <c r="B14" t="s">
        <v>175</v>
      </c>
      <c r="D14" s="3" t="s">
        <v>1595</v>
      </c>
      <c r="F14" t="s">
        <v>1596</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B42" sqref="B42"/>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3040</v>
      </c>
      <c r="D3" s="6" t="s">
        <v>149</v>
      </c>
      <c r="E3" s="6"/>
      <c r="F3" s="11" t="s">
        <v>3041</v>
      </c>
    </row>
    <row r="4" spans="1:6">
      <c r="A4" s="4" t="s">
        <v>151</v>
      </c>
      <c r="B4" s="4"/>
      <c r="C4" s="10" t="s">
        <v>3042</v>
      </c>
      <c r="D4" s="6" t="s">
        <v>153</v>
      </c>
      <c r="E4" s="6"/>
      <c r="F4" s="12"/>
    </row>
    <row r="5" spans="1:6">
      <c r="A5" s="4" t="s">
        <v>154</v>
      </c>
      <c r="B5" s="4"/>
      <c r="C5" s="13" t="s">
        <v>3043</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3044</v>
      </c>
      <c r="B8" s="23" t="s">
        <v>833</v>
      </c>
      <c r="C8" s="23" t="s">
        <v>3045</v>
      </c>
      <c r="D8" s="24" t="s">
        <v>2488</v>
      </c>
      <c r="E8" s="25">
        <v>44400</v>
      </c>
      <c r="F8" s="25">
        <v>44668</v>
      </c>
      <c r="G8" s="12" t="s">
        <v>1704</v>
      </c>
      <c r="H8" s="26">
        <f>F8+30</f>
        <v>44698</v>
      </c>
      <c r="I8" s="50">
        <f ca="1" t="shared" ref="I8:I11" si="0">IF(ISBLANK(H8),"",H8-DATE(YEAR(NOW()),MONTH(NOW()),DAY(NOW())))</f>
        <v>8</v>
      </c>
      <c r="J8" s="22" t="str">
        <f ca="1" t="shared" ref="J8:J9" si="1">IF(I8="","",IF(I8&lt;0,"OVERDUE","NOT DUE"))</f>
        <v>NOT DUE</v>
      </c>
      <c r="K8" s="23"/>
      <c r="L8" s="34"/>
    </row>
    <row r="9" ht="24" spans="1:12">
      <c r="A9" s="22" t="s">
        <v>3046</v>
      </c>
      <c r="B9" s="23" t="s">
        <v>3047</v>
      </c>
      <c r="C9" s="23" t="s">
        <v>3048</v>
      </c>
      <c r="D9" s="24" t="s">
        <v>2488</v>
      </c>
      <c r="E9" s="25">
        <v>44400</v>
      </c>
      <c r="F9" s="25">
        <f>F8</f>
        <v>44668</v>
      </c>
      <c r="G9" s="12" t="s">
        <v>1704</v>
      </c>
      <c r="H9" s="26">
        <f t="shared" ref="H9:H10" si="2">F9+30</f>
        <v>44698</v>
      </c>
      <c r="I9" s="50">
        <f ca="1" t="shared" si="0"/>
        <v>8</v>
      </c>
      <c r="J9" s="22" t="str">
        <f ca="1" t="shared" si="1"/>
        <v>NOT DUE</v>
      </c>
      <c r="K9" s="23"/>
      <c r="L9" s="34"/>
    </row>
    <row r="10" spans="1:12">
      <c r="A10" s="22" t="s">
        <v>3049</v>
      </c>
      <c r="B10" s="23" t="s">
        <v>3050</v>
      </c>
      <c r="C10" s="23" t="s">
        <v>3051</v>
      </c>
      <c r="D10" s="24" t="s">
        <v>2488</v>
      </c>
      <c r="E10" s="25">
        <v>44400</v>
      </c>
      <c r="F10" s="25">
        <f>F8</f>
        <v>44668</v>
      </c>
      <c r="G10" s="12" t="s">
        <v>1704</v>
      </c>
      <c r="H10" s="26">
        <f t="shared" si="2"/>
        <v>44698</v>
      </c>
      <c r="I10" s="50">
        <f ca="1" t="shared" si="0"/>
        <v>8</v>
      </c>
      <c r="J10" s="22" t="str">
        <f ca="1" t="shared" ref="J10:J11" si="3">IF(I10="","",IF(I10&lt;0,"OVERDUE","NOT DUE"))</f>
        <v>NOT DUE</v>
      </c>
      <c r="K10" s="23"/>
      <c r="L10" s="34"/>
    </row>
    <row r="11" spans="1:12">
      <c r="A11" s="22" t="s">
        <v>3052</v>
      </c>
      <c r="B11" s="23" t="s">
        <v>3053</v>
      </c>
      <c r="C11" s="23" t="s">
        <v>3054</v>
      </c>
      <c r="D11" s="24" t="s">
        <v>3055</v>
      </c>
      <c r="E11" s="25">
        <v>44400</v>
      </c>
      <c r="F11" s="25">
        <v>44441</v>
      </c>
      <c r="G11" s="12" t="s">
        <v>1704</v>
      </c>
      <c r="H11" s="26">
        <f>F11+365</f>
        <v>44806</v>
      </c>
      <c r="I11" s="50">
        <f ca="1" t="shared" si="0"/>
        <v>116</v>
      </c>
      <c r="J11" s="22" t="str">
        <f ca="1" t="shared" si="3"/>
        <v>NOT DUE</v>
      </c>
      <c r="K11" s="23"/>
      <c r="L11" s="34"/>
    </row>
    <row r="15" spans="2:7">
      <c r="B15" t="s">
        <v>175</v>
      </c>
      <c r="D15" s="3" t="s">
        <v>176</v>
      </c>
      <c r="G15" t="s">
        <v>177</v>
      </c>
    </row>
    <row r="18" spans="3:8">
      <c r="C18" s="27"/>
      <c r="G18" s="28"/>
      <c r="H18" s="28"/>
    </row>
    <row r="19" spans="3:3">
      <c r="C19" s="30"/>
    </row>
    <row r="20" spans="2:8">
      <c r="B20" s="31" t="s">
        <v>1027</v>
      </c>
      <c r="D20" s="38" t="s">
        <v>178</v>
      </c>
      <c r="E20" s="38"/>
      <c r="G20" s="32" t="s">
        <v>179</v>
      </c>
      <c r="H20" s="32"/>
    </row>
    <row r="21" spans="2:8">
      <c r="B21" s="30" t="s">
        <v>1739</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3056</v>
      </c>
      <c r="D3" s="6" t="s">
        <v>149</v>
      </c>
      <c r="E3" s="6"/>
      <c r="F3" s="11" t="s">
        <v>3057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3058</v>
      </c>
      <c r="B8" s="41" t="s">
        <v>3059</v>
      </c>
      <c r="C8" s="23" t="s">
        <v>3060</v>
      </c>
      <c r="D8" s="24" t="s">
        <v>171</v>
      </c>
      <c r="E8" s="25">
        <v>44082</v>
      </c>
      <c r="F8" s="25">
        <v>44623</v>
      </c>
      <c r="G8" s="40"/>
      <c r="H8" s="26">
        <f>F8+180</f>
        <v>44803</v>
      </c>
      <c r="I8" s="33">
        <f ca="1">IF(ISBLANK(H8),"",H8-DATE(YEAR(NOW()),MONTH(NOW()),DAY(NOW())))</f>
        <v>113</v>
      </c>
      <c r="J8" s="22" t="str">
        <f ca="1">IF(I8="","",IF(I8&lt;0,"OVERDUE","NOT DUE"))</f>
        <v>NOT DUE</v>
      </c>
      <c r="K8" s="41"/>
      <c r="L8" s="34"/>
    </row>
    <row r="9" spans="1:12">
      <c r="A9" s="41" t="s">
        <v>3061</v>
      </c>
      <c r="B9" s="41" t="s">
        <v>3062</v>
      </c>
      <c r="C9" s="23" t="s">
        <v>3060</v>
      </c>
      <c r="D9" s="24" t="s">
        <v>171</v>
      </c>
      <c r="E9" s="25">
        <v>44082</v>
      </c>
      <c r="F9" s="25">
        <f>F8</f>
        <v>44623</v>
      </c>
      <c r="G9" s="40"/>
      <c r="H9" s="26">
        <f>F9+180</f>
        <v>44803</v>
      </c>
      <c r="I9" s="33">
        <f ca="1">IF(ISBLANK(H9),"",H9-DATE(YEAR(NOW()),MONTH(NOW()),DAY(NOW())))</f>
        <v>113</v>
      </c>
      <c r="J9" s="22" t="str">
        <f ca="1">IF(I9="","",IF(I9&lt;0,"OVERDUE","NOT DUE"))</f>
        <v>NOT DUE</v>
      </c>
      <c r="K9" s="41"/>
      <c r="L9" s="34"/>
    </row>
    <row r="10" spans="1:12">
      <c r="A10" s="41" t="s">
        <v>3063</v>
      </c>
      <c r="B10" s="41" t="s">
        <v>3064</v>
      </c>
      <c r="C10" s="23" t="s">
        <v>3065</v>
      </c>
      <c r="D10" s="24" t="s">
        <v>3066</v>
      </c>
      <c r="E10" s="25">
        <v>44082</v>
      </c>
      <c r="F10" s="25">
        <v>44683</v>
      </c>
      <c r="G10" s="40"/>
      <c r="H10" s="26">
        <f>F10+30</f>
        <v>44713</v>
      </c>
      <c r="I10" s="33">
        <f ca="1">IF(ISBLANK(H10),"",H10-DATE(YEAR(NOW()),MONTH(NOW()),DAY(NOW())))</f>
        <v>23</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26" sqref="F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3067</v>
      </c>
      <c r="D3" s="6" t="s">
        <v>149</v>
      </c>
      <c r="E3" s="6"/>
      <c r="F3" s="11" t="s">
        <v>3068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3069</v>
      </c>
      <c r="B8" s="41" t="s">
        <v>3059</v>
      </c>
      <c r="C8" s="23" t="s">
        <v>3060</v>
      </c>
      <c r="D8" s="24" t="s">
        <v>171</v>
      </c>
      <c r="E8" s="25">
        <v>44082</v>
      </c>
      <c r="F8" s="25">
        <v>44622</v>
      </c>
      <c r="G8" s="40"/>
      <c r="H8" s="26">
        <f>F8+180</f>
        <v>44802</v>
      </c>
      <c r="I8" s="33">
        <f ca="1">IF(ISBLANK(H8),"",H8-DATE(YEAR(NOW()),MONTH(NOW()),DAY(NOW())))</f>
        <v>112</v>
      </c>
      <c r="J8" s="22" t="str">
        <f ca="1">IF(I8="","",IF(I8&lt;0,"OVERDUE","NOT DUE"))</f>
        <v>NOT DUE</v>
      </c>
      <c r="K8" s="41"/>
      <c r="L8" s="34"/>
    </row>
    <row r="9" spans="1:12">
      <c r="A9" s="41" t="s">
        <v>3070</v>
      </c>
      <c r="B9" s="41" t="s">
        <v>3071</v>
      </c>
      <c r="C9" s="23" t="s">
        <v>3060</v>
      </c>
      <c r="D9" s="24" t="s">
        <v>171</v>
      </c>
      <c r="E9" s="25">
        <v>44082</v>
      </c>
      <c r="F9" s="25">
        <f>$F$8</f>
        <v>44622</v>
      </c>
      <c r="G9" s="40"/>
      <c r="H9" s="26">
        <f>F9+180</f>
        <v>44802</v>
      </c>
      <c r="I9" s="33">
        <f ca="1">IF(ISBLANK(H9),"",H9-DATE(YEAR(NOW()),MONTH(NOW()),DAY(NOW())))</f>
        <v>112</v>
      </c>
      <c r="J9" s="22" t="str">
        <f ca="1">IF(I9="","",IF(I9&lt;0,"OVERDUE","NOT DUE"))</f>
        <v>NOT DUE</v>
      </c>
      <c r="K9" s="41"/>
      <c r="L9" s="34"/>
    </row>
    <row r="10" spans="1:12">
      <c r="A10" s="41" t="s">
        <v>3072</v>
      </c>
      <c r="B10" s="41" t="s">
        <v>3073</v>
      </c>
      <c r="C10" s="23" t="s">
        <v>3060</v>
      </c>
      <c r="D10" s="24" t="s">
        <v>171</v>
      </c>
      <c r="E10" s="25">
        <v>44082</v>
      </c>
      <c r="F10" s="25">
        <f>$F$8</f>
        <v>44622</v>
      </c>
      <c r="G10" s="40"/>
      <c r="H10" s="26">
        <f>F10+180</f>
        <v>44802</v>
      </c>
      <c r="I10" s="33">
        <f ca="1">IF(ISBLANK(H10),"",H10-DATE(YEAR(NOW()),MONTH(NOW()),DAY(NOW())))</f>
        <v>112</v>
      </c>
      <c r="J10" s="22" t="str">
        <f ca="1">IF(I10="","",IF(I10&lt;0,"OVERDUE","NOT DUE"))</f>
        <v>NOT DUE</v>
      </c>
      <c r="K10" s="41"/>
      <c r="L10" s="34"/>
    </row>
    <row r="11" spans="1:12">
      <c r="A11" s="41" t="s">
        <v>3074</v>
      </c>
      <c r="B11" s="41" t="s">
        <v>3075</v>
      </c>
      <c r="C11" s="23" t="s">
        <v>3076</v>
      </c>
      <c r="D11" s="24" t="s">
        <v>171</v>
      </c>
      <c r="E11" s="25">
        <v>44082</v>
      </c>
      <c r="F11" s="25">
        <f>$F$8</f>
        <v>44622</v>
      </c>
      <c r="G11" s="40"/>
      <c r="H11" s="26">
        <f>F11+180</f>
        <v>44802</v>
      </c>
      <c r="I11" s="33">
        <f ca="1">IF(ISBLANK(H11),"",H11-DATE(YEAR(NOW()),MONTH(NOW()),DAY(NOW())))</f>
        <v>112</v>
      </c>
      <c r="J11" s="22" t="str">
        <f ca="1">IF(I11="","",IF(I11&lt;0,"OVERDUE","NOT DUE"))</f>
        <v>NOT DUE</v>
      </c>
      <c r="K11" s="41"/>
      <c r="L11" s="34"/>
    </row>
    <row r="15" spans="2:6">
      <c r="B15" t="s">
        <v>175</v>
      </c>
      <c r="D15" s="3" t="s">
        <v>1595</v>
      </c>
      <c r="F15" t="s">
        <v>1596</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H17" sqref="H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3078</v>
      </c>
      <c r="B8" s="41" t="s">
        <v>3079</v>
      </c>
      <c r="C8" s="23" t="s">
        <v>3060</v>
      </c>
      <c r="D8" s="24" t="s">
        <v>171</v>
      </c>
      <c r="E8" s="25">
        <v>44082</v>
      </c>
      <c r="F8" s="25">
        <v>44624</v>
      </c>
      <c r="G8" s="40"/>
      <c r="H8" s="26">
        <f t="shared" ref="H8:H13" si="0">F8+180</f>
        <v>44804</v>
      </c>
      <c r="I8" s="33">
        <f ca="1" t="shared" ref="I8:I13" si="1">IF(ISBLANK(H8),"",H8-DATE(YEAR(NOW()),MONTH(NOW()),DAY(NOW())))</f>
        <v>114</v>
      </c>
      <c r="J8" s="22" t="str">
        <f ca="1" t="shared" ref="J8:J13" si="2">IF(I8="","",IF(I8&lt;0,"OVERDUE","NOT DUE"))</f>
        <v>NOT DUE</v>
      </c>
      <c r="K8" s="41"/>
      <c r="L8" s="34"/>
    </row>
    <row r="9" ht="24" spans="1:12">
      <c r="A9" s="41" t="s">
        <v>3080</v>
      </c>
      <c r="B9" s="41" t="s">
        <v>3081</v>
      </c>
      <c r="C9" s="23" t="s">
        <v>3060</v>
      </c>
      <c r="D9" s="24" t="s">
        <v>171</v>
      </c>
      <c r="E9" s="25">
        <v>44082</v>
      </c>
      <c r="F9" s="25">
        <f>$F$8</f>
        <v>44624</v>
      </c>
      <c r="G9" s="40"/>
      <c r="H9" s="26">
        <f t="shared" si="0"/>
        <v>44804</v>
      </c>
      <c r="I9" s="33">
        <f ca="1" t="shared" si="1"/>
        <v>114</v>
      </c>
      <c r="J9" s="22" t="str">
        <f ca="1" t="shared" si="2"/>
        <v>NOT DUE</v>
      </c>
      <c r="K9" s="41"/>
      <c r="L9" s="34"/>
    </row>
    <row r="10" spans="1:12">
      <c r="A10" s="41" t="s">
        <v>3082</v>
      </c>
      <c r="B10" s="41" t="s">
        <v>3083</v>
      </c>
      <c r="C10" s="23" t="s">
        <v>3060</v>
      </c>
      <c r="D10" s="24" t="s">
        <v>171</v>
      </c>
      <c r="E10" s="25">
        <v>44082</v>
      </c>
      <c r="F10" s="25">
        <f>$F$8</f>
        <v>44624</v>
      </c>
      <c r="G10" s="40"/>
      <c r="H10" s="26">
        <f t="shared" si="0"/>
        <v>44804</v>
      </c>
      <c r="I10" s="33">
        <f ca="1" t="shared" si="1"/>
        <v>114</v>
      </c>
      <c r="J10" s="22" t="str">
        <f ca="1" t="shared" si="2"/>
        <v>NOT DUE</v>
      </c>
      <c r="K10" s="41"/>
      <c r="L10" s="34"/>
    </row>
    <row r="11" spans="1:12">
      <c r="A11" s="41" t="s">
        <v>3084</v>
      </c>
      <c r="B11" s="41" t="s">
        <v>3085</v>
      </c>
      <c r="C11" s="23" t="s">
        <v>3060</v>
      </c>
      <c r="D11" s="24" t="s">
        <v>171</v>
      </c>
      <c r="E11" s="25">
        <v>44082</v>
      </c>
      <c r="F11" s="25">
        <f>$F$8</f>
        <v>44624</v>
      </c>
      <c r="G11" s="40"/>
      <c r="H11" s="26">
        <f t="shared" si="0"/>
        <v>44804</v>
      </c>
      <c r="I11" s="33">
        <f ca="1" t="shared" si="1"/>
        <v>114</v>
      </c>
      <c r="J11" s="22" t="str">
        <f ca="1" t="shared" si="2"/>
        <v>NOT DUE</v>
      </c>
      <c r="K11" s="41"/>
      <c r="L11" s="34"/>
    </row>
    <row r="12" spans="1:12">
      <c r="A12" s="41" t="s">
        <v>3086</v>
      </c>
      <c r="B12" s="41" t="s">
        <v>3087</v>
      </c>
      <c r="C12" s="23" t="s">
        <v>3060</v>
      </c>
      <c r="D12" s="24" t="s">
        <v>171</v>
      </c>
      <c r="E12" s="25">
        <v>44082</v>
      </c>
      <c r="F12" s="25">
        <f>$F$8</f>
        <v>44624</v>
      </c>
      <c r="G12" s="40"/>
      <c r="H12" s="26">
        <f t="shared" si="0"/>
        <v>44804</v>
      </c>
      <c r="I12" s="33">
        <f ca="1" t="shared" si="1"/>
        <v>114</v>
      </c>
      <c r="J12" s="22" t="str">
        <f ca="1" t="shared" si="2"/>
        <v>NOT DUE</v>
      </c>
      <c r="K12" s="41"/>
      <c r="L12" s="34"/>
    </row>
    <row r="13" spans="1:12">
      <c r="A13" s="41" t="s">
        <v>3088</v>
      </c>
      <c r="B13" s="41" t="s">
        <v>3089</v>
      </c>
      <c r="C13" s="23" t="s">
        <v>3076</v>
      </c>
      <c r="D13" s="24" t="s">
        <v>171</v>
      </c>
      <c r="E13" s="25">
        <v>44082</v>
      </c>
      <c r="F13" s="25">
        <f>$F$8</f>
        <v>44624</v>
      </c>
      <c r="G13" s="40"/>
      <c r="H13" s="26">
        <f t="shared" si="0"/>
        <v>44804</v>
      </c>
      <c r="I13" s="33">
        <f ca="1" t="shared" si="1"/>
        <v>114</v>
      </c>
      <c r="J13" s="22" t="str">
        <f ca="1" t="shared" si="2"/>
        <v>NOT DUE</v>
      </c>
      <c r="K13" s="41"/>
      <c r="L13" s="34"/>
    </row>
    <row r="17" spans="2:6">
      <c r="B17" t="s">
        <v>175</v>
      </c>
      <c r="D17" s="3" t="s">
        <v>1595</v>
      </c>
      <c r="F17" t="s">
        <v>1596</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3091</v>
      </c>
      <c r="B8" s="41" t="s">
        <v>3092</v>
      </c>
      <c r="C8" s="23" t="s">
        <v>3060</v>
      </c>
      <c r="D8" s="24" t="s">
        <v>171</v>
      </c>
      <c r="E8" s="25">
        <v>44082</v>
      </c>
      <c r="F8" s="25">
        <v>44624</v>
      </c>
      <c r="G8" s="40"/>
      <c r="H8" s="26">
        <f>F8+180</f>
        <v>44804</v>
      </c>
      <c r="I8" s="33">
        <f ca="1">IF(ISBLANK(H8),"",H8-DATE(YEAR(NOW()),MONTH(NOW()),DAY(NOW())))</f>
        <v>114</v>
      </c>
      <c r="J8" s="22" t="str">
        <f ca="1">IF(I8="","",IF(I8&lt;0,"OVERDUE","NOT DUE"))</f>
        <v>NOT DUE</v>
      </c>
      <c r="K8" s="41"/>
      <c r="L8" s="34"/>
    </row>
    <row r="9" spans="1:12">
      <c r="A9" s="41" t="s">
        <v>3093</v>
      </c>
      <c r="B9" s="41" t="s">
        <v>3094</v>
      </c>
      <c r="C9" s="23" t="s">
        <v>3060</v>
      </c>
      <c r="D9" s="24" t="s">
        <v>171</v>
      </c>
      <c r="E9" s="25">
        <v>44082</v>
      </c>
      <c r="F9" s="25">
        <f>F8</f>
        <v>44624</v>
      </c>
      <c r="G9" s="40"/>
      <c r="H9" s="26">
        <f>F9+180</f>
        <v>44804</v>
      </c>
      <c r="I9" s="33">
        <f ca="1">IF(ISBLANK(H9),"",H9-DATE(YEAR(NOW()),MONTH(NOW()),DAY(NOW())))</f>
        <v>114</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3095</v>
      </c>
      <c r="D3" s="6" t="s">
        <v>149</v>
      </c>
      <c r="E3" s="6"/>
      <c r="F3" s="11" t="s">
        <v>3096</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3097</v>
      </c>
      <c r="B8" s="41" t="s">
        <v>3098</v>
      </c>
      <c r="C8" s="23" t="s">
        <v>3099</v>
      </c>
      <c r="D8" s="24" t="s">
        <v>171</v>
      </c>
      <c r="E8" s="25">
        <v>44082</v>
      </c>
      <c r="F8" s="25">
        <v>44624</v>
      </c>
      <c r="G8" s="40"/>
      <c r="H8" s="26">
        <f>F8+180</f>
        <v>44804</v>
      </c>
      <c r="I8" s="33">
        <f ca="1">IF(ISBLANK(H8),"",H8-DATE(YEAR(NOW()),MONTH(NOW()),DAY(NOW())))</f>
        <v>114</v>
      </c>
      <c r="J8" s="22" t="str">
        <f ca="1">IF(I8="","",IF(I8&lt;0,"OVERDUE","NOT DUE"))</f>
        <v>NOT DUE</v>
      </c>
      <c r="K8" s="41"/>
      <c r="L8" s="34"/>
    </row>
    <row r="9" spans="1:12">
      <c r="A9" s="41" t="s">
        <v>3100</v>
      </c>
      <c r="B9" s="41" t="s">
        <v>3101</v>
      </c>
      <c r="C9" s="23" t="s">
        <v>3060</v>
      </c>
      <c r="D9" s="24" t="s">
        <v>171</v>
      </c>
      <c r="E9" s="25">
        <v>44082</v>
      </c>
      <c r="F9" s="25">
        <f>F8</f>
        <v>44624</v>
      </c>
      <c r="G9" s="40"/>
      <c r="H9" s="26">
        <f>F9+180</f>
        <v>44804</v>
      </c>
      <c r="I9" s="33">
        <f ca="1">IF(ISBLANK(H9),"",H9-DATE(YEAR(NOW()),MONTH(NOW()),DAY(NOW())))</f>
        <v>114</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zoomScale="98" zoomScaleNormal="98"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3102</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3103</v>
      </c>
      <c r="B8" s="41" t="s">
        <v>3104</v>
      </c>
      <c r="C8" s="23" t="s">
        <v>3099</v>
      </c>
      <c r="D8" s="24" t="s">
        <v>201</v>
      </c>
      <c r="E8" s="25">
        <v>44082</v>
      </c>
      <c r="F8" s="25">
        <v>44660</v>
      </c>
      <c r="G8" s="40"/>
      <c r="H8" s="26">
        <f>F8+30</f>
        <v>44690</v>
      </c>
      <c r="I8" s="33">
        <f ca="1">IF(ISBLANK(H8),"",H8-DATE(YEAR(NOW()),MONTH(NOW()),DAY(NOW())))</f>
        <v>0</v>
      </c>
      <c r="J8" s="22" t="str">
        <f ca="1">IF(I8="","",IF(I8&lt;0,"OVERDUE","NOT DUE"))</f>
        <v>NOT DUE</v>
      </c>
      <c r="K8" s="41"/>
      <c r="L8" s="34"/>
    </row>
    <row r="9" ht="24" spans="1:12">
      <c r="A9" s="41" t="s">
        <v>3105</v>
      </c>
      <c r="B9" s="41" t="s">
        <v>3106</v>
      </c>
      <c r="C9" s="23" t="s">
        <v>3099</v>
      </c>
      <c r="D9" s="24" t="s">
        <v>201</v>
      </c>
      <c r="E9" s="25">
        <v>44082</v>
      </c>
      <c r="F9" s="25">
        <f>$F$8</f>
        <v>44660</v>
      </c>
      <c r="G9" s="40"/>
      <c r="H9" s="26">
        <f>F9+30</f>
        <v>44690</v>
      </c>
      <c r="I9" s="33">
        <f ca="1">IF(ISBLANK(H9),"",H9-DATE(YEAR(NOW()),MONTH(NOW()),DAY(NOW())))</f>
        <v>0</v>
      </c>
      <c r="J9" s="22" t="str">
        <f ca="1">IF(I9="","",IF(I9&lt;0,"OVERDUE","NOT DUE"))</f>
        <v>NOT DUE</v>
      </c>
      <c r="K9" s="41"/>
      <c r="L9" s="34"/>
    </row>
    <row r="10" spans="1:12">
      <c r="A10" s="41" t="s">
        <v>3107</v>
      </c>
      <c r="B10" s="41" t="s">
        <v>3108</v>
      </c>
      <c r="C10" s="23" t="s">
        <v>3109</v>
      </c>
      <c r="D10" s="24" t="s">
        <v>201</v>
      </c>
      <c r="E10" s="25">
        <v>44082</v>
      </c>
      <c r="F10" s="25">
        <f>$F$8</f>
        <v>44660</v>
      </c>
      <c r="G10" s="40"/>
      <c r="H10" s="26">
        <f>F10+30</f>
        <v>44690</v>
      </c>
      <c r="I10" s="33">
        <f ca="1">IF(ISBLANK(H10),"",H10-DATE(YEAR(NOW()),MONTH(NOW()),DAY(NOW())))</f>
        <v>0</v>
      </c>
      <c r="J10" s="22" t="str">
        <f ca="1">IF(I10="","",IF(I10&lt;0,"OVERDUE","NOT DUE"))</f>
        <v>NOT DUE</v>
      </c>
      <c r="K10" s="41"/>
      <c r="L10" s="34"/>
    </row>
    <row r="11" spans="1:12">
      <c r="A11" s="41" t="s">
        <v>3110</v>
      </c>
      <c r="B11" s="41" t="s">
        <v>3111</v>
      </c>
      <c r="C11" s="23" t="s">
        <v>3109</v>
      </c>
      <c r="D11" s="24" t="s">
        <v>201</v>
      </c>
      <c r="E11" s="25">
        <v>44082</v>
      </c>
      <c r="F11" s="25">
        <f>$F$8</f>
        <v>44660</v>
      </c>
      <c r="G11" s="40"/>
      <c r="H11" s="26">
        <f>F11+30</f>
        <v>44690</v>
      </c>
      <c r="I11" s="33">
        <f ca="1">IF(ISBLANK(H11),"",H11-DATE(YEAR(NOW()),MONTH(NOW()),DAY(NOW())))</f>
        <v>0</v>
      </c>
      <c r="J11" s="22" t="str">
        <f ca="1">IF(I11="","",IF(I11&lt;0,"OVERDUE","NOT DUE"))</f>
        <v>NOT DUE</v>
      </c>
      <c r="K11" s="41"/>
      <c r="L11" s="34"/>
    </row>
    <row r="12" spans="1:12">
      <c r="A12" s="41" t="s">
        <v>3112</v>
      </c>
      <c r="B12" s="41" t="s">
        <v>3113</v>
      </c>
      <c r="C12" s="23" t="s">
        <v>3060</v>
      </c>
      <c r="D12" s="24" t="s">
        <v>171</v>
      </c>
      <c r="E12" s="25">
        <v>44082</v>
      </c>
      <c r="F12" s="25">
        <v>44629</v>
      </c>
      <c r="G12" s="40"/>
      <c r="H12" s="26">
        <f>F12+180</f>
        <v>44809</v>
      </c>
      <c r="I12" s="33">
        <f ca="1">IF(ISBLANK(H12),"",H12-DATE(YEAR(NOW()),MONTH(NOW()),DAY(NOW())))</f>
        <v>119</v>
      </c>
      <c r="J12" s="22" t="str">
        <f ca="1">IF(I12="","",IF(I12&lt;0,"OVERDUE","NOT DUE"))</f>
        <v>NOT DUE</v>
      </c>
      <c r="K12" s="41"/>
      <c r="L12" s="34"/>
    </row>
    <row r="13" ht="27.75" customHeight="1" spans="1:12">
      <c r="A13" s="41" t="s">
        <v>3114</v>
      </c>
      <c r="B13" s="41" t="s">
        <v>3115</v>
      </c>
      <c r="C13" s="41" t="s">
        <v>3116</v>
      </c>
      <c r="D13" s="24" t="s">
        <v>2488</v>
      </c>
      <c r="E13" s="25">
        <v>44082</v>
      </c>
      <c r="F13" s="25">
        <f>F8</f>
        <v>44660</v>
      </c>
      <c r="G13" s="40"/>
      <c r="H13" s="26">
        <f>F13+30</f>
        <v>44690</v>
      </c>
      <c r="I13" s="33">
        <f ca="1" t="shared" ref="I13:I20" si="0">IF(ISBLANK(H13),"",H13-DATE(YEAR(NOW()),MONTH(NOW()),DAY(NOW())))</f>
        <v>0</v>
      </c>
      <c r="J13" s="22" t="str">
        <f ca="1" t="shared" ref="J13:J27" si="1">IF(I13="","",IF(I13&lt;0,"OVERDUE","NOT DUE"))</f>
        <v>NOT DUE</v>
      </c>
      <c r="K13" s="41" t="s">
        <v>3117</v>
      </c>
      <c r="L13" s="41"/>
    </row>
    <row r="14" ht="36" spans="1:12">
      <c r="A14" s="41" t="s">
        <v>3118</v>
      </c>
      <c r="B14" s="41" t="s">
        <v>3115</v>
      </c>
      <c r="C14" s="41" t="s">
        <v>3119</v>
      </c>
      <c r="D14" s="24" t="s">
        <v>2488</v>
      </c>
      <c r="E14" s="25">
        <v>44082</v>
      </c>
      <c r="F14" s="25">
        <f>$F$13</f>
        <v>44660</v>
      </c>
      <c r="G14" s="40"/>
      <c r="H14" s="26">
        <f>F14+30</f>
        <v>44690</v>
      </c>
      <c r="I14" s="33">
        <f ca="1" t="shared" si="0"/>
        <v>0</v>
      </c>
      <c r="J14" s="22" t="str">
        <f ca="1" t="shared" si="1"/>
        <v>NOT DUE</v>
      </c>
      <c r="K14" s="41" t="s">
        <v>3120</v>
      </c>
      <c r="L14" s="34"/>
    </row>
    <row r="15" spans="1:12">
      <c r="A15" s="41" t="s">
        <v>3121</v>
      </c>
      <c r="B15" s="41" t="s">
        <v>3122</v>
      </c>
      <c r="C15" s="41" t="s">
        <v>3123</v>
      </c>
      <c r="D15" s="24" t="s">
        <v>2488</v>
      </c>
      <c r="E15" s="25">
        <v>44082</v>
      </c>
      <c r="F15" s="25">
        <f>$F$13</f>
        <v>44660</v>
      </c>
      <c r="G15" s="40"/>
      <c r="H15" s="26">
        <f>F15+30</f>
        <v>44690</v>
      </c>
      <c r="I15" s="33">
        <f ca="1" t="shared" si="0"/>
        <v>0</v>
      </c>
      <c r="J15" s="22" t="str">
        <f ca="1" t="shared" si="1"/>
        <v>NOT DUE</v>
      </c>
      <c r="K15" s="41" t="s">
        <v>3124</v>
      </c>
      <c r="L15" s="34"/>
    </row>
    <row r="16" spans="1:12">
      <c r="A16" s="41" t="s">
        <v>3125</v>
      </c>
      <c r="B16" s="41" t="s">
        <v>3126</v>
      </c>
      <c r="C16" s="41" t="s">
        <v>3123</v>
      </c>
      <c r="D16" s="24" t="s">
        <v>2488</v>
      </c>
      <c r="E16" s="25">
        <v>44082</v>
      </c>
      <c r="F16" s="25">
        <f>$F$13</f>
        <v>44660</v>
      </c>
      <c r="G16" s="40"/>
      <c r="H16" s="26">
        <f>F16+30</f>
        <v>44690</v>
      </c>
      <c r="I16" s="33">
        <f ca="1" t="shared" si="0"/>
        <v>0</v>
      </c>
      <c r="J16" s="22" t="str">
        <f ca="1" t="shared" si="1"/>
        <v>NOT DUE</v>
      </c>
      <c r="K16" s="41" t="s">
        <v>3124</v>
      </c>
      <c r="L16" s="34"/>
    </row>
    <row r="17" ht="24" spans="1:12">
      <c r="A17" s="41" t="s">
        <v>3127</v>
      </c>
      <c r="B17" s="41" t="s">
        <v>3128</v>
      </c>
      <c r="C17" s="41" t="s">
        <v>3129</v>
      </c>
      <c r="D17" s="24" t="s">
        <v>2488</v>
      </c>
      <c r="E17" s="25">
        <v>44082</v>
      </c>
      <c r="F17" s="25">
        <f>$F$13</f>
        <v>44660</v>
      </c>
      <c r="G17" s="40"/>
      <c r="H17" s="26">
        <f>F17+30</f>
        <v>44690</v>
      </c>
      <c r="I17" s="33">
        <f ca="1" t="shared" si="0"/>
        <v>0</v>
      </c>
      <c r="J17" s="22" t="str">
        <f ca="1" t="shared" si="1"/>
        <v>NOT DUE</v>
      </c>
      <c r="K17" s="41" t="s">
        <v>3130</v>
      </c>
      <c r="L17" s="34"/>
    </row>
    <row r="18" ht="26.45" customHeight="1" spans="1:12">
      <c r="A18" s="41" t="s">
        <v>3131</v>
      </c>
      <c r="B18" s="41" t="s">
        <v>3132</v>
      </c>
      <c r="C18" s="41" t="s">
        <v>3133</v>
      </c>
      <c r="D18" s="24" t="s">
        <v>3055</v>
      </c>
      <c r="E18" s="25">
        <v>44082</v>
      </c>
      <c r="F18" s="25">
        <v>44449</v>
      </c>
      <c r="G18" s="40"/>
      <c r="H18" s="26">
        <f>F18+365</f>
        <v>44814</v>
      </c>
      <c r="I18" s="33">
        <f ca="1" t="shared" ref="I18" si="2">IF(ISBLANK(H18),"",H18-DATE(YEAR(NOW()),MONTH(NOW()),DAY(NOW())))</f>
        <v>124</v>
      </c>
      <c r="J18" s="22" t="str">
        <f ca="1" t="shared" ref="J18" si="3">IF(I18="","",IF(I18&lt;0,"OVERDUE","NOT DUE"))</f>
        <v>NOT DUE</v>
      </c>
      <c r="K18" s="41" t="s">
        <v>3134</v>
      </c>
      <c r="L18" s="34"/>
    </row>
    <row r="19" ht="24" customHeight="1" spans="1:12">
      <c r="A19" s="41" t="s">
        <v>3135</v>
      </c>
      <c r="B19" s="41" t="s">
        <v>3136</v>
      </c>
      <c r="C19" s="41" t="s">
        <v>3137</v>
      </c>
      <c r="D19" s="24" t="s">
        <v>171</v>
      </c>
      <c r="E19" s="25">
        <v>44082</v>
      </c>
      <c r="F19" s="25">
        <f>F12</f>
        <v>44629</v>
      </c>
      <c r="G19" s="40"/>
      <c r="H19" s="26">
        <f>F19+180</f>
        <v>44809</v>
      </c>
      <c r="I19" s="33">
        <f ca="1" t="shared" si="0"/>
        <v>119</v>
      </c>
      <c r="J19" s="22" t="str">
        <f ca="1" t="shared" si="1"/>
        <v>NOT DUE</v>
      </c>
      <c r="K19" s="41" t="s">
        <v>3138</v>
      </c>
      <c r="L19" s="34"/>
    </row>
    <row r="20" ht="26.25" customHeight="1" spans="1:12">
      <c r="A20" s="41" t="s">
        <v>3139</v>
      </c>
      <c r="B20" s="41" t="s">
        <v>3140</v>
      </c>
      <c r="C20" s="41" t="s">
        <v>3141</v>
      </c>
      <c r="D20" s="24" t="s">
        <v>2488</v>
      </c>
      <c r="E20" s="25">
        <v>44082</v>
      </c>
      <c r="F20" s="25">
        <f>F15</f>
        <v>44660</v>
      </c>
      <c r="G20" s="40"/>
      <c r="H20" s="26">
        <f>F20+30</f>
        <v>44690</v>
      </c>
      <c r="I20" s="33">
        <f ca="1" t="shared" si="0"/>
        <v>0</v>
      </c>
      <c r="J20" s="22" t="str">
        <f ca="1" t="shared" si="1"/>
        <v>NOT DUE</v>
      </c>
      <c r="K20" s="41"/>
      <c r="L20" s="34"/>
    </row>
    <row r="21" ht="24" customHeight="1" spans="1:12">
      <c r="A21" s="41" t="s">
        <v>3142</v>
      </c>
      <c r="B21" s="41" t="s">
        <v>3143</v>
      </c>
      <c r="C21" s="41" t="s">
        <v>3144</v>
      </c>
      <c r="D21" s="24">
        <v>20000</v>
      </c>
      <c r="E21" s="25">
        <v>44082</v>
      </c>
      <c r="F21" s="25">
        <v>44082</v>
      </c>
      <c r="G21" s="12">
        <v>0</v>
      </c>
      <c r="H21" s="26">
        <f>IF(I21&lt;=20000,$F$5+(I21/24),"error")</f>
        <v>833.333333333333</v>
      </c>
      <c r="I21" s="43">
        <f>D21-($F$4-G21)</f>
        <v>20000</v>
      </c>
      <c r="J21" s="22" t="str">
        <f ca="1" t="shared" si="1"/>
        <v>NOT DUE</v>
      </c>
      <c r="K21" s="41" t="s">
        <v>3145</v>
      </c>
      <c r="L21" s="34"/>
    </row>
    <row r="22" ht="24" customHeight="1" spans="1:12">
      <c r="A22" s="41" t="s">
        <v>3146</v>
      </c>
      <c r="B22" s="41" t="s">
        <v>3143</v>
      </c>
      <c r="C22" s="41" t="s">
        <v>3147</v>
      </c>
      <c r="D22" s="24">
        <v>20000</v>
      </c>
      <c r="E22" s="25">
        <v>44082</v>
      </c>
      <c r="F22" s="25">
        <v>44082</v>
      </c>
      <c r="G22" s="12">
        <v>0</v>
      </c>
      <c r="H22" s="26">
        <f t="shared" ref="H22:H24" si="4">IF(I22&lt;=20000,$F$5+(I22/24),"error")</f>
        <v>833.333333333333</v>
      </c>
      <c r="I22" s="43">
        <f t="shared" ref="I22:I24" si="5">D22-($F$4-G22)</f>
        <v>20000</v>
      </c>
      <c r="J22" s="22" t="s">
        <v>1962</v>
      </c>
      <c r="K22" s="41"/>
      <c r="L22" s="34"/>
    </row>
    <row r="23" ht="24" spans="1:12">
      <c r="A23" s="41" t="s">
        <v>3148</v>
      </c>
      <c r="B23" s="41" t="s">
        <v>3143</v>
      </c>
      <c r="C23" s="41" t="s">
        <v>3149</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3150</v>
      </c>
      <c r="B24" s="41" t="s">
        <v>3151</v>
      </c>
      <c r="C24" s="41" t="s">
        <v>3152</v>
      </c>
      <c r="D24" s="24">
        <v>20000</v>
      </c>
      <c r="E24" s="25">
        <v>44082</v>
      </c>
      <c r="F24" s="25">
        <v>44082</v>
      </c>
      <c r="G24" s="12">
        <v>0</v>
      </c>
      <c r="H24" s="26">
        <f t="shared" si="4"/>
        <v>833.333333333333</v>
      </c>
      <c r="I24" s="43">
        <f t="shared" si="5"/>
        <v>20000</v>
      </c>
      <c r="J24" s="22" t="str">
        <f ca="1" t="shared" si="1"/>
        <v>NOT DUE</v>
      </c>
      <c r="K24" s="41" t="s">
        <v>3153</v>
      </c>
      <c r="L24" s="34"/>
    </row>
    <row r="25" ht="26.25" customHeight="1" spans="1:12">
      <c r="A25" s="41" t="s">
        <v>3154</v>
      </c>
      <c r="B25" s="41" t="s">
        <v>3155</v>
      </c>
      <c r="C25" s="41" t="s">
        <v>3156</v>
      </c>
      <c r="D25" s="24" t="s">
        <v>529</v>
      </c>
      <c r="E25" s="25">
        <v>44082</v>
      </c>
      <c r="F25" s="25">
        <v>44635</v>
      </c>
      <c r="G25" s="40"/>
      <c r="H25" s="26">
        <f t="shared" ref="H25" si="6">F25+90</f>
        <v>44725</v>
      </c>
      <c r="I25" s="33">
        <f ca="1" t="shared" ref="I25:I27" si="7">IF(ISBLANK(H25),"",H25-DATE(YEAR(NOW()),MONTH(NOW()),DAY(NOW())))</f>
        <v>35</v>
      </c>
      <c r="J25" s="22" t="str">
        <f ca="1" t="shared" si="1"/>
        <v>NOT DUE</v>
      </c>
      <c r="K25" s="41"/>
      <c r="L25" s="34"/>
    </row>
    <row r="26" ht="26.25" customHeight="1" spans="1:12">
      <c r="A26" s="41" t="s">
        <v>3157</v>
      </c>
      <c r="B26" s="41" t="s">
        <v>3158</v>
      </c>
      <c r="C26" s="41" t="s">
        <v>3159</v>
      </c>
      <c r="D26" s="24" t="s">
        <v>2488</v>
      </c>
      <c r="E26" s="25">
        <v>44082</v>
      </c>
      <c r="F26" s="25">
        <f>$F$10</f>
        <v>44660</v>
      </c>
      <c r="G26" s="40"/>
      <c r="H26" s="26">
        <f>F26+30</f>
        <v>44690</v>
      </c>
      <c r="I26" s="33">
        <f ca="1" t="shared" si="7"/>
        <v>0</v>
      </c>
      <c r="J26" s="22" t="str">
        <f ca="1" t="shared" si="1"/>
        <v>NOT DUE</v>
      </c>
      <c r="K26" s="41" t="s">
        <v>3160</v>
      </c>
      <c r="L26" s="34"/>
    </row>
    <row r="27" ht="26.25" customHeight="1" spans="1:12">
      <c r="A27" s="41" t="s">
        <v>3161</v>
      </c>
      <c r="B27" s="41" t="s">
        <v>3158</v>
      </c>
      <c r="C27" s="41" t="s">
        <v>3162</v>
      </c>
      <c r="D27" s="24" t="s">
        <v>2488</v>
      </c>
      <c r="E27" s="25">
        <v>44082</v>
      </c>
      <c r="F27" s="25">
        <f>$F$10</f>
        <v>44660</v>
      </c>
      <c r="G27" s="40"/>
      <c r="H27" s="26">
        <f>F27+30</f>
        <v>44690</v>
      </c>
      <c r="I27" s="33">
        <f ca="1" t="shared" si="7"/>
        <v>0</v>
      </c>
      <c r="J27" s="22" t="str">
        <f ca="1" t="shared" si="1"/>
        <v>NOT DUE</v>
      </c>
      <c r="K27" s="41" t="s">
        <v>3163</v>
      </c>
      <c r="L27" s="34"/>
    </row>
    <row r="28" ht="26.25" customHeight="1" spans="1:12">
      <c r="A28" s="41" t="s">
        <v>3164</v>
      </c>
      <c r="B28" s="41" t="s">
        <v>3165</v>
      </c>
      <c r="C28" s="41" t="s">
        <v>3141</v>
      </c>
      <c r="D28" s="24" t="s">
        <v>2488</v>
      </c>
      <c r="E28" s="25">
        <v>44082</v>
      </c>
      <c r="F28" s="25">
        <f>$F$10</f>
        <v>44660</v>
      </c>
      <c r="G28" s="40"/>
      <c r="H28" s="26">
        <f>F28+30</f>
        <v>44690</v>
      </c>
      <c r="I28" s="33">
        <f ca="1" t="shared" ref="I28" si="8">IF(ISBLANK(H28),"",H28-DATE(YEAR(NOW()),MONTH(NOW()),DAY(NOW())))</f>
        <v>0</v>
      </c>
      <c r="J28" s="22" t="str">
        <f ca="1" t="shared" ref="J28:J29" si="9">IF(I28="","",IF(I28&lt;0,"OVERDUE","NOT DUE"))</f>
        <v>NOT DUE</v>
      </c>
      <c r="K28" s="41" t="s">
        <v>3166</v>
      </c>
      <c r="L28" s="34"/>
    </row>
    <row r="29" ht="26.25" customHeight="1" spans="1:12">
      <c r="A29" s="41" t="s">
        <v>3167</v>
      </c>
      <c r="B29" s="41" t="s">
        <v>3168</v>
      </c>
      <c r="C29" s="41" t="s">
        <v>3144</v>
      </c>
      <c r="D29" s="42">
        <v>20000</v>
      </c>
      <c r="E29" s="25">
        <v>44082</v>
      </c>
      <c r="F29" s="25">
        <v>44082</v>
      </c>
      <c r="G29" s="12">
        <v>0</v>
      </c>
      <c r="H29" s="26">
        <f>IF(I29&lt;=20000,$F$5+(I29/24),"error")</f>
        <v>833.333333333333</v>
      </c>
      <c r="I29" s="43">
        <f>D29-($F$4-G29)</f>
        <v>20000</v>
      </c>
      <c r="J29" s="22" t="str">
        <f ca="1" t="shared" si="9"/>
        <v>NOT DUE</v>
      </c>
      <c r="K29" s="41" t="s">
        <v>3145</v>
      </c>
      <c r="L29" s="34"/>
    </row>
    <row r="30" ht="26.25" customHeight="1" spans="1:12">
      <c r="A30" s="41" t="s">
        <v>3169</v>
      </c>
      <c r="B30" s="41" t="s">
        <v>3168</v>
      </c>
      <c r="C30" s="41" t="s">
        <v>3147</v>
      </c>
      <c r="D30" s="42">
        <v>20000</v>
      </c>
      <c r="E30" s="25">
        <v>44082</v>
      </c>
      <c r="F30" s="25">
        <v>44082</v>
      </c>
      <c r="G30" s="12">
        <v>0</v>
      </c>
      <c r="H30" s="26">
        <f t="shared" ref="H30:H32" si="10">IF(I30&lt;=20000,$F$5+(I30/24),"error")</f>
        <v>833.333333333333</v>
      </c>
      <c r="I30" s="43">
        <f t="shared" ref="I30:I32" si="11">D30-($F$4-G30)</f>
        <v>20000</v>
      </c>
      <c r="J30" s="22" t="s">
        <v>1962</v>
      </c>
      <c r="K30" s="41"/>
      <c r="L30" s="34"/>
    </row>
    <row r="31" ht="26.25" customHeight="1" spans="1:12">
      <c r="A31" s="41" t="s">
        <v>3170</v>
      </c>
      <c r="B31" s="41" t="s">
        <v>3168</v>
      </c>
      <c r="C31" s="41" t="s">
        <v>3149</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3171</v>
      </c>
      <c r="B32" s="41" t="s">
        <v>3172</v>
      </c>
      <c r="C32" s="41" t="s">
        <v>3152</v>
      </c>
      <c r="D32" s="42">
        <v>20000</v>
      </c>
      <c r="E32" s="25">
        <v>44082</v>
      </c>
      <c r="F32" s="25">
        <v>44082</v>
      </c>
      <c r="G32" s="12">
        <v>0</v>
      </c>
      <c r="H32" s="26">
        <f t="shared" si="10"/>
        <v>833.333333333333</v>
      </c>
      <c r="I32" s="43">
        <f t="shared" si="11"/>
        <v>20000</v>
      </c>
      <c r="J32" s="22" t="str">
        <f t="shared" si="12"/>
        <v>NOT DUE</v>
      </c>
      <c r="K32" s="41" t="s">
        <v>3153</v>
      </c>
      <c r="L32" s="34"/>
    </row>
    <row r="33" ht="26.25" customHeight="1" spans="1:12">
      <c r="A33" s="41" t="s">
        <v>3173</v>
      </c>
      <c r="B33" s="41" t="s">
        <v>3174</v>
      </c>
      <c r="C33" s="41" t="s">
        <v>3156</v>
      </c>
      <c r="D33" s="24" t="s">
        <v>529</v>
      </c>
      <c r="E33" s="25">
        <v>44082</v>
      </c>
      <c r="F33" s="25">
        <v>44630</v>
      </c>
      <c r="G33" s="40"/>
      <c r="H33" s="26">
        <f t="shared" ref="H33" si="13">F33+90</f>
        <v>44720</v>
      </c>
      <c r="I33" s="33">
        <f ca="1" t="shared" ref="I33:I36" si="14">IF(ISBLANK(H33),"",H33-DATE(YEAR(NOW()),MONTH(NOW()),DAY(NOW())))</f>
        <v>30</v>
      </c>
      <c r="J33" s="22" t="str">
        <f ca="1" t="shared" si="12"/>
        <v>NOT DUE</v>
      </c>
      <c r="K33" s="41"/>
      <c r="L33" s="34"/>
    </row>
    <row r="34" ht="26.25" customHeight="1" spans="1:12">
      <c r="A34" s="41" t="s">
        <v>3175</v>
      </c>
      <c r="B34" s="41" t="s">
        <v>3176</v>
      </c>
      <c r="C34" s="41" t="s">
        <v>3177</v>
      </c>
      <c r="D34" s="24" t="s">
        <v>3055</v>
      </c>
      <c r="E34" s="25">
        <v>44082</v>
      </c>
      <c r="F34" s="25">
        <v>44449</v>
      </c>
      <c r="G34" s="40"/>
      <c r="H34" s="26">
        <f t="shared" ref="H34:H35" si="15">F34+365</f>
        <v>44814</v>
      </c>
      <c r="I34" s="33">
        <f ca="1" t="shared" si="14"/>
        <v>124</v>
      </c>
      <c r="J34" s="22" t="str">
        <f ca="1" t="shared" si="12"/>
        <v>NOT DUE</v>
      </c>
      <c r="K34" s="41"/>
      <c r="L34" s="34"/>
    </row>
    <row r="35" ht="26.25" customHeight="1" spans="1:12">
      <c r="A35" s="41" t="s">
        <v>3178</v>
      </c>
      <c r="B35" s="41" t="s">
        <v>3176</v>
      </c>
      <c r="C35" s="41" t="s">
        <v>3179</v>
      </c>
      <c r="D35" s="24" t="s">
        <v>3055</v>
      </c>
      <c r="E35" s="25">
        <v>44082</v>
      </c>
      <c r="F35" s="25">
        <v>44449</v>
      </c>
      <c r="G35" s="40"/>
      <c r="H35" s="26">
        <f t="shared" si="15"/>
        <v>44814</v>
      </c>
      <c r="I35" s="33">
        <f ca="1" t="shared" si="14"/>
        <v>124</v>
      </c>
      <c r="J35" s="22" t="str">
        <f ca="1" t="shared" si="12"/>
        <v>NOT DUE</v>
      </c>
      <c r="K35" s="41" t="s">
        <v>3180</v>
      </c>
      <c r="L35" s="34"/>
    </row>
    <row r="36" ht="26.25" customHeight="1" spans="1:12">
      <c r="A36" s="41" t="s">
        <v>3181</v>
      </c>
      <c r="B36" s="41" t="s">
        <v>3182</v>
      </c>
      <c r="C36" s="41" t="s">
        <v>3183</v>
      </c>
      <c r="D36" s="24" t="s">
        <v>2488</v>
      </c>
      <c r="E36" s="25">
        <v>44082</v>
      </c>
      <c r="F36" s="25">
        <f>F8</f>
        <v>44660</v>
      </c>
      <c r="G36" s="40"/>
      <c r="H36" s="26">
        <f>F36+30</f>
        <v>44690</v>
      </c>
      <c r="I36" s="33">
        <f ca="1" t="shared" si="14"/>
        <v>0</v>
      </c>
      <c r="J36" s="22" t="str">
        <f ca="1" t="shared" si="12"/>
        <v>NOT DUE</v>
      </c>
      <c r="K36" s="41" t="s">
        <v>3184</v>
      </c>
      <c r="L36" s="34"/>
    </row>
    <row r="37" ht="26.25" customHeight="1" spans="1:12">
      <c r="A37" s="41" t="s">
        <v>3185</v>
      </c>
      <c r="B37" s="41" t="s">
        <v>3186</v>
      </c>
      <c r="C37" s="41" t="s">
        <v>3152</v>
      </c>
      <c r="D37" s="42">
        <v>20000</v>
      </c>
      <c r="E37" s="25">
        <v>44082</v>
      </c>
      <c r="F37" s="25">
        <v>44082</v>
      </c>
      <c r="G37" s="12">
        <v>0</v>
      </c>
      <c r="H37" s="26">
        <f t="shared" ref="H37" si="16">IF(I37&lt;=20000,$F$5+(I37/24),"error")</f>
        <v>833.333333333333</v>
      </c>
      <c r="I37" s="43">
        <f t="shared" ref="I37" si="17">D37-($F$4-G37)</f>
        <v>20000</v>
      </c>
      <c r="J37" s="22" t="str">
        <f t="shared" si="12"/>
        <v>NOT DUE</v>
      </c>
      <c r="K37" s="41" t="s">
        <v>3153</v>
      </c>
      <c r="L37" s="34"/>
    </row>
    <row r="38" ht="26.25" customHeight="1" spans="1:12">
      <c r="A38" s="41" t="s">
        <v>3187</v>
      </c>
      <c r="B38" s="41" t="s">
        <v>3188</v>
      </c>
      <c r="C38" s="41" t="s">
        <v>3156</v>
      </c>
      <c r="D38" s="24" t="s">
        <v>529</v>
      </c>
      <c r="E38" s="25">
        <v>44082</v>
      </c>
      <c r="F38" s="25">
        <v>44630</v>
      </c>
      <c r="G38" s="40"/>
      <c r="H38" s="26">
        <f t="shared" ref="H38" si="18">F38+90</f>
        <v>44720</v>
      </c>
      <c r="I38" s="33">
        <f ca="1" t="shared" ref="I38:I41" si="19">IF(ISBLANK(H38),"",H38-DATE(YEAR(NOW()),MONTH(NOW()),DAY(NOW())))</f>
        <v>30</v>
      </c>
      <c r="J38" s="22" t="str">
        <f ca="1" t="shared" si="12"/>
        <v>NOT DUE</v>
      </c>
      <c r="K38" s="41"/>
      <c r="L38" s="34"/>
    </row>
    <row r="39" ht="26.25" customHeight="1" spans="1:12">
      <c r="A39" s="41" t="s">
        <v>3189</v>
      </c>
      <c r="B39" s="41" t="s">
        <v>3190</v>
      </c>
      <c r="C39" s="41" t="s">
        <v>3191</v>
      </c>
      <c r="D39" s="24" t="s">
        <v>171</v>
      </c>
      <c r="E39" s="25">
        <v>44082</v>
      </c>
      <c r="F39" s="25">
        <v>44629</v>
      </c>
      <c r="G39" s="40"/>
      <c r="H39" s="26">
        <f>F39+180</f>
        <v>44809</v>
      </c>
      <c r="I39" s="33">
        <f ca="1" t="shared" si="19"/>
        <v>119</v>
      </c>
      <c r="J39" s="22" t="str">
        <f ca="1" t="shared" si="12"/>
        <v>NOT DUE</v>
      </c>
      <c r="K39" s="41" t="s">
        <v>3192</v>
      </c>
      <c r="L39" s="34"/>
    </row>
    <row r="40" ht="26.25" customHeight="1" spans="1:12">
      <c r="A40" s="41" t="s">
        <v>3193</v>
      </c>
      <c r="B40" s="41" t="s">
        <v>3194</v>
      </c>
      <c r="C40" s="41" t="s">
        <v>3195</v>
      </c>
      <c r="D40" s="24" t="s">
        <v>171</v>
      </c>
      <c r="E40" s="25">
        <v>44082</v>
      </c>
      <c r="F40" s="25">
        <f>F39</f>
        <v>44629</v>
      </c>
      <c r="G40" s="40"/>
      <c r="H40" s="26">
        <f>F40+180</f>
        <v>44809</v>
      </c>
      <c r="I40" s="33">
        <f ca="1" t="shared" si="19"/>
        <v>119</v>
      </c>
      <c r="J40" s="22" t="str">
        <f ca="1" t="shared" si="12"/>
        <v>NOT DUE</v>
      </c>
      <c r="K40" s="41" t="s">
        <v>3196</v>
      </c>
      <c r="L40" s="34"/>
    </row>
    <row r="41" ht="26.25" customHeight="1" spans="1:12">
      <c r="A41" s="41" t="s">
        <v>3197</v>
      </c>
      <c r="B41" s="41" t="s">
        <v>3198</v>
      </c>
      <c r="C41" s="41" t="s">
        <v>3199</v>
      </c>
      <c r="D41" s="24" t="s">
        <v>171</v>
      </c>
      <c r="E41" s="25">
        <v>44082</v>
      </c>
      <c r="F41" s="25">
        <f>F39</f>
        <v>44629</v>
      </c>
      <c r="G41" s="40"/>
      <c r="H41" s="26">
        <f>F41+180</f>
        <v>44809</v>
      </c>
      <c r="I41" s="33">
        <f ca="1" t="shared" si="19"/>
        <v>119</v>
      </c>
      <c r="J41" s="22" t="str">
        <f ca="1" t="shared" si="12"/>
        <v>NOT DUE</v>
      </c>
      <c r="K41" s="41" t="s">
        <v>3196</v>
      </c>
      <c r="L41" s="34"/>
    </row>
    <row r="42" ht="26.25" customHeight="1" spans="1:12">
      <c r="A42" s="41" t="s">
        <v>3200</v>
      </c>
      <c r="B42" s="41" t="s">
        <v>3201</v>
      </c>
      <c r="C42" s="41" t="s">
        <v>3202</v>
      </c>
      <c r="D42" s="42">
        <v>5000</v>
      </c>
      <c r="E42" s="25">
        <v>44082</v>
      </c>
      <c r="F42" s="25">
        <v>44082</v>
      </c>
      <c r="G42" s="12">
        <v>0</v>
      </c>
      <c r="H42" s="26">
        <f t="shared" ref="H42:H45" si="20">IF(I42&lt;=20000,$F$5+(I42/24),"error")</f>
        <v>208.333333333333</v>
      </c>
      <c r="I42" s="43">
        <f t="shared" ref="I42:I45" si="21">D42-($F$4-G42)</f>
        <v>5000</v>
      </c>
      <c r="J42" s="22" t="str">
        <f t="shared" si="12"/>
        <v>NOT DUE</v>
      </c>
      <c r="K42" s="41" t="s">
        <v>3203</v>
      </c>
      <c r="L42" s="34"/>
    </row>
    <row r="43" ht="26.25" customHeight="1" spans="1:12">
      <c r="A43" s="41" t="s">
        <v>3204</v>
      </c>
      <c r="B43" s="41" t="s">
        <v>3205</v>
      </c>
      <c r="C43" s="41" t="s">
        <v>3206</v>
      </c>
      <c r="D43" s="42">
        <v>5000</v>
      </c>
      <c r="E43" s="25">
        <v>44082</v>
      </c>
      <c r="F43" s="25">
        <v>44082</v>
      </c>
      <c r="G43" s="12">
        <v>0</v>
      </c>
      <c r="H43" s="26">
        <f t="shared" si="20"/>
        <v>208.333333333333</v>
      </c>
      <c r="I43" s="43">
        <f t="shared" si="21"/>
        <v>5000</v>
      </c>
      <c r="J43" s="22" t="str">
        <f t="shared" si="12"/>
        <v>NOT DUE</v>
      </c>
      <c r="K43" s="41" t="s">
        <v>3207</v>
      </c>
      <c r="L43" s="34"/>
    </row>
    <row r="44" ht="26.25" customHeight="1" spans="1:12">
      <c r="A44" s="41" t="s">
        <v>3208</v>
      </c>
      <c r="B44" s="41" t="s">
        <v>3209</v>
      </c>
      <c r="C44" s="41" t="s">
        <v>3210</v>
      </c>
      <c r="D44" s="42">
        <v>5000</v>
      </c>
      <c r="E44" s="25">
        <v>44082</v>
      </c>
      <c r="F44" s="25">
        <v>44082</v>
      </c>
      <c r="G44" s="12">
        <v>0</v>
      </c>
      <c r="H44" s="26">
        <f t="shared" si="20"/>
        <v>208.333333333333</v>
      </c>
      <c r="I44" s="43">
        <f t="shared" si="21"/>
        <v>5000</v>
      </c>
      <c r="J44" s="22" t="str">
        <f t="shared" si="12"/>
        <v>NOT DUE</v>
      </c>
      <c r="K44" s="41" t="s">
        <v>3207</v>
      </c>
      <c r="L44" s="34"/>
    </row>
    <row r="45" ht="26.25" customHeight="1" spans="1:12">
      <c r="A45" s="41" t="s">
        <v>3211</v>
      </c>
      <c r="B45" s="41" t="s">
        <v>3212</v>
      </c>
      <c r="C45" s="41" t="s">
        <v>3213</v>
      </c>
      <c r="D45" s="42">
        <v>5000</v>
      </c>
      <c r="E45" s="25">
        <v>44082</v>
      </c>
      <c r="F45" s="25">
        <v>44082</v>
      </c>
      <c r="G45" s="12">
        <v>0</v>
      </c>
      <c r="H45" s="26">
        <f t="shared" si="20"/>
        <v>208.333333333333</v>
      </c>
      <c r="I45" s="43">
        <f t="shared" si="21"/>
        <v>5000</v>
      </c>
      <c r="J45" s="22" t="str">
        <f t="shared" si="12"/>
        <v>NOT DUE</v>
      </c>
      <c r="K45" s="41" t="s">
        <v>3207</v>
      </c>
      <c r="L45" s="34"/>
    </row>
    <row r="46" ht="26.25" customHeight="1" spans="1:12">
      <c r="A46" s="41" t="s">
        <v>3214</v>
      </c>
      <c r="B46" s="41" t="s">
        <v>3215</v>
      </c>
      <c r="C46" s="41" t="s">
        <v>3216</v>
      </c>
      <c r="D46" s="24" t="s">
        <v>171</v>
      </c>
      <c r="E46" s="25">
        <v>44082</v>
      </c>
      <c r="F46" s="25">
        <f>F39</f>
        <v>44629</v>
      </c>
      <c r="G46" s="40"/>
      <c r="H46" s="26">
        <f>F46+180</f>
        <v>44809</v>
      </c>
      <c r="I46" s="33">
        <f ca="1" t="shared" ref="I46:I48" si="22">IF(ISBLANK(H46),"",H46-DATE(YEAR(NOW()),MONTH(NOW()),DAY(NOW())))</f>
        <v>119</v>
      </c>
      <c r="J46" s="22" t="str">
        <f ca="1" t="shared" si="12"/>
        <v>NOT DUE</v>
      </c>
      <c r="K46" s="41"/>
      <c r="L46" s="34"/>
    </row>
    <row r="47" ht="34.5" customHeight="1" spans="1:12">
      <c r="A47" s="41" t="s">
        <v>3217</v>
      </c>
      <c r="B47" s="41" t="s">
        <v>3218</v>
      </c>
      <c r="C47" s="41" t="s">
        <v>3219</v>
      </c>
      <c r="D47" s="24" t="s">
        <v>171</v>
      </c>
      <c r="E47" s="25">
        <v>44082</v>
      </c>
      <c r="F47" s="25">
        <f>F39</f>
        <v>44629</v>
      </c>
      <c r="G47" s="40"/>
      <c r="H47" s="26">
        <f>F47+180</f>
        <v>44809</v>
      </c>
      <c r="I47" s="33">
        <f ca="1" t="shared" si="22"/>
        <v>119</v>
      </c>
      <c r="J47" s="22" t="str">
        <f ca="1" t="shared" si="12"/>
        <v>NOT DUE</v>
      </c>
      <c r="K47" s="41"/>
      <c r="L47" s="34"/>
    </row>
    <row r="48" ht="26.25" customHeight="1" spans="1:12">
      <c r="A48" s="41" t="s">
        <v>3220</v>
      </c>
      <c r="B48" s="41" t="s">
        <v>3221</v>
      </c>
      <c r="C48" s="41" t="s">
        <v>3156</v>
      </c>
      <c r="D48" s="24" t="s">
        <v>529</v>
      </c>
      <c r="E48" s="25">
        <v>44082</v>
      </c>
      <c r="F48" s="25">
        <f>F39</f>
        <v>44629</v>
      </c>
      <c r="G48" s="40"/>
      <c r="H48" s="26">
        <f t="shared" ref="H48" si="23">F48+90</f>
        <v>44719</v>
      </c>
      <c r="I48" s="33">
        <f ca="1" t="shared" si="22"/>
        <v>29</v>
      </c>
      <c r="J48" s="22" t="str">
        <f ca="1" t="shared" si="12"/>
        <v>NOT DUE</v>
      </c>
      <c r="K48" s="41"/>
      <c r="L48" s="34"/>
    </row>
    <row r="49" ht="26.25" customHeight="1" spans="1:12">
      <c r="A49" s="41" t="s">
        <v>3222</v>
      </c>
      <c r="B49" s="41" t="s">
        <v>3223</v>
      </c>
      <c r="C49" s="41" t="s">
        <v>3152</v>
      </c>
      <c r="D49" s="42">
        <v>20000</v>
      </c>
      <c r="E49" s="25">
        <v>44082</v>
      </c>
      <c r="F49" s="25">
        <v>44082</v>
      </c>
      <c r="G49" s="12">
        <v>0</v>
      </c>
      <c r="H49" s="26">
        <f t="shared" ref="H49" si="24">IF(I49&lt;=20000,$F$5+(I49/24),"error")</f>
        <v>833.333333333333</v>
      </c>
      <c r="I49" s="43">
        <f t="shared" ref="I49" si="25">D49-($F$4-G49)</f>
        <v>20000</v>
      </c>
      <c r="J49" s="22" t="str">
        <f t="shared" si="12"/>
        <v>NOT DUE</v>
      </c>
      <c r="K49" s="41" t="s">
        <v>3153</v>
      </c>
      <c r="L49" s="34"/>
    </row>
    <row r="50" ht="26.25" customHeight="1" spans="1:12">
      <c r="A50" s="41" t="s">
        <v>3224</v>
      </c>
      <c r="B50" s="41" t="s">
        <v>3225</v>
      </c>
      <c r="C50" s="41" t="s">
        <v>3141</v>
      </c>
      <c r="D50" s="24" t="s">
        <v>2488</v>
      </c>
      <c r="E50" s="25">
        <v>44082</v>
      </c>
      <c r="F50" s="25">
        <f>F8</f>
        <v>44660</v>
      </c>
      <c r="G50" s="40"/>
      <c r="H50" s="26">
        <f>F50+30</f>
        <v>44690</v>
      </c>
      <c r="I50" s="33">
        <f ca="1" t="shared" ref="I50" si="26">IF(ISBLANK(H50),"",H50-DATE(YEAR(NOW()),MONTH(NOW()),DAY(NOW())))</f>
        <v>0</v>
      </c>
      <c r="J50" s="22" t="str">
        <f ca="1" t="shared" si="12"/>
        <v>NOT DUE</v>
      </c>
      <c r="K50" s="41" t="s">
        <v>3226</v>
      </c>
      <c r="L50" s="34"/>
    </row>
    <row r="51" ht="26.25" customHeight="1" spans="1:12">
      <c r="A51" s="41" t="s">
        <v>3227</v>
      </c>
      <c r="B51" s="41" t="s">
        <v>3228</v>
      </c>
      <c r="C51" s="41" t="s">
        <v>3144</v>
      </c>
      <c r="D51" s="42">
        <v>20000</v>
      </c>
      <c r="E51" s="25">
        <v>44082</v>
      </c>
      <c r="F51" s="25">
        <v>44082</v>
      </c>
      <c r="G51" s="12">
        <v>0</v>
      </c>
      <c r="H51" s="26">
        <f>IF(I51&lt;=20000,$F$5+(I51/24),"error")</f>
        <v>833.333333333333</v>
      </c>
      <c r="I51" s="43">
        <f>D51-($F$4-G51)</f>
        <v>20000</v>
      </c>
      <c r="J51" s="22" t="str">
        <f t="shared" si="12"/>
        <v>NOT DUE</v>
      </c>
      <c r="K51" s="41" t="s">
        <v>3145</v>
      </c>
      <c r="L51" s="34"/>
    </row>
    <row r="52" ht="26.25" customHeight="1" spans="1:12">
      <c r="A52" s="41" t="s">
        <v>3229</v>
      </c>
      <c r="B52" s="41" t="s">
        <v>3228</v>
      </c>
      <c r="C52" s="41" t="s">
        <v>3147</v>
      </c>
      <c r="D52" s="42">
        <v>20000</v>
      </c>
      <c r="E52" s="25">
        <v>44082</v>
      </c>
      <c r="F52" s="25">
        <v>44082</v>
      </c>
      <c r="G52" s="12">
        <v>0</v>
      </c>
      <c r="H52" s="26">
        <f t="shared" ref="H52:H54" si="27">IF(I52&lt;=20000,$F$5+(I52/24),"error")</f>
        <v>833.333333333333</v>
      </c>
      <c r="I52" s="43">
        <f t="shared" ref="I52:I54" si="28">D52-($F$4-G52)</f>
        <v>20000</v>
      </c>
      <c r="J52" s="22" t="s">
        <v>1962</v>
      </c>
      <c r="K52" s="41" t="s">
        <v>3230</v>
      </c>
      <c r="L52" s="34"/>
    </row>
    <row r="53" ht="26.25" customHeight="1" spans="1:12">
      <c r="A53" s="41" t="s">
        <v>3231</v>
      </c>
      <c r="B53" s="41" t="s">
        <v>3228</v>
      </c>
      <c r="C53" s="41" t="s">
        <v>3149</v>
      </c>
      <c r="D53" s="42">
        <v>20000</v>
      </c>
      <c r="E53" s="25">
        <v>44082</v>
      </c>
      <c r="F53" s="25">
        <v>44082</v>
      </c>
      <c r="G53" s="12">
        <v>0</v>
      </c>
      <c r="H53" s="26">
        <f t="shared" si="27"/>
        <v>833.333333333333</v>
      </c>
      <c r="I53" s="43">
        <f t="shared" si="28"/>
        <v>20000</v>
      </c>
      <c r="J53" s="22" t="str">
        <f t="shared" ref="J53:J73" si="29">IF(I53="","",IF(I53&lt;0,"OVERDUE","NOT DUE"))</f>
        <v>NOT DUE</v>
      </c>
      <c r="K53" s="41" t="s">
        <v>3230</v>
      </c>
      <c r="L53" s="34"/>
    </row>
    <row r="54" ht="26.25" customHeight="1" spans="1:12">
      <c r="A54" s="41" t="s">
        <v>3232</v>
      </c>
      <c r="B54" s="41" t="s">
        <v>3233</v>
      </c>
      <c r="C54" s="41" t="s">
        <v>3152</v>
      </c>
      <c r="D54" s="42">
        <v>20000</v>
      </c>
      <c r="E54" s="25">
        <v>44082</v>
      </c>
      <c r="F54" s="25">
        <v>44082</v>
      </c>
      <c r="G54" s="12">
        <v>0</v>
      </c>
      <c r="H54" s="26">
        <f t="shared" si="27"/>
        <v>833.333333333333</v>
      </c>
      <c r="I54" s="43">
        <f t="shared" si="28"/>
        <v>20000</v>
      </c>
      <c r="J54" s="22" t="str">
        <f t="shared" si="29"/>
        <v>NOT DUE</v>
      </c>
      <c r="K54" s="41" t="s">
        <v>3153</v>
      </c>
      <c r="L54" s="34"/>
    </row>
    <row r="55" ht="26.25" customHeight="1" spans="1:12">
      <c r="A55" s="41" t="s">
        <v>3234</v>
      </c>
      <c r="B55" s="41" t="s">
        <v>3235</v>
      </c>
      <c r="C55" s="41" t="s">
        <v>3156</v>
      </c>
      <c r="D55" s="24" t="s">
        <v>529</v>
      </c>
      <c r="E55" s="25">
        <v>44082</v>
      </c>
      <c r="F55" s="25">
        <v>44630</v>
      </c>
      <c r="G55" s="40"/>
      <c r="H55" s="26">
        <f t="shared" ref="H55" si="30">F55+90</f>
        <v>44720</v>
      </c>
      <c r="I55" s="33">
        <f ca="1" t="shared" ref="I55:I73" si="31">IF(ISBLANK(H55),"",H55-DATE(YEAR(NOW()),MONTH(NOW()),DAY(NOW())))</f>
        <v>30</v>
      </c>
      <c r="J55" s="22" t="str">
        <f ca="1" t="shared" si="29"/>
        <v>NOT DUE</v>
      </c>
      <c r="K55" s="41"/>
      <c r="L55" s="34"/>
    </row>
    <row r="56" ht="26.25" customHeight="1" spans="1:12">
      <c r="A56" s="41" t="s">
        <v>3236</v>
      </c>
      <c r="B56" s="41" t="s">
        <v>3237</v>
      </c>
      <c r="C56" s="41" t="s">
        <v>3238</v>
      </c>
      <c r="D56" s="24" t="s">
        <v>3055</v>
      </c>
      <c r="E56" s="25">
        <v>44082</v>
      </c>
      <c r="F56" s="25">
        <v>44449</v>
      </c>
      <c r="G56" s="40"/>
      <c r="H56" s="26">
        <f>F56+365</f>
        <v>44814</v>
      </c>
      <c r="I56" s="33">
        <f ca="1" t="shared" si="31"/>
        <v>124</v>
      </c>
      <c r="J56" s="22" t="str">
        <f ca="1" t="shared" si="29"/>
        <v>NOT DUE</v>
      </c>
      <c r="K56" s="41"/>
      <c r="L56" s="34"/>
    </row>
    <row r="57" ht="42.75" customHeight="1" spans="1:12">
      <c r="A57" s="41" t="s">
        <v>3239</v>
      </c>
      <c r="B57" s="41" t="s">
        <v>3240</v>
      </c>
      <c r="C57" s="41" t="s">
        <v>3241</v>
      </c>
      <c r="D57" s="24" t="s">
        <v>553</v>
      </c>
      <c r="E57" s="25">
        <v>44082</v>
      </c>
      <c r="F57" s="25">
        <v>44082</v>
      </c>
      <c r="G57" s="40"/>
      <c r="H57" s="26">
        <f>F57+(365*2)</f>
        <v>44812</v>
      </c>
      <c r="I57" s="33">
        <f ca="1" t="shared" si="31"/>
        <v>122</v>
      </c>
      <c r="J57" s="22" t="str">
        <f ca="1" t="shared" si="29"/>
        <v>NOT DUE</v>
      </c>
      <c r="K57" s="41" t="s">
        <v>3242</v>
      </c>
      <c r="L57" s="34"/>
    </row>
    <row r="58" ht="26.25" customHeight="1" spans="1:12">
      <c r="A58" s="41" t="s">
        <v>3243</v>
      </c>
      <c r="B58" s="41" t="s">
        <v>3244</v>
      </c>
      <c r="C58" s="41" t="s">
        <v>3245</v>
      </c>
      <c r="D58" s="24" t="s">
        <v>553</v>
      </c>
      <c r="E58" s="25">
        <v>44082</v>
      </c>
      <c r="F58" s="25">
        <v>44082</v>
      </c>
      <c r="G58" s="40"/>
      <c r="H58" s="26">
        <f>F58+(365*2)</f>
        <v>44812</v>
      </c>
      <c r="I58" s="33">
        <f ca="1" t="shared" si="31"/>
        <v>122</v>
      </c>
      <c r="J58" s="22" t="str">
        <f ca="1" t="shared" si="29"/>
        <v>NOT DUE</v>
      </c>
      <c r="K58" s="41" t="s">
        <v>3246</v>
      </c>
      <c r="L58" s="34"/>
    </row>
    <row r="59" ht="26.25" customHeight="1" spans="1:12">
      <c r="A59" s="41" t="s">
        <v>3247</v>
      </c>
      <c r="B59" s="41" t="s">
        <v>3248</v>
      </c>
      <c r="C59" s="41" t="s">
        <v>3195</v>
      </c>
      <c r="D59" s="24" t="s">
        <v>171</v>
      </c>
      <c r="E59" s="25">
        <v>44082</v>
      </c>
      <c r="F59" s="25">
        <v>44629</v>
      </c>
      <c r="G59" s="40"/>
      <c r="H59" s="26">
        <f t="shared" ref="H59:H66" si="32">F59+180</f>
        <v>44809</v>
      </c>
      <c r="I59" s="33">
        <f ca="1" t="shared" si="31"/>
        <v>119</v>
      </c>
      <c r="J59" s="22" t="str">
        <f ca="1" t="shared" si="29"/>
        <v>NOT DUE</v>
      </c>
      <c r="K59" s="41" t="s">
        <v>3249</v>
      </c>
      <c r="L59" s="34"/>
    </row>
    <row r="60" ht="26.25" customHeight="1" spans="1:12">
      <c r="A60" s="41" t="s">
        <v>3250</v>
      </c>
      <c r="B60" s="41" t="s">
        <v>3248</v>
      </c>
      <c r="C60" s="41" t="s">
        <v>3156</v>
      </c>
      <c r="D60" s="24" t="s">
        <v>171</v>
      </c>
      <c r="E60" s="25">
        <v>44082</v>
      </c>
      <c r="F60" s="25">
        <f>F59</f>
        <v>44629</v>
      </c>
      <c r="G60" s="40"/>
      <c r="H60" s="26">
        <f t="shared" si="32"/>
        <v>44809</v>
      </c>
      <c r="I60" s="33">
        <f ca="1" t="shared" si="31"/>
        <v>119</v>
      </c>
      <c r="J60" s="22" t="str">
        <f ca="1" t="shared" si="29"/>
        <v>NOT DUE</v>
      </c>
      <c r="K60" s="41" t="s">
        <v>3249</v>
      </c>
      <c r="L60" s="34"/>
    </row>
    <row r="61" ht="26.25" customHeight="1" spans="1:12">
      <c r="A61" s="41" t="s">
        <v>3251</v>
      </c>
      <c r="B61" s="41" t="s">
        <v>3252</v>
      </c>
      <c r="C61" s="41" t="s">
        <v>3195</v>
      </c>
      <c r="D61" s="24" t="s">
        <v>171</v>
      </c>
      <c r="E61" s="25">
        <v>44082</v>
      </c>
      <c r="F61" s="25">
        <f>F59</f>
        <v>44629</v>
      </c>
      <c r="G61" s="40"/>
      <c r="H61" s="26">
        <f t="shared" si="32"/>
        <v>44809</v>
      </c>
      <c r="I61" s="33">
        <f ca="1" t="shared" si="31"/>
        <v>119</v>
      </c>
      <c r="J61" s="22" t="str">
        <f ca="1" t="shared" si="29"/>
        <v>NOT DUE</v>
      </c>
      <c r="K61" s="41" t="s">
        <v>3249</v>
      </c>
      <c r="L61" s="34"/>
    </row>
    <row r="62" ht="26.25" customHeight="1" spans="1:12">
      <c r="A62" s="41" t="s">
        <v>3253</v>
      </c>
      <c r="B62" s="41" t="s">
        <v>3252</v>
      </c>
      <c r="C62" s="41" t="s">
        <v>3156</v>
      </c>
      <c r="D62" s="24" t="s">
        <v>171</v>
      </c>
      <c r="E62" s="25">
        <v>44082</v>
      </c>
      <c r="F62" s="25">
        <f>F59</f>
        <v>44629</v>
      </c>
      <c r="G62" s="40"/>
      <c r="H62" s="26">
        <f t="shared" si="32"/>
        <v>44809</v>
      </c>
      <c r="I62" s="33">
        <f ca="1" t="shared" si="31"/>
        <v>119</v>
      </c>
      <c r="J62" s="22" t="str">
        <f ca="1" t="shared" si="29"/>
        <v>NOT DUE</v>
      </c>
      <c r="K62" s="41" t="s">
        <v>3249</v>
      </c>
      <c r="L62" s="34"/>
    </row>
    <row r="63" ht="26.25" customHeight="1" spans="1:12">
      <c r="A63" s="41" t="s">
        <v>3254</v>
      </c>
      <c r="B63" s="41" t="s">
        <v>3255</v>
      </c>
      <c r="C63" s="41" t="s">
        <v>3195</v>
      </c>
      <c r="D63" s="24" t="s">
        <v>171</v>
      </c>
      <c r="E63" s="25">
        <v>44082</v>
      </c>
      <c r="F63" s="25">
        <f>F59</f>
        <v>44629</v>
      </c>
      <c r="G63" s="40"/>
      <c r="H63" s="26">
        <f t="shared" si="32"/>
        <v>44809</v>
      </c>
      <c r="I63" s="33">
        <f ca="1" t="shared" si="31"/>
        <v>119</v>
      </c>
      <c r="J63" s="22" t="str">
        <f ca="1" t="shared" si="29"/>
        <v>NOT DUE</v>
      </c>
      <c r="K63" s="41" t="s">
        <v>3249</v>
      </c>
      <c r="L63" s="34"/>
    </row>
    <row r="64" ht="26.25" customHeight="1" spans="1:12">
      <c r="A64" s="41" t="s">
        <v>3256</v>
      </c>
      <c r="B64" s="41" t="s">
        <v>3255</v>
      </c>
      <c r="C64" s="41" t="s">
        <v>3156</v>
      </c>
      <c r="D64" s="24" t="s">
        <v>171</v>
      </c>
      <c r="E64" s="25">
        <v>44082</v>
      </c>
      <c r="F64" s="25">
        <f>F59</f>
        <v>44629</v>
      </c>
      <c r="G64" s="40"/>
      <c r="H64" s="26">
        <f t="shared" si="32"/>
        <v>44809</v>
      </c>
      <c r="I64" s="33">
        <f ca="1" t="shared" si="31"/>
        <v>119</v>
      </c>
      <c r="J64" s="22" t="str">
        <f ca="1" t="shared" si="29"/>
        <v>NOT DUE</v>
      </c>
      <c r="K64" s="41" t="s">
        <v>3249</v>
      </c>
      <c r="L64" s="34"/>
    </row>
    <row r="65" ht="26.25" customHeight="1" spans="1:12">
      <c r="A65" s="41" t="s">
        <v>3257</v>
      </c>
      <c r="B65" s="41" t="s">
        <v>3258</v>
      </c>
      <c r="C65" s="41" t="s">
        <v>3195</v>
      </c>
      <c r="D65" s="24" t="s">
        <v>171</v>
      </c>
      <c r="E65" s="25">
        <v>44082</v>
      </c>
      <c r="F65" s="25">
        <f>F59</f>
        <v>44629</v>
      </c>
      <c r="G65" s="40"/>
      <c r="H65" s="26">
        <f t="shared" si="32"/>
        <v>44809</v>
      </c>
      <c r="I65" s="33">
        <f ca="1" t="shared" si="31"/>
        <v>119</v>
      </c>
      <c r="J65" s="22" t="str">
        <f ca="1" t="shared" si="29"/>
        <v>NOT DUE</v>
      </c>
      <c r="K65" s="41" t="s">
        <v>3259</v>
      </c>
      <c r="L65" s="34"/>
    </row>
    <row r="66" ht="26.25" customHeight="1" spans="1:12">
      <c r="A66" s="41" t="s">
        <v>3260</v>
      </c>
      <c r="B66" s="41" t="s">
        <v>3258</v>
      </c>
      <c r="C66" s="41" t="s">
        <v>3156</v>
      </c>
      <c r="D66" s="24" t="s">
        <v>171</v>
      </c>
      <c r="E66" s="25">
        <v>44082</v>
      </c>
      <c r="F66" s="25">
        <f>F59</f>
        <v>44629</v>
      </c>
      <c r="G66" s="40"/>
      <c r="H66" s="26">
        <f t="shared" si="32"/>
        <v>44809</v>
      </c>
      <c r="I66" s="33">
        <f ca="1" t="shared" si="31"/>
        <v>119</v>
      </c>
      <c r="J66" s="22" t="str">
        <f ca="1" t="shared" si="29"/>
        <v>NOT DUE</v>
      </c>
      <c r="K66" s="41" t="s">
        <v>3259</v>
      </c>
      <c r="L66" s="34"/>
    </row>
    <row r="67" ht="26.25" customHeight="1" spans="1:12">
      <c r="A67" s="41" t="s">
        <v>3261</v>
      </c>
      <c r="B67" s="41" t="s">
        <v>3262</v>
      </c>
      <c r="C67" s="41" t="s">
        <v>3263</v>
      </c>
      <c r="D67" s="24" t="s">
        <v>529</v>
      </c>
      <c r="E67" s="25">
        <v>44082</v>
      </c>
      <c r="F67" s="25">
        <f>F59</f>
        <v>44629</v>
      </c>
      <c r="G67" s="40"/>
      <c r="H67" s="26">
        <f t="shared" ref="H67:H68" si="33">F67+90</f>
        <v>44719</v>
      </c>
      <c r="I67" s="33">
        <f ca="1" t="shared" si="31"/>
        <v>29</v>
      </c>
      <c r="J67" s="22" t="str">
        <f ca="1" t="shared" si="29"/>
        <v>NOT DUE</v>
      </c>
      <c r="K67" s="41" t="s">
        <v>3264</v>
      </c>
      <c r="L67" s="34"/>
    </row>
    <row r="68" ht="26.25" customHeight="1" spans="1:12">
      <c r="A68" s="41" t="s">
        <v>3265</v>
      </c>
      <c r="B68" s="41" t="s">
        <v>3266</v>
      </c>
      <c r="C68" s="41" t="s">
        <v>191</v>
      </c>
      <c r="D68" s="24" t="s">
        <v>529</v>
      </c>
      <c r="E68" s="25">
        <v>44082</v>
      </c>
      <c r="F68" s="25">
        <f>F59</f>
        <v>44629</v>
      </c>
      <c r="G68" s="40"/>
      <c r="H68" s="26">
        <f t="shared" si="33"/>
        <v>44719</v>
      </c>
      <c r="I68" s="33">
        <f ca="1" t="shared" si="31"/>
        <v>29</v>
      </c>
      <c r="J68" s="22" t="str">
        <f ca="1" t="shared" si="29"/>
        <v>NOT DUE</v>
      </c>
      <c r="K68" s="41" t="s">
        <v>3267</v>
      </c>
      <c r="L68" s="34"/>
    </row>
    <row r="69" ht="26.25" customHeight="1" spans="1:12">
      <c r="A69" s="41" t="s">
        <v>3268</v>
      </c>
      <c r="B69" s="41" t="s">
        <v>3269</v>
      </c>
      <c r="C69" s="41" t="s">
        <v>3270</v>
      </c>
      <c r="D69" s="24" t="s">
        <v>3055</v>
      </c>
      <c r="E69" s="25">
        <v>44082</v>
      </c>
      <c r="F69" s="25">
        <v>44449</v>
      </c>
      <c r="G69" s="40"/>
      <c r="H69" s="26">
        <f>F69+365</f>
        <v>44814</v>
      </c>
      <c r="I69" s="33">
        <f ca="1" t="shared" si="31"/>
        <v>124</v>
      </c>
      <c r="J69" s="22" t="str">
        <f ca="1" t="shared" si="29"/>
        <v>NOT DUE</v>
      </c>
      <c r="K69" s="41" t="s">
        <v>3271</v>
      </c>
      <c r="L69" s="34"/>
    </row>
    <row r="70" ht="26.25" customHeight="1" spans="1:12">
      <c r="A70" s="41" t="s">
        <v>3272</v>
      </c>
      <c r="B70" s="41" t="s">
        <v>3273</v>
      </c>
      <c r="C70" s="41" t="s">
        <v>3274</v>
      </c>
      <c r="D70" s="24" t="s">
        <v>3055</v>
      </c>
      <c r="E70" s="25">
        <v>44082</v>
      </c>
      <c r="F70" s="25">
        <v>44449</v>
      </c>
      <c r="G70" s="40"/>
      <c r="H70" s="26">
        <f>F70+365</f>
        <v>44814</v>
      </c>
      <c r="I70" s="33">
        <f ca="1" t="shared" si="31"/>
        <v>124</v>
      </c>
      <c r="J70" s="22" t="str">
        <f ca="1" t="shared" si="29"/>
        <v>NOT DUE</v>
      </c>
      <c r="K70" s="41" t="s">
        <v>3275</v>
      </c>
      <c r="L70" s="34"/>
    </row>
    <row r="71" ht="26.25" customHeight="1" spans="1:12">
      <c r="A71" s="41" t="s">
        <v>3276</v>
      </c>
      <c r="B71" s="41" t="s">
        <v>3277</v>
      </c>
      <c r="C71" s="41" t="s">
        <v>3278</v>
      </c>
      <c r="D71" s="24" t="s">
        <v>529</v>
      </c>
      <c r="E71" s="25">
        <v>44082</v>
      </c>
      <c r="F71" s="25">
        <v>44629</v>
      </c>
      <c r="G71" s="40"/>
      <c r="H71" s="26">
        <f t="shared" ref="H71" si="34">F71+90</f>
        <v>44719</v>
      </c>
      <c r="I71" s="33">
        <f ca="1" t="shared" si="31"/>
        <v>29</v>
      </c>
      <c r="J71" s="22" t="str">
        <f ca="1" t="shared" si="29"/>
        <v>NOT DUE</v>
      </c>
      <c r="K71" s="41" t="s">
        <v>3279</v>
      </c>
      <c r="L71" s="34"/>
    </row>
    <row r="72" ht="26.25" customHeight="1" spans="1:12">
      <c r="A72" s="41" t="s">
        <v>3280</v>
      </c>
      <c r="B72" s="41" t="s">
        <v>3281</v>
      </c>
      <c r="C72" s="41" t="s">
        <v>3282</v>
      </c>
      <c r="D72" s="24" t="s">
        <v>668</v>
      </c>
      <c r="E72" s="25">
        <v>44082</v>
      </c>
      <c r="F72" s="25">
        <v>44449</v>
      </c>
      <c r="G72" s="40"/>
      <c r="H72" s="26">
        <f>F72+365</f>
        <v>44814</v>
      </c>
      <c r="I72" s="33">
        <f ca="1" t="shared" si="31"/>
        <v>124</v>
      </c>
      <c r="J72" s="22" t="str">
        <f ca="1" t="shared" si="29"/>
        <v>NOT DUE</v>
      </c>
      <c r="K72" s="41" t="s">
        <v>3283</v>
      </c>
      <c r="L72" s="34"/>
    </row>
    <row r="73" ht="26.25" customHeight="1" spans="1:12">
      <c r="A73" s="41" t="s">
        <v>3284</v>
      </c>
      <c r="B73" s="41" t="s">
        <v>3285</v>
      </c>
      <c r="C73" s="41" t="s">
        <v>3282</v>
      </c>
      <c r="D73" s="24" t="s">
        <v>668</v>
      </c>
      <c r="E73" s="25">
        <v>44082</v>
      </c>
      <c r="F73" s="25">
        <v>44449</v>
      </c>
      <c r="G73" s="40"/>
      <c r="H73" s="26">
        <f>F73+365</f>
        <v>44814</v>
      </c>
      <c r="I73" s="33">
        <f ca="1" t="shared" si="31"/>
        <v>124</v>
      </c>
      <c r="J73" s="22" t="str">
        <f ca="1" t="shared" si="29"/>
        <v>NOT DUE</v>
      </c>
      <c r="K73" s="41" t="s">
        <v>3286</v>
      </c>
      <c r="L73" s="34"/>
    </row>
    <row r="74" ht="18.75" customHeight="1" spans="1:12">
      <c r="A74" s="44" t="s">
        <v>3287</v>
      </c>
      <c r="B74" s="45" t="s">
        <v>3288</v>
      </c>
      <c r="C74" s="45"/>
      <c r="D74" s="45"/>
      <c r="E74" s="45"/>
      <c r="F74" s="45"/>
      <c r="G74" s="45"/>
      <c r="H74" s="45"/>
      <c r="I74" s="45"/>
      <c r="J74" s="45"/>
      <c r="K74" s="46"/>
      <c r="L74" s="47"/>
    </row>
    <row r="76" ht="26.25" customHeight="1" spans="2:6">
      <c r="B76" t="s">
        <v>175</v>
      </c>
      <c r="D76" s="3" t="s">
        <v>1595</v>
      </c>
      <c r="F76" t="s">
        <v>1596</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zoomScale="90" zoomScaleNormal="90"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3289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3290</v>
      </c>
      <c r="B8" s="23" t="s">
        <v>3291</v>
      </c>
      <c r="C8" s="23" t="s">
        <v>3292</v>
      </c>
      <c r="D8" s="24" t="s">
        <v>1450</v>
      </c>
      <c r="E8" s="25">
        <v>44082</v>
      </c>
      <c r="F8" s="25">
        <v>44688</v>
      </c>
      <c r="G8" s="40"/>
      <c r="H8" s="26">
        <f>F8+7</f>
        <v>44695</v>
      </c>
      <c r="I8" s="33">
        <f ca="1">IF(ISBLANK(H8),"",H8-DATE(YEAR(NOW()),MONTH(NOW()),DAY(NOW())))</f>
        <v>5</v>
      </c>
      <c r="J8" s="22" t="str">
        <f ca="1">IF(I8="","",IF(I8&lt;0,"OVERDUE","NOT DUE"))</f>
        <v>NOT DUE</v>
      </c>
      <c r="K8" s="41"/>
      <c r="L8" s="34"/>
    </row>
    <row r="9" spans="1:12">
      <c r="A9" s="22" t="s">
        <v>3293</v>
      </c>
      <c r="B9" s="23" t="s">
        <v>3294</v>
      </c>
      <c r="C9" s="23" t="s">
        <v>3295</v>
      </c>
      <c r="D9" s="24" t="s">
        <v>201</v>
      </c>
      <c r="E9" s="25">
        <v>44082</v>
      </c>
      <c r="F9" s="25">
        <v>44684</v>
      </c>
      <c r="G9" s="40"/>
      <c r="H9" s="26">
        <f>F9+30</f>
        <v>44714</v>
      </c>
      <c r="I9" s="33">
        <f ca="1">IF(ISBLANK(H9),"",H9-DATE(YEAR(NOW()),MONTH(NOW()),DAY(NOW())))</f>
        <v>24</v>
      </c>
      <c r="J9" s="22" t="str">
        <f ca="1">IF(I9="","",IF(I9&lt;0,"OVERDUE","NOT DUE"))</f>
        <v>NOT DUE</v>
      </c>
      <c r="K9" s="41"/>
      <c r="L9" s="34"/>
    </row>
    <row r="10" spans="1:12">
      <c r="A10" s="22" t="s">
        <v>3296</v>
      </c>
      <c r="B10" s="23" t="s">
        <v>3297</v>
      </c>
      <c r="C10" s="23" t="s">
        <v>3298</v>
      </c>
      <c r="D10" s="24" t="s">
        <v>201</v>
      </c>
      <c r="E10" s="25">
        <v>44082</v>
      </c>
      <c r="F10" s="25">
        <f>F9</f>
        <v>44684</v>
      </c>
      <c r="G10" s="40"/>
      <c r="H10" s="26">
        <f>F10+30</f>
        <v>44714</v>
      </c>
      <c r="I10" s="33">
        <f ca="1">IF(ISBLANK(H10),"",H10-DATE(YEAR(NOW()),MONTH(NOW()),DAY(NOW())))</f>
        <v>24</v>
      </c>
      <c r="J10" s="22" t="str">
        <f ca="1">IF(I10="","",IF(I10&lt;0,"OVERDUE","NOT DUE"))</f>
        <v>NOT DUE</v>
      </c>
      <c r="K10" s="41"/>
      <c r="L10" s="34"/>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3299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3300</v>
      </c>
      <c r="B8" s="23" t="s">
        <v>3108</v>
      </c>
      <c r="C8" s="23" t="s">
        <v>3301</v>
      </c>
      <c r="D8" s="24" t="s">
        <v>1602</v>
      </c>
      <c r="E8" s="25">
        <v>44082</v>
      </c>
      <c r="F8" s="25">
        <v>44685</v>
      </c>
      <c r="G8" s="12" t="s">
        <v>2170</v>
      </c>
      <c r="H8" s="26">
        <f>F8+30</f>
        <v>44715</v>
      </c>
      <c r="I8" s="33">
        <f ca="1">IF(ISBLANK(H8),"",H8-DATE(YEAR(NOW()),MONTH(NOW()),DAY(NOW())))</f>
        <v>25</v>
      </c>
      <c r="J8" s="22" t="str">
        <f ca="1">IF(I8="","",IF(I8&lt;0,"OVERDUE","NOT DUE"))</f>
        <v>NOT DUE</v>
      </c>
      <c r="K8" s="23"/>
      <c r="L8" s="34"/>
    </row>
    <row r="9" spans="1:12">
      <c r="A9" s="22" t="s">
        <v>3302</v>
      </c>
      <c r="B9" s="23" t="s">
        <v>3303</v>
      </c>
      <c r="C9" s="23" t="s">
        <v>3301</v>
      </c>
      <c r="D9" s="24" t="s">
        <v>1602</v>
      </c>
      <c r="E9" s="25">
        <v>44082</v>
      </c>
      <c r="F9" s="25">
        <f>$F$8</f>
        <v>44685</v>
      </c>
      <c r="G9" s="12" t="s">
        <v>2170</v>
      </c>
      <c r="H9" s="26">
        <f>F9+30</f>
        <v>44715</v>
      </c>
      <c r="I9" s="33">
        <f ca="1">IF(ISBLANK(H9),"",H9-DATE(YEAR(NOW()),MONTH(NOW()),DAY(NOW())))</f>
        <v>25</v>
      </c>
      <c r="J9" s="22" t="str">
        <f ca="1">IF(I9="","",IF(I9&lt;0,"OVERDUE","NOT DUE"))</f>
        <v>NOT DUE</v>
      </c>
      <c r="K9" s="23"/>
      <c r="L9" s="34"/>
    </row>
    <row r="10" spans="1:12">
      <c r="A10" s="22" t="s">
        <v>3304</v>
      </c>
      <c r="B10" s="23" t="s">
        <v>3305</v>
      </c>
      <c r="C10" s="23" t="s">
        <v>3301</v>
      </c>
      <c r="D10" s="24" t="s">
        <v>1602</v>
      </c>
      <c r="E10" s="25">
        <v>44082</v>
      </c>
      <c r="F10" s="25">
        <f>$F$8</f>
        <v>44685</v>
      </c>
      <c r="G10" s="12" t="s">
        <v>2170</v>
      </c>
      <c r="H10" s="26">
        <f>F10+30</f>
        <v>44715</v>
      </c>
      <c r="I10" s="33">
        <f ca="1">IF(ISBLANK(H10),"",H10-DATE(YEAR(NOW()),MONTH(NOW()),DAY(NOW())))</f>
        <v>25</v>
      </c>
      <c r="J10" s="22" t="str">
        <f ca="1">IF(I10="","",IF(I10&lt;0,"OVERDUE","NOT DUE"))</f>
        <v>NOT DUE</v>
      </c>
      <c r="K10" s="23"/>
      <c r="L10" s="34"/>
    </row>
    <row r="11" ht="24" spans="1:12">
      <c r="A11" s="22" t="s">
        <v>3306</v>
      </c>
      <c r="B11" s="23" t="s">
        <v>3307</v>
      </c>
      <c r="C11" s="23" t="s">
        <v>3308</v>
      </c>
      <c r="D11" s="24" t="s">
        <v>1602</v>
      </c>
      <c r="E11" s="25">
        <v>44082</v>
      </c>
      <c r="F11" s="25">
        <f>$F$8</f>
        <v>44685</v>
      </c>
      <c r="G11" s="12" t="s">
        <v>2170</v>
      </c>
      <c r="H11" s="26">
        <f>F11+30</f>
        <v>44715</v>
      </c>
      <c r="I11" s="33">
        <f ca="1">IF(ISBLANK(H11),"",H11-DATE(YEAR(NOW()),MONTH(NOW()),DAY(NOW())))</f>
        <v>25</v>
      </c>
      <c r="J11" s="22" t="str">
        <f ca="1">IF(I11="","",IF(I11&lt;0,"OVERDUE","NOT DUE"))</f>
        <v>NOT DUE</v>
      </c>
      <c r="K11" s="23"/>
      <c r="L11" s="39"/>
    </row>
    <row r="12" spans="1:12">
      <c r="A12" s="22" t="s">
        <v>3309</v>
      </c>
      <c r="B12" s="23" t="s">
        <v>2563</v>
      </c>
      <c r="C12" s="23" t="s">
        <v>3310</v>
      </c>
      <c r="D12" s="24" t="s">
        <v>1602</v>
      </c>
      <c r="E12" s="25">
        <v>44082</v>
      </c>
      <c r="F12" s="25">
        <f>$F$8</f>
        <v>44685</v>
      </c>
      <c r="G12" s="12" t="s">
        <v>2170</v>
      </c>
      <c r="H12" s="26">
        <f>F12+30</f>
        <v>44715</v>
      </c>
      <c r="I12" s="33">
        <f ca="1">IF(ISBLANK(H12),"",H12-DATE(YEAR(NOW()),MONTH(NOW()),DAY(NOW())))</f>
        <v>25</v>
      </c>
      <c r="J12" s="22" t="str">
        <f ca="1">IF(I12="","",IF(I12&lt;0,"OVERDUE","NOT DUE"))</f>
        <v>NOT DUE</v>
      </c>
      <c r="K12" s="23"/>
      <c r="L12" s="34"/>
    </row>
    <row r="16" spans="2:10">
      <c r="B16" t="s">
        <v>175</v>
      </c>
      <c r="D16" s="3" t="s">
        <v>1595</v>
      </c>
      <c r="F16" t="s">
        <v>1596</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44660</v>
      </c>
      <c r="G8" s="40"/>
      <c r="H8" s="26">
        <f>F8+30</f>
        <v>44690</v>
      </c>
      <c r="I8" s="33">
        <f ca="1" t="shared" ref="I8:I11" si="0">IF(ISBLANK(H8),"",H8-DATE(YEAR(NOW()),MONTH(NOW()),DAY(NOW())))</f>
        <v>0</v>
      </c>
      <c r="J8" s="22" t="str">
        <f ca="1" t="shared" ref="J8:J11" si="1">IF(I8="","",IF(I8&lt;0,"OVERDUE","NOT DUE"))</f>
        <v>NOT DUE</v>
      </c>
      <c r="K8" s="41"/>
      <c r="L8" s="34"/>
    </row>
    <row r="9" ht="24" spans="1:12">
      <c r="A9" s="22" t="s">
        <v>526</v>
      </c>
      <c r="B9" s="41" t="s">
        <v>527</v>
      </c>
      <c r="C9" s="23" t="s">
        <v>528</v>
      </c>
      <c r="D9" s="24" t="s">
        <v>529</v>
      </c>
      <c r="E9" s="25">
        <v>44082</v>
      </c>
      <c r="F9" s="25">
        <v>44625</v>
      </c>
      <c r="G9" s="40"/>
      <c r="H9" s="26">
        <f>F9+90</f>
        <v>44715</v>
      </c>
      <c r="I9" s="33">
        <f ca="1" t="shared" si="0"/>
        <v>25</v>
      </c>
      <c r="J9" s="22" t="str">
        <f ca="1" t="shared" si="1"/>
        <v>NOT DUE</v>
      </c>
      <c r="K9" s="41"/>
      <c r="L9" s="34"/>
    </row>
    <row r="10" ht="36" spans="1:12">
      <c r="A10" s="22" t="s">
        <v>530</v>
      </c>
      <c r="B10" s="41" t="s">
        <v>531</v>
      </c>
      <c r="C10" s="23" t="s">
        <v>532</v>
      </c>
      <c r="D10" s="24" t="s">
        <v>529</v>
      </c>
      <c r="E10" s="25">
        <v>44082</v>
      </c>
      <c r="F10" s="25">
        <f>F9</f>
        <v>44625</v>
      </c>
      <c r="G10" s="40"/>
      <c r="H10" s="26">
        <f t="shared" ref="H10:H12" si="2">F10+90</f>
        <v>44715</v>
      </c>
      <c r="I10" s="33">
        <f ca="1" t="shared" si="0"/>
        <v>25</v>
      </c>
      <c r="J10" s="22" t="str">
        <f ca="1" t="shared" si="1"/>
        <v>NOT DUE</v>
      </c>
      <c r="K10" s="23" t="s">
        <v>533</v>
      </c>
      <c r="L10" s="34" t="s">
        <v>534</v>
      </c>
    </row>
    <row r="11" ht="24" spans="1:12">
      <c r="A11" s="22" t="s">
        <v>535</v>
      </c>
      <c r="B11" s="41" t="s">
        <v>536</v>
      </c>
      <c r="C11" s="23" t="s">
        <v>537</v>
      </c>
      <c r="D11" s="24" t="s">
        <v>529</v>
      </c>
      <c r="E11" s="25">
        <v>44082</v>
      </c>
      <c r="F11" s="25">
        <f>F9</f>
        <v>44625</v>
      </c>
      <c r="G11" s="40"/>
      <c r="H11" s="26">
        <f t="shared" si="2"/>
        <v>44715</v>
      </c>
      <c r="I11" s="33">
        <f ca="1" t="shared" si="0"/>
        <v>25</v>
      </c>
      <c r="J11" s="22" t="str">
        <f ca="1" t="shared" si="1"/>
        <v>NOT DUE</v>
      </c>
      <c r="K11" s="41"/>
      <c r="L11" s="34"/>
    </row>
    <row r="12" ht="24" spans="1:12">
      <c r="A12" s="22" t="s">
        <v>538</v>
      </c>
      <c r="B12" s="41" t="s">
        <v>539</v>
      </c>
      <c r="C12" s="23" t="s">
        <v>540</v>
      </c>
      <c r="D12" s="24" t="s">
        <v>529</v>
      </c>
      <c r="E12" s="25">
        <v>44082</v>
      </c>
      <c r="F12" s="25">
        <f>F9</f>
        <v>44625</v>
      </c>
      <c r="G12" s="40"/>
      <c r="H12" s="26">
        <f t="shared" si="2"/>
        <v>44715</v>
      </c>
      <c r="I12" s="33">
        <f ca="1" t="shared" ref="I12:I17" si="3">IF(ISBLANK(H12),"",H12-DATE(YEAR(NOW()),MONTH(NOW()),DAY(NOW())))</f>
        <v>25</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122</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122</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122</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122</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487</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3312</v>
      </c>
      <c r="B8" s="23" t="s">
        <v>3313</v>
      </c>
      <c r="C8" s="23" t="s">
        <v>3314</v>
      </c>
      <c r="D8" s="24" t="s">
        <v>1602</v>
      </c>
      <c r="E8" s="25">
        <v>44082</v>
      </c>
      <c r="F8" s="25">
        <v>44660</v>
      </c>
      <c r="G8" s="12" t="s">
        <v>2170</v>
      </c>
      <c r="H8" s="26">
        <f t="shared" ref="H8:H15" si="0">F8+30</f>
        <v>44690</v>
      </c>
      <c r="I8" s="33">
        <f ca="1" t="shared" ref="I8:I15" si="1">IF(ISBLANK(H8),"",H8-DATE(YEAR(NOW()),MONTH(NOW()),DAY(NOW())))</f>
        <v>0</v>
      </c>
      <c r="J8" s="22" t="str">
        <f ca="1" t="shared" ref="J8:J15" si="2">IF(I8="","",IF(I8&lt;0,"OVERDUE","NOT DUE"))</f>
        <v>NOT DUE</v>
      </c>
      <c r="K8" s="23"/>
      <c r="L8" s="34"/>
    </row>
    <row r="9" ht="29.25" customHeight="1" spans="1:12">
      <c r="A9" s="22" t="s">
        <v>3315</v>
      </c>
      <c r="B9" s="23" t="s">
        <v>3316</v>
      </c>
      <c r="C9" s="23" t="s">
        <v>3317</v>
      </c>
      <c r="D9" s="24" t="s">
        <v>1602</v>
      </c>
      <c r="E9" s="25">
        <v>44082</v>
      </c>
      <c r="F9" s="25">
        <f>$F$8</f>
        <v>44660</v>
      </c>
      <c r="G9" s="12" t="s">
        <v>2170</v>
      </c>
      <c r="H9" s="26">
        <f t="shared" si="0"/>
        <v>44690</v>
      </c>
      <c r="I9" s="33">
        <f ca="1" t="shared" si="1"/>
        <v>0</v>
      </c>
      <c r="J9" s="22" t="str">
        <f ca="1" t="shared" si="2"/>
        <v>NOT DUE</v>
      </c>
      <c r="K9" s="23"/>
      <c r="L9" s="34"/>
    </row>
    <row r="10" ht="33.75" customHeight="1" spans="1:12">
      <c r="A10" s="22" t="s">
        <v>3318</v>
      </c>
      <c r="B10" s="23" t="s">
        <v>3319</v>
      </c>
      <c r="C10" s="23" t="s">
        <v>3317</v>
      </c>
      <c r="D10" s="24" t="s">
        <v>1602</v>
      </c>
      <c r="E10" s="25">
        <v>44082</v>
      </c>
      <c r="F10" s="25">
        <f t="shared" ref="F10:F15" si="3">$F$8</f>
        <v>44660</v>
      </c>
      <c r="G10" s="12" t="s">
        <v>2170</v>
      </c>
      <c r="H10" s="26">
        <f t="shared" si="0"/>
        <v>44690</v>
      </c>
      <c r="I10" s="33">
        <f ca="1" t="shared" si="1"/>
        <v>0</v>
      </c>
      <c r="J10" s="22" t="str">
        <f ca="1" t="shared" si="2"/>
        <v>NOT DUE</v>
      </c>
      <c r="K10" s="23"/>
      <c r="L10" s="34"/>
    </row>
    <row r="11" ht="27.75" customHeight="1" spans="1:12">
      <c r="A11" s="22" t="s">
        <v>3320</v>
      </c>
      <c r="B11" s="23" t="s">
        <v>3321</v>
      </c>
      <c r="C11" s="23" t="s">
        <v>3317</v>
      </c>
      <c r="D11" s="24" t="s">
        <v>1602</v>
      </c>
      <c r="E11" s="25">
        <v>44082</v>
      </c>
      <c r="F11" s="25">
        <f t="shared" si="3"/>
        <v>44660</v>
      </c>
      <c r="G11" s="12" t="s">
        <v>2170</v>
      </c>
      <c r="H11" s="26">
        <f t="shared" si="0"/>
        <v>44690</v>
      </c>
      <c r="I11" s="33">
        <f ca="1" t="shared" si="1"/>
        <v>0</v>
      </c>
      <c r="J11" s="22" t="str">
        <f ca="1" t="shared" si="2"/>
        <v>NOT DUE</v>
      </c>
      <c r="K11" s="23"/>
      <c r="L11" s="34"/>
    </row>
    <row r="12" ht="27" customHeight="1" spans="1:12">
      <c r="A12" s="22" t="s">
        <v>3322</v>
      </c>
      <c r="B12" s="23" t="s">
        <v>3323</v>
      </c>
      <c r="C12" s="23" t="s">
        <v>3317</v>
      </c>
      <c r="D12" s="24" t="s">
        <v>1602</v>
      </c>
      <c r="E12" s="25">
        <v>44082</v>
      </c>
      <c r="F12" s="25">
        <f t="shared" si="3"/>
        <v>44660</v>
      </c>
      <c r="G12" s="12" t="s">
        <v>2170</v>
      </c>
      <c r="H12" s="26">
        <f t="shared" si="0"/>
        <v>44690</v>
      </c>
      <c r="I12" s="33">
        <f ca="1" t="shared" si="1"/>
        <v>0</v>
      </c>
      <c r="J12" s="22" t="str">
        <f ca="1" t="shared" si="2"/>
        <v>NOT DUE</v>
      </c>
      <c r="K12" s="23"/>
      <c r="L12" s="34"/>
    </row>
    <row r="13" ht="27" customHeight="1" spans="1:12">
      <c r="A13" s="22" t="s">
        <v>3324</v>
      </c>
      <c r="B13" s="23" t="s">
        <v>3325</v>
      </c>
      <c r="C13" s="23" t="s">
        <v>3317</v>
      </c>
      <c r="D13" s="24" t="s">
        <v>1602</v>
      </c>
      <c r="E13" s="25">
        <v>44082</v>
      </c>
      <c r="F13" s="25">
        <f t="shared" si="3"/>
        <v>44660</v>
      </c>
      <c r="G13" s="12" t="s">
        <v>2170</v>
      </c>
      <c r="H13" s="26">
        <f t="shared" si="0"/>
        <v>44690</v>
      </c>
      <c r="I13" s="33">
        <f ca="1" t="shared" si="1"/>
        <v>0</v>
      </c>
      <c r="J13" s="22" t="str">
        <f ca="1" t="shared" si="2"/>
        <v>NOT DUE</v>
      </c>
      <c r="K13" s="23"/>
      <c r="L13" s="34"/>
    </row>
    <row r="14" ht="27.75" customHeight="1" spans="1:12">
      <c r="A14" s="22" t="s">
        <v>3326</v>
      </c>
      <c r="B14" s="23" t="s">
        <v>3327</v>
      </c>
      <c r="C14" s="23" t="s">
        <v>3317</v>
      </c>
      <c r="D14" s="24" t="s">
        <v>1602</v>
      </c>
      <c r="E14" s="25">
        <v>44082</v>
      </c>
      <c r="F14" s="25">
        <f t="shared" si="3"/>
        <v>44660</v>
      </c>
      <c r="G14" s="12" t="s">
        <v>2170</v>
      </c>
      <c r="H14" s="26">
        <f t="shared" si="0"/>
        <v>44690</v>
      </c>
      <c r="I14" s="33">
        <f ca="1" t="shared" si="1"/>
        <v>0</v>
      </c>
      <c r="J14" s="22" t="str">
        <f ca="1" t="shared" si="2"/>
        <v>NOT DUE</v>
      </c>
      <c r="K14" s="23"/>
      <c r="L14" s="34"/>
    </row>
    <row r="15" ht="31.5" customHeight="1" spans="1:12">
      <c r="A15" s="22" t="s">
        <v>3328</v>
      </c>
      <c r="B15" s="23" t="s">
        <v>3329</v>
      </c>
      <c r="C15" s="23" t="s">
        <v>3317</v>
      </c>
      <c r="D15" s="24" t="s">
        <v>1602</v>
      </c>
      <c r="E15" s="25">
        <v>44082</v>
      </c>
      <c r="F15" s="25">
        <f t="shared" si="3"/>
        <v>44660</v>
      </c>
      <c r="G15" s="12" t="s">
        <v>2170</v>
      </c>
      <c r="H15" s="26">
        <f t="shared" si="0"/>
        <v>44690</v>
      </c>
      <c r="I15" s="33">
        <f ca="1" t="shared" si="1"/>
        <v>0</v>
      </c>
      <c r="J15" s="22" t="str">
        <f ca="1" t="shared" si="2"/>
        <v>NOT DUE</v>
      </c>
      <c r="K15" s="23"/>
      <c r="L15" s="34"/>
    </row>
    <row r="16" ht="21" customHeight="1"/>
    <row r="18" spans="2:10">
      <c r="B18" t="s">
        <v>175</v>
      </c>
      <c r="D18" s="3" t="s">
        <v>1595</v>
      </c>
      <c r="F18" t="s">
        <v>1596</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C32" sqref="C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44660</v>
      </c>
      <c r="G8" s="40"/>
      <c r="H8" s="26">
        <f>F8+30</f>
        <v>44690</v>
      </c>
      <c r="I8" s="33">
        <f ca="1" t="shared" ref="I8:I17" si="0">IF(ISBLANK(H8),"",H8-DATE(YEAR(NOW()),MONTH(NOW()),DAY(NOW())))</f>
        <v>0</v>
      </c>
      <c r="J8" s="22" t="str">
        <f ca="1" t="shared" ref="J8:J17" si="1">IF(I8="","",IF(I8&lt;0,"OVERDUE","NOT DUE"))</f>
        <v>NOT DUE</v>
      </c>
      <c r="K8" s="41"/>
      <c r="L8" s="34"/>
    </row>
    <row r="9" ht="24" spans="1:12">
      <c r="A9" s="22" t="s">
        <v>558</v>
      </c>
      <c r="B9" s="41" t="s">
        <v>527</v>
      </c>
      <c r="C9" s="23" t="s">
        <v>528</v>
      </c>
      <c r="D9" s="24" t="s">
        <v>529</v>
      </c>
      <c r="E9" s="25">
        <v>44082</v>
      </c>
      <c r="F9" s="25">
        <v>44625</v>
      </c>
      <c r="G9" s="40"/>
      <c r="H9" s="26">
        <f>F9+90</f>
        <v>44715</v>
      </c>
      <c r="I9" s="33">
        <f ca="1" t="shared" si="0"/>
        <v>25</v>
      </c>
      <c r="J9" s="22" t="str">
        <f ca="1" t="shared" si="1"/>
        <v>NOT DUE</v>
      </c>
      <c r="K9" s="41"/>
      <c r="L9" s="34"/>
    </row>
    <row r="10" ht="36" spans="1:12">
      <c r="A10" s="22" t="s">
        <v>559</v>
      </c>
      <c r="B10" s="41" t="s">
        <v>531</v>
      </c>
      <c r="C10" s="23" t="s">
        <v>532</v>
      </c>
      <c r="D10" s="24" t="s">
        <v>529</v>
      </c>
      <c r="E10" s="25">
        <v>44082</v>
      </c>
      <c r="F10" s="25">
        <f>F9</f>
        <v>44625</v>
      </c>
      <c r="G10" s="40"/>
      <c r="H10" s="26">
        <f t="shared" ref="H10:H12" si="2">F10+90</f>
        <v>44715</v>
      </c>
      <c r="I10" s="33">
        <f ca="1" t="shared" si="0"/>
        <v>25</v>
      </c>
      <c r="J10" s="22" t="str">
        <f ca="1" t="shared" si="1"/>
        <v>NOT DUE</v>
      </c>
      <c r="K10" s="23" t="s">
        <v>533</v>
      </c>
      <c r="L10" s="34" t="s">
        <v>534</v>
      </c>
    </row>
    <row r="11" ht="24" spans="1:12">
      <c r="A11" s="22" t="s">
        <v>560</v>
      </c>
      <c r="B11" s="41" t="s">
        <v>536</v>
      </c>
      <c r="C11" s="23" t="s">
        <v>537</v>
      </c>
      <c r="D11" s="24" t="s">
        <v>529</v>
      </c>
      <c r="E11" s="25">
        <v>44082</v>
      </c>
      <c r="F11" s="25">
        <f>F9</f>
        <v>44625</v>
      </c>
      <c r="G11" s="40"/>
      <c r="H11" s="26">
        <f t="shared" si="2"/>
        <v>44715</v>
      </c>
      <c r="I11" s="33">
        <f ca="1" t="shared" si="0"/>
        <v>25</v>
      </c>
      <c r="J11" s="22" t="str">
        <f ca="1" t="shared" si="1"/>
        <v>NOT DUE</v>
      </c>
      <c r="K11" s="41"/>
      <c r="L11" s="34"/>
    </row>
    <row r="12" ht="24" spans="1:12">
      <c r="A12" s="22" t="s">
        <v>561</v>
      </c>
      <c r="B12" s="41" t="s">
        <v>539</v>
      </c>
      <c r="C12" s="23" t="s">
        <v>540</v>
      </c>
      <c r="D12" s="24" t="s">
        <v>529</v>
      </c>
      <c r="E12" s="25">
        <v>44082</v>
      </c>
      <c r="F12" s="25">
        <f>F9</f>
        <v>44625</v>
      </c>
      <c r="G12" s="40"/>
      <c r="H12" s="26">
        <f t="shared" si="2"/>
        <v>44715</v>
      </c>
      <c r="I12" s="33">
        <f ca="1" t="shared" si="0"/>
        <v>25</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122</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122</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122</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122</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122</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v>44689</v>
      </c>
      <c r="G8" s="40"/>
      <c r="H8" s="26">
        <f>F8+30</f>
        <v>44719</v>
      </c>
      <c r="I8" s="33">
        <f ca="1" t="shared" ref="I8:I17" si="0">IF(ISBLANK(H8),"",H8-DATE(YEAR(NOW()),MONTH(NOW()),DAY(NOW())))</f>
        <v>29</v>
      </c>
      <c r="J8" s="22" t="str">
        <f ca="1" t="shared" ref="J8:J17" si="1">IF(I8="","",IF(I8&lt;0,"OVERDUE","NOT DUE"))</f>
        <v>NOT DUE</v>
      </c>
      <c r="K8" s="41"/>
      <c r="L8" s="34"/>
    </row>
    <row r="9" ht="24" spans="1:12">
      <c r="A9" s="22" t="s">
        <v>571</v>
      </c>
      <c r="B9" s="41" t="s">
        <v>527</v>
      </c>
      <c r="C9" s="23" t="s">
        <v>528</v>
      </c>
      <c r="D9" s="24" t="s">
        <v>529</v>
      </c>
      <c r="E9" s="25">
        <v>44082</v>
      </c>
      <c r="F9" s="25">
        <v>44625</v>
      </c>
      <c r="G9" s="40"/>
      <c r="H9" s="26">
        <f>F9+90</f>
        <v>44715</v>
      </c>
      <c r="I9" s="33">
        <f ca="1" t="shared" si="0"/>
        <v>25</v>
      </c>
      <c r="J9" s="22" t="str">
        <f ca="1" t="shared" si="1"/>
        <v>NOT DUE</v>
      </c>
      <c r="K9" s="41"/>
      <c r="L9" s="34"/>
    </row>
    <row r="10" ht="36" spans="1:12">
      <c r="A10" s="22" t="s">
        <v>572</v>
      </c>
      <c r="B10" s="41" t="s">
        <v>531</v>
      </c>
      <c r="C10" s="23" t="s">
        <v>532</v>
      </c>
      <c r="D10" s="24" t="s">
        <v>529</v>
      </c>
      <c r="E10" s="25">
        <v>44082</v>
      </c>
      <c r="F10" s="25">
        <f>F9</f>
        <v>44625</v>
      </c>
      <c r="G10" s="40"/>
      <c r="H10" s="26">
        <f t="shared" ref="H10:H12" si="2">F10+90</f>
        <v>44715</v>
      </c>
      <c r="I10" s="33">
        <f ca="1" t="shared" si="0"/>
        <v>25</v>
      </c>
      <c r="J10" s="22" t="str">
        <f ca="1" t="shared" si="1"/>
        <v>NOT DUE</v>
      </c>
      <c r="K10" s="23" t="s">
        <v>533</v>
      </c>
      <c r="L10" s="34" t="s">
        <v>534</v>
      </c>
    </row>
    <row r="11" ht="24" spans="1:12">
      <c r="A11" s="22" t="s">
        <v>573</v>
      </c>
      <c r="B11" s="41" t="s">
        <v>536</v>
      </c>
      <c r="C11" s="23" t="s">
        <v>537</v>
      </c>
      <c r="D11" s="24" t="s">
        <v>529</v>
      </c>
      <c r="E11" s="25">
        <v>44082</v>
      </c>
      <c r="F11" s="25">
        <f>F9</f>
        <v>44625</v>
      </c>
      <c r="G11" s="40"/>
      <c r="H11" s="26">
        <f t="shared" si="2"/>
        <v>44715</v>
      </c>
      <c r="I11" s="33">
        <f ca="1" t="shared" si="0"/>
        <v>25</v>
      </c>
      <c r="J11" s="22" t="str">
        <f ca="1" t="shared" si="1"/>
        <v>NOT DUE</v>
      </c>
      <c r="K11" s="41"/>
      <c r="L11" s="34"/>
    </row>
    <row r="12" ht="24" spans="1:12">
      <c r="A12" s="22" t="s">
        <v>574</v>
      </c>
      <c r="B12" s="41" t="s">
        <v>539</v>
      </c>
      <c r="C12" s="23" t="s">
        <v>540</v>
      </c>
      <c r="D12" s="24" t="s">
        <v>529</v>
      </c>
      <c r="E12" s="25">
        <v>44082</v>
      </c>
      <c r="F12" s="25">
        <f>F9</f>
        <v>44625</v>
      </c>
      <c r="G12" s="40"/>
      <c r="H12" s="26">
        <f t="shared" si="2"/>
        <v>44715</v>
      </c>
      <c r="I12" s="33">
        <f ca="1" t="shared" si="0"/>
        <v>25</v>
      </c>
      <c r="J12" s="22" t="str">
        <f ca="1" t="shared" si="1"/>
        <v>NOT DUE</v>
      </c>
      <c r="K12" s="41"/>
      <c r="L12" s="34"/>
    </row>
    <row r="13" ht="24" spans="1:12">
      <c r="A13" s="22" t="s">
        <v>575</v>
      </c>
      <c r="B13" s="41" t="s">
        <v>542</v>
      </c>
      <c r="C13" s="23" t="s">
        <v>543</v>
      </c>
      <c r="D13" s="24" t="s">
        <v>197</v>
      </c>
      <c r="E13" s="25">
        <v>44082</v>
      </c>
      <c r="F13" s="25">
        <v>44447</v>
      </c>
      <c r="G13" s="40"/>
      <c r="H13" s="26">
        <f>F13+365</f>
        <v>44812</v>
      </c>
      <c r="I13" s="33">
        <f ca="1" t="shared" si="0"/>
        <v>122</v>
      </c>
      <c r="J13" s="22" t="str">
        <f ca="1" t="shared" si="1"/>
        <v>NOT DUE</v>
      </c>
      <c r="K13" s="41"/>
      <c r="L13" s="34"/>
    </row>
    <row r="14" ht="24" spans="1:12">
      <c r="A14" s="22" t="s">
        <v>576</v>
      </c>
      <c r="B14" s="41" t="s">
        <v>545</v>
      </c>
      <c r="C14" s="23" t="s">
        <v>543</v>
      </c>
      <c r="D14" s="24" t="s">
        <v>197</v>
      </c>
      <c r="E14" s="25">
        <v>44082</v>
      </c>
      <c r="F14" s="25">
        <v>44447</v>
      </c>
      <c r="G14" s="40"/>
      <c r="H14" s="26">
        <f t="shared" ref="H14:H16" si="3">F14+365</f>
        <v>44812</v>
      </c>
      <c r="I14" s="33">
        <f ca="1" t="shared" si="0"/>
        <v>122</v>
      </c>
      <c r="J14" s="22" t="str">
        <f ca="1" t="shared" si="1"/>
        <v>NOT DUE</v>
      </c>
      <c r="K14" s="41"/>
      <c r="L14" s="34"/>
    </row>
    <row r="15" ht="24" spans="1:12">
      <c r="A15" s="22" t="s">
        <v>577</v>
      </c>
      <c r="B15" s="41" t="s">
        <v>547</v>
      </c>
      <c r="C15" s="23" t="s">
        <v>543</v>
      </c>
      <c r="D15" s="24" t="s">
        <v>197</v>
      </c>
      <c r="E15" s="25">
        <v>44082</v>
      </c>
      <c r="F15" s="25">
        <v>44447</v>
      </c>
      <c r="G15" s="40"/>
      <c r="H15" s="26">
        <f t="shared" si="3"/>
        <v>44812</v>
      </c>
      <c r="I15" s="33">
        <f ca="1" t="shared" si="0"/>
        <v>122</v>
      </c>
      <c r="J15" s="22" t="str">
        <f ca="1" t="shared" si="1"/>
        <v>NOT DUE</v>
      </c>
      <c r="K15" s="41"/>
      <c r="L15" s="34"/>
    </row>
    <row r="16" ht="24" spans="1:12">
      <c r="A16" s="22" t="s">
        <v>578</v>
      </c>
      <c r="B16" s="41" t="s">
        <v>549</v>
      </c>
      <c r="C16" s="23" t="s">
        <v>550</v>
      </c>
      <c r="D16" s="24" t="s">
        <v>197</v>
      </c>
      <c r="E16" s="25">
        <v>44082</v>
      </c>
      <c r="F16" s="25">
        <v>44447</v>
      </c>
      <c r="G16" s="40"/>
      <c r="H16" s="26">
        <f t="shared" si="3"/>
        <v>44812</v>
      </c>
      <c r="I16" s="33">
        <f ca="1" t="shared" si="0"/>
        <v>122</v>
      </c>
      <c r="J16" s="22" t="str">
        <f ca="1" t="shared" si="1"/>
        <v>NOT DUE</v>
      </c>
      <c r="K16" s="41"/>
      <c r="L16" s="34"/>
    </row>
    <row r="17" spans="1:12">
      <c r="A17" s="22" t="s">
        <v>579</v>
      </c>
      <c r="B17" s="41" t="s">
        <v>552</v>
      </c>
      <c r="C17" s="23" t="s">
        <v>191</v>
      </c>
      <c r="D17" s="24" t="s">
        <v>553</v>
      </c>
      <c r="E17" s="25">
        <v>44082</v>
      </c>
      <c r="F17" s="25">
        <v>44082</v>
      </c>
      <c r="G17" s="40"/>
      <c r="H17" s="26">
        <f>F17+(365*2)</f>
        <v>44812</v>
      </c>
      <c r="I17" s="33">
        <f ca="1" t="shared" si="0"/>
        <v>122</v>
      </c>
      <c r="J17" s="22" t="str">
        <f ca="1" t="shared" si="1"/>
        <v>NOT DUE</v>
      </c>
      <c r="K17" s="41" t="s">
        <v>580</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581</v>
      </c>
      <c r="D3" s="6" t="s">
        <v>149</v>
      </c>
      <c r="E3" s="6"/>
      <c r="F3" s="11" t="s">
        <v>582</v>
      </c>
    </row>
    <row r="4" ht="18" customHeight="1" spans="1:6">
      <c r="A4" s="4" t="s">
        <v>151</v>
      </c>
      <c r="B4" s="4"/>
      <c r="C4" s="10" t="s">
        <v>583</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584</v>
      </c>
      <c r="B8" s="41" t="s">
        <v>524</v>
      </c>
      <c r="C8" s="23" t="s">
        <v>525</v>
      </c>
      <c r="D8" s="24" t="s">
        <v>201</v>
      </c>
      <c r="E8" s="25">
        <v>44082</v>
      </c>
      <c r="F8" s="25">
        <v>44660</v>
      </c>
      <c r="G8" s="40"/>
      <c r="H8" s="26">
        <f>F8+30</f>
        <v>44690</v>
      </c>
      <c r="I8" s="33">
        <f ca="1" t="shared" ref="I8:I17" si="0">IF(ISBLANK(H8),"",H8-DATE(YEAR(NOW()),MONTH(NOW()),DAY(NOW())))</f>
        <v>0</v>
      </c>
      <c r="J8" s="22" t="str">
        <f ca="1" t="shared" ref="J8:J17" si="1">IF(I8="","",IF(I8&lt;0,"OVERDUE","NOT DUE"))</f>
        <v>NOT DUE</v>
      </c>
      <c r="K8" s="41"/>
      <c r="L8" s="34"/>
    </row>
    <row r="9" ht="24" spans="1:12">
      <c r="A9" s="22" t="s">
        <v>585</v>
      </c>
      <c r="B9" s="41" t="s">
        <v>527</v>
      </c>
      <c r="C9" s="23" t="s">
        <v>528</v>
      </c>
      <c r="D9" s="24" t="s">
        <v>529</v>
      </c>
      <c r="E9" s="25">
        <v>44082</v>
      </c>
      <c r="F9" s="25">
        <v>44624</v>
      </c>
      <c r="G9" s="40"/>
      <c r="H9" s="26">
        <f>F9+90</f>
        <v>44714</v>
      </c>
      <c r="I9" s="33">
        <f ca="1" t="shared" si="0"/>
        <v>24</v>
      </c>
      <c r="J9" s="22" t="str">
        <f ca="1" t="shared" si="1"/>
        <v>NOT DUE</v>
      </c>
      <c r="K9" s="41"/>
      <c r="L9" s="34"/>
    </row>
    <row r="10" ht="36" spans="1:12">
      <c r="A10" s="22" t="s">
        <v>586</v>
      </c>
      <c r="B10" s="41" t="s">
        <v>531</v>
      </c>
      <c r="C10" s="23" t="s">
        <v>532</v>
      </c>
      <c r="D10" s="24" t="s">
        <v>529</v>
      </c>
      <c r="E10" s="25">
        <v>44082</v>
      </c>
      <c r="F10" s="25">
        <f>F9</f>
        <v>44624</v>
      </c>
      <c r="G10" s="40"/>
      <c r="H10" s="26">
        <f t="shared" ref="H10:H12" si="2">F10+90</f>
        <v>44714</v>
      </c>
      <c r="I10" s="33">
        <f ca="1" t="shared" si="0"/>
        <v>24</v>
      </c>
      <c r="J10" s="22" t="str">
        <f ca="1" t="shared" si="1"/>
        <v>NOT DUE</v>
      </c>
      <c r="K10" s="23" t="s">
        <v>533</v>
      </c>
      <c r="L10" s="34" t="s">
        <v>534</v>
      </c>
    </row>
    <row r="11" ht="24" spans="1:12">
      <c r="A11" s="22" t="s">
        <v>587</v>
      </c>
      <c r="B11" s="41" t="s">
        <v>536</v>
      </c>
      <c r="C11" s="23" t="s">
        <v>537</v>
      </c>
      <c r="D11" s="24" t="s">
        <v>529</v>
      </c>
      <c r="E11" s="25">
        <v>44082</v>
      </c>
      <c r="F11" s="25">
        <f>F9</f>
        <v>44624</v>
      </c>
      <c r="G11" s="40"/>
      <c r="H11" s="26">
        <f t="shared" si="2"/>
        <v>44714</v>
      </c>
      <c r="I11" s="33">
        <f ca="1" t="shared" si="0"/>
        <v>24</v>
      </c>
      <c r="J11" s="22" t="str">
        <f ca="1" t="shared" si="1"/>
        <v>NOT DUE</v>
      </c>
      <c r="K11" s="41"/>
      <c r="L11" s="34"/>
    </row>
    <row r="12" ht="24" spans="1:12">
      <c r="A12" s="22" t="s">
        <v>588</v>
      </c>
      <c r="B12" s="41" t="s">
        <v>539</v>
      </c>
      <c r="C12" s="23" t="s">
        <v>540</v>
      </c>
      <c r="D12" s="24" t="s">
        <v>529</v>
      </c>
      <c r="E12" s="25">
        <v>44082</v>
      </c>
      <c r="F12" s="25">
        <f>F9</f>
        <v>44624</v>
      </c>
      <c r="G12" s="40"/>
      <c r="H12" s="26">
        <f t="shared" si="2"/>
        <v>44714</v>
      </c>
      <c r="I12" s="33">
        <f ca="1" t="shared" si="0"/>
        <v>24</v>
      </c>
      <c r="J12" s="22" t="str">
        <f ca="1" t="shared" si="1"/>
        <v>NOT DUE</v>
      </c>
      <c r="K12" s="41"/>
      <c r="L12" s="34"/>
    </row>
    <row r="13" ht="24" spans="1:12">
      <c r="A13" s="22" t="s">
        <v>589</v>
      </c>
      <c r="B13" s="41" t="s">
        <v>542</v>
      </c>
      <c r="C13" s="23" t="s">
        <v>543</v>
      </c>
      <c r="D13" s="24" t="s">
        <v>197</v>
      </c>
      <c r="E13" s="25">
        <v>44082</v>
      </c>
      <c r="F13" s="25">
        <v>44447</v>
      </c>
      <c r="G13" s="40"/>
      <c r="H13" s="26">
        <f>F13+365</f>
        <v>44812</v>
      </c>
      <c r="I13" s="33">
        <f ca="1" t="shared" si="0"/>
        <v>122</v>
      </c>
      <c r="J13" s="22" t="str">
        <f ca="1" t="shared" si="1"/>
        <v>NOT DUE</v>
      </c>
      <c r="K13" s="41"/>
      <c r="L13" s="34"/>
    </row>
    <row r="14" ht="24" spans="1:12">
      <c r="A14" s="22" t="s">
        <v>590</v>
      </c>
      <c r="B14" s="41" t="s">
        <v>545</v>
      </c>
      <c r="C14" s="23" t="s">
        <v>543</v>
      </c>
      <c r="D14" s="24" t="s">
        <v>197</v>
      </c>
      <c r="E14" s="25">
        <v>44082</v>
      </c>
      <c r="F14" s="25">
        <v>44447</v>
      </c>
      <c r="G14" s="40"/>
      <c r="H14" s="26">
        <f t="shared" ref="H14:H16" si="3">F14+365</f>
        <v>44812</v>
      </c>
      <c r="I14" s="33">
        <f ca="1" t="shared" si="0"/>
        <v>122</v>
      </c>
      <c r="J14" s="22" t="str">
        <f ca="1" t="shared" si="1"/>
        <v>NOT DUE</v>
      </c>
      <c r="K14" s="41"/>
      <c r="L14" s="34"/>
    </row>
    <row r="15" ht="24" spans="1:12">
      <c r="A15" s="22" t="s">
        <v>591</v>
      </c>
      <c r="B15" s="41" t="s">
        <v>547</v>
      </c>
      <c r="C15" s="23" t="s">
        <v>543</v>
      </c>
      <c r="D15" s="24" t="s">
        <v>197</v>
      </c>
      <c r="E15" s="25">
        <v>44082</v>
      </c>
      <c r="F15" s="25">
        <v>44447</v>
      </c>
      <c r="G15" s="40"/>
      <c r="H15" s="26">
        <f t="shared" si="3"/>
        <v>44812</v>
      </c>
      <c r="I15" s="33">
        <f ca="1" t="shared" si="0"/>
        <v>122</v>
      </c>
      <c r="J15" s="22" t="str">
        <f ca="1" t="shared" si="1"/>
        <v>NOT DUE</v>
      </c>
      <c r="K15" s="41"/>
      <c r="L15" s="34"/>
    </row>
    <row r="16" ht="24" spans="1:12">
      <c r="A16" s="22" t="s">
        <v>592</v>
      </c>
      <c r="B16" s="41" t="s">
        <v>549</v>
      </c>
      <c r="C16" s="23" t="s">
        <v>550</v>
      </c>
      <c r="D16" s="24" t="s">
        <v>197</v>
      </c>
      <c r="E16" s="25">
        <v>44082</v>
      </c>
      <c r="F16" s="25">
        <v>44447</v>
      </c>
      <c r="G16" s="40"/>
      <c r="H16" s="26">
        <f t="shared" si="3"/>
        <v>44812</v>
      </c>
      <c r="I16" s="33">
        <f ca="1" t="shared" si="0"/>
        <v>122</v>
      </c>
      <c r="J16" s="22" t="str">
        <f ca="1" t="shared" si="1"/>
        <v>NOT DUE</v>
      </c>
      <c r="K16" s="41"/>
      <c r="L16" s="34"/>
    </row>
    <row r="17" spans="1:12">
      <c r="A17" s="22" t="s">
        <v>593</v>
      </c>
      <c r="B17" s="41" t="s">
        <v>552</v>
      </c>
      <c r="C17" s="23" t="s">
        <v>191</v>
      </c>
      <c r="D17" s="24" t="s">
        <v>553</v>
      </c>
      <c r="E17" s="25">
        <v>44082</v>
      </c>
      <c r="F17" s="25">
        <v>44082</v>
      </c>
      <c r="G17" s="40"/>
      <c r="H17" s="26">
        <f>F17+(365*2)</f>
        <v>44812</v>
      </c>
      <c r="I17" s="33">
        <f ca="1" t="shared" si="0"/>
        <v>122</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594</v>
      </c>
      <c r="D3" s="6" t="s">
        <v>149</v>
      </c>
      <c r="E3" s="6"/>
      <c r="F3" s="11" t="s">
        <v>595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598</v>
      </c>
      <c r="B8" s="23" t="s">
        <v>599</v>
      </c>
      <c r="C8" s="23" t="s">
        <v>600</v>
      </c>
      <c r="D8" s="24" t="s">
        <v>201</v>
      </c>
      <c r="E8" s="25">
        <v>44082</v>
      </c>
      <c r="F8" s="25">
        <v>44671</v>
      </c>
      <c r="G8" s="40"/>
      <c r="H8" s="26">
        <f>F8+30</f>
        <v>44701</v>
      </c>
      <c r="I8" s="33">
        <f ca="1" t="shared" ref="I8:I17" si="0">IF(ISBLANK(H8),"",H8-DATE(YEAR(NOW()),MONTH(NOW()),DAY(NOW())))</f>
        <v>11</v>
      </c>
      <c r="J8" s="22" t="str">
        <f ca="1" t="shared" ref="J8:J18" si="1">IF(I8="","",IF(I8&lt;0,"OVERDUE","NOT DUE"))</f>
        <v>NOT DUE</v>
      </c>
      <c r="K8" s="41"/>
      <c r="L8" s="34"/>
    </row>
    <row r="9" ht="24" spans="1:12">
      <c r="A9" s="22" t="s">
        <v>601</v>
      </c>
      <c r="B9" s="23" t="s">
        <v>602</v>
      </c>
      <c r="C9" s="23" t="s">
        <v>603</v>
      </c>
      <c r="D9" s="24" t="s">
        <v>604</v>
      </c>
      <c r="E9" s="25">
        <v>44082</v>
      </c>
      <c r="F9" s="25">
        <v>44688</v>
      </c>
      <c r="G9" s="12">
        <v>0</v>
      </c>
      <c r="H9" s="26">
        <f>F9+60</f>
        <v>44748</v>
      </c>
      <c r="I9" s="33">
        <f ca="1" t="shared" si="0"/>
        <v>58</v>
      </c>
      <c r="J9" s="22" t="str">
        <f ca="1" t="shared" si="1"/>
        <v>NOT DUE</v>
      </c>
      <c r="K9" s="41"/>
      <c r="L9" s="34"/>
    </row>
    <row r="10" ht="72" spans="1:12">
      <c r="A10" s="22" t="s">
        <v>605</v>
      </c>
      <c r="B10" s="23" t="s">
        <v>606</v>
      </c>
      <c r="C10" s="23" t="s">
        <v>607</v>
      </c>
      <c r="D10" s="24" t="s">
        <v>171</v>
      </c>
      <c r="E10" s="25">
        <v>44082</v>
      </c>
      <c r="F10" s="25">
        <v>44629</v>
      </c>
      <c r="G10" s="12">
        <v>0</v>
      </c>
      <c r="H10" s="26">
        <f>F10+182</f>
        <v>44811</v>
      </c>
      <c r="I10" s="33">
        <f ca="1" t="shared" si="0"/>
        <v>121</v>
      </c>
      <c r="J10" s="22" t="str">
        <f ca="1" t="shared" si="1"/>
        <v>NOT DUE</v>
      </c>
      <c r="K10" s="23"/>
      <c r="L10" s="34"/>
    </row>
    <row r="11" ht="48" spans="1:12">
      <c r="A11" s="22" t="s">
        <v>608</v>
      </c>
      <c r="B11" s="23" t="s">
        <v>609</v>
      </c>
      <c r="C11" s="23" t="s">
        <v>610</v>
      </c>
      <c r="D11" s="24" t="s">
        <v>171</v>
      </c>
      <c r="E11" s="25">
        <v>44082</v>
      </c>
      <c r="F11" s="25">
        <f>F10</f>
        <v>44629</v>
      </c>
      <c r="G11" s="12">
        <v>0</v>
      </c>
      <c r="H11" s="26">
        <f t="shared" ref="H11:H29" si="2">F11+182</f>
        <v>44811</v>
      </c>
      <c r="I11" s="33">
        <f ca="1" t="shared" si="0"/>
        <v>121</v>
      </c>
      <c r="J11" s="22" t="str">
        <f ca="1" t="shared" si="1"/>
        <v>NOT DUE</v>
      </c>
      <c r="K11" s="41"/>
      <c r="L11" s="34"/>
    </row>
    <row r="12" ht="24" spans="1:12">
      <c r="A12" s="22" t="s">
        <v>611</v>
      </c>
      <c r="B12" s="23" t="s">
        <v>612</v>
      </c>
      <c r="C12" s="23" t="s">
        <v>613</v>
      </c>
      <c r="D12" s="24" t="s">
        <v>171</v>
      </c>
      <c r="E12" s="25">
        <v>44082</v>
      </c>
      <c r="F12" s="25">
        <f>F11</f>
        <v>44629</v>
      </c>
      <c r="G12" s="12">
        <v>0</v>
      </c>
      <c r="H12" s="26">
        <f t="shared" si="2"/>
        <v>44811</v>
      </c>
      <c r="I12" s="33">
        <f ca="1" t="shared" si="0"/>
        <v>121</v>
      </c>
      <c r="J12" s="22" t="str">
        <f ca="1" t="shared" si="1"/>
        <v>NOT DUE</v>
      </c>
      <c r="K12" s="41"/>
      <c r="L12" s="34"/>
    </row>
    <row r="13" ht="24" spans="1:12">
      <c r="A13" s="22" t="s">
        <v>614</v>
      </c>
      <c r="B13" s="23" t="s">
        <v>615</v>
      </c>
      <c r="C13" s="23" t="s">
        <v>616</v>
      </c>
      <c r="D13" s="24" t="s">
        <v>171</v>
      </c>
      <c r="E13" s="25">
        <v>44082</v>
      </c>
      <c r="F13" s="25">
        <f>F11</f>
        <v>44629</v>
      </c>
      <c r="G13" s="12"/>
      <c r="H13" s="26">
        <f t="shared" si="2"/>
        <v>44811</v>
      </c>
      <c r="I13" s="33">
        <f ca="1" t="shared" si="0"/>
        <v>121</v>
      </c>
      <c r="J13" s="22" t="str">
        <f ca="1" t="shared" si="1"/>
        <v>NOT DUE</v>
      </c>
      <c r="K13" s="41"/>
      <c r="L13" s="34"/>
    </row>
    <row r="14" ht="24" spans="1:12">
      <c r="A14" s="22" t="s">
        <v>617</v>
      </c>
      <c r="B14" s="23" t="s">
        <v>618</v>
      </c>
      <c r="C14" s="23" t="s">
        <v>607</v>
      </c>
      <c r="D14" s="24" t="s">
        <v>171</v>
      </c>
      <c r="E14" s="25">
        <v>44082</v>
      </c>
      <c r="F14" s="25">
        <f>F11</f>
        <v>44629</v>
      </c>
      <c r="G14" s="12">
        <v>0</v>
      </c>
      <c r="H14" s="26">
        <f t="shared" si="2"/>
        <v>44811</v>
      </c>
      <c r="I14" s="33">
        <f ca="1" t="shared" si="0"/>
        <v>121</v>
      </c>
      <c r="J14" s="22" t="str">
        <f ca="1" t="shared" si="1"/>
        <v>NOT DUE</v>
      </c>
      <c r="K14" s="41"/>
      <c r="L14" s="34"/>
    </row>
    <row r="15" ht="36" spans="1:12">
      <c r="A15" s="22" t="s">
        <v>619</v>
      </c>
      <c r="B15" s="23" t="s">
        <v>620</v>
      </c>
      <c r="C15" s="23" t="s">
        <v>621</v>
      </c>
      <c r="D15" s="24" t="s">
        <v>171</v>
      </c>
      <c r="E15" s="25">
        <v>44082</v>
      </c>
      <c r="F15" s="25">
        <f>F11</f>
        <v>44629</v>
      </c>
      <c r="G15" s="12">
        <v>0</v>
      </c>
      <c r="H15" s="26">
        <f t="shared" si="2"/>
        <v>44811</v>
      </c>
      <c r="I15" s="33">
        <f ca="1" t="shared" si="0"/>
        <v>121</v>
      </c>
      <c r="J15" s="22" t="str">
        <f ca="1" t="shared" si="1"/>
        <v>NOT DUE</v>
      </c>
      <c r="K15" s="41"/>
      <c r="L15" s="34"/>
    </row>
    <row r="16" ht="24" spans="1:12">
      <c r="A16" s="22" t="s">
        <v>622</v>
      </c>
      <c r="B16" s="23" t="s">
        <v>623</v>
      </c>
      <c r="C16" s="23" t="s">
        <v>621</v>
      </c>
      <c r="D16" s="24" t="s">
        <v>171</v>
      </c>
      <c r="E16" s="25">
        <v>44082</v>
      </c>
      <c r="F16" s="25">
        <f>F11</f>
        <v>44629</v>
      </c>
      <c r="G16" s="12">
        <v>0</v>
      </c>
      <c r="H16" s="26">
        <f t="shared" si="2"/>
        <v>44811</v>
      </c>
      <c r="I16" s="33">
        <f ca="1" t="shared" si="0"/>
        <v>121</v>
      </c>
      <c r="J16" s="22" t="str">
        <f ca="1" t="shared" si="1"/>
        <v>NOT DUE</v>
      </c>
      <c r="K16" s="41"/>
      <c r="L16" s="34"/>
    </row>
    <row r="17" ht="36" spans="1:12">
      <c r="A17" s="22" t="s">
        <v>624</v>
      </c>
      <c r="B17" s="23" t="s">
        <v>625</v>
      </c>
      <c r="C17" s="23" t="s">
        <v>616</v>
      </c>
      <c r="D17" s="24" t="s">
        <v>171</v>
      </c>
      <c r="E17" s="25">
        <v>44082</v>
      </c>
      <c r="F17" s="25">
        <f>F11</f>
        <v>44629</v>
      </c>
      <c r="G17" s="12">
        <v>0</v>
      </c>
      <c r="H17" s="26">
        <f t="shared" si="2"/>
        <v>44811</v>
      </c>
      <c r="I17" s="33">
        <f ca="1" t="shared" si="0"/>
        <v>121</v>
      </c>
      <c r="J17" s="22" t="str">
        <f ca="1" t="shared" si="1"/>
        <v>NOT DUE</v>
      </c>
      <c r="K17" s="41"/>
      <c r="L17" s="34"/>
    </row>
    <row r="18" ht="24" spans="1:12">
      <c r="A18" s="22" t="s">
        <v>626</v>
      </c>
      <c r="B18" s="23" t="s">
        <v>627</v>
      </c>
      <c r="C18" s="23" t="s">
        <v>616</v>
      </c>
      <c r="D18" s="24" t="s">
        <v>171</v>
      </c>
      <c r="E18" s="25">
        <v>44082</v>
      </c>
      <c r="F18" s="25">
        <f>F11</f>
        <v>44629</v>
      </c>
      <c r="G18" s="12">
        <v>0</v>
      </c>
      <c r="H18" s="26">
        <f t="shared" si="2"/>
        <v>44811</v>
      </c>
      <c r="I18" s="33">
        <f ca="1" t="shared" ref="I18:I35" si="3">IF(ISBLANK(H18),"",H18-DATE(YEAR(NOW()),MONTH(NOW()),DAY(NOW())))</f>
        <v>121</v>
      </c>
      <c r="J18" s="22" t="str">
        <f ca="1" t="shared" si="1"/>
        <v>NOT DUE</v>
      </c>
      <c r="K18" s="41"/>
      <c r="L18" s="34"/>
    </row>
    <row r="19" ht="24" spans="1:12">
      <c r="A19" s="22" t="s">
        <v>628</v>
      </c>
      <c r="B19" s="23" t="s">
        <v>629</v>
      </c>
      <c r="C19" s="23" t="s">
        <v>616</v>
      </c>
      <c r="D19" s="24" t="s">
        <v>171</v>
      </c>
      <c r="E19" s="25">
        <v>44082</v>
      </c>
      <c r="F19" s="25">
        <f>F11</f>
        <v>44629</v>
      </c>
      <c r="G19" s="12">
        <v>0</v>
      </c>
      <c r="H19" s="26">
        <f t="shared" si="2"/>
        <v>44811</v>
      </c>
      <c r="I19" s="33">
        <f ca="1" t="shared" si="3"/>
        <v>121</v>
      </c>
      <c r="J19" s="22" t="str">
        <f ca="1" t="shared" ref="J19:J30" si="4">IF(I19="","",IF(I19&lt;0,"OVERDUE","NOT DUE"))</f>
        <v>NOT DUE</v>
      </c>
      <c r="K19" s="41"/>
      <c r="L19" s="34"/>
    </row>
    <row r="20" ht="24" spans="1:12">
      <c r="A20" s="22" t="s">
        <v>630</v>
      </c>
      <c r="B20" s="23" t="s">
        <v>631</v>
      </c>
      <c r="C20" s="23" t="s">
        <v>616</v>
      </c>
      <c r="D20" s="24" t="s">
        <v>171</v>
      </c>
      <c r="E20" s="25">
        <v>44082</v>
      </c>
      <c r="F20" s="25">
        <f>F11</f>
        <v>44629</v>
      </c>
      <c r="G20" s="12">
        <v>0</v>
      </c>
      <c r="H20" s="26">
        <f t="shared" si="2"/>
        <v>44811</v>
      </c>
      <c r="I20" s="33">
        <f ca="1" t="shared" si="3"/>
        <v>121</v>
      </c>
      <c r="J20" s="22" t="str">
        <f ca="1" t="shared" si="4"/>
        <v>NOT DUE</v>
      </c>
      <c r="K20" s="41"/>
      <c r="L20" s="34"/>
    </row>
    <row r="21" ht="24" spans="1:12">
      <c r="A21" s="22" t="s">
        <v>632</v>
      </c>
      <c r="B21" s="23" t="s">
        <v>633</v>
      </c>
      <c r="C21" s="23" t="s">
        <v>616</v>
      </c>
      <c r="D21" s="24" t="s">
        <v>171</v>
      </c>
      <c r="E21" s="25">
        <v>44082</v>
      </c>
      <c r="F21" s="25">
        <f>F11</f>
        <v>44629</v>
      </c>
      <c r="G21" s="12">
        <v>0</v>
      </c>
      <c r="H21" s="26">
        <f t="shared" si="2"/>
        <v>44811</v>
      </c>
      <c r="I21" s="33">
        <f ca="1" t="shared" si="3"/>
        <v>121</v>
      </c>
      <c r="J21" s="22" t="str">
        <f ca="1" t="shared" si="4"/>
        <v>NOT DUE</v>
      </c>
      <c r="K21" s="41"/>
      <c r="L21" s="34"/>
    </row>
    <row r="22" ht="24" spans="1:12">
      <c r="A22" s="22" t="s">
        <v>634</v>
      </c>
      <c r="B22" s="23" t="s">
        <v>635</v>
      </c>
      <c r="C22" s="23" t="s">
        <v>616</v>
      </c>
      <c r="D22" s="24" t="s">
        <v>171</v>
      </c>
      <c r="E22" s="25">
        <v>44082</v>
      </c>
      <c r="F22" s="25">
        <f>F11</f>
        <v>44629</v>
      </c>
      <c r="G22" s="12">
        <v>0</v>
      </c>
      <c r="H22" s="26">
        <f t="shared" si="2"/>
        <v>44811</v>
      </c>
      <c r="I22" s="33">
        <f ca="1" t="shared" si="3"/>
        <v>121</v>
      </c>
      <c r="J22" s="22" t="str">
        <f ca="1" t="shared" si="4"/>
        <v>NOT DUE</v>
      </c>
      <c r="K22" s="41"/>
      <c r="L22" s="34" t="s">
        <v>636</v>
      </c>
    </row>
    <row r="23" ht="24" spans="1:12">
      <c r="A23" s="22" t="s">
        <v>637</v>
      </c>
      <c r="B23" s="23" t="s">
        <v>638</v>
      </c>
      <c r="C23" s="23" t="s">
        <v>616</v>
      </c>
      <c r="D23" s="24" t="s">
        <v>171</v>
      </c>
      <c r="E23" s="25">
        <v>44082</v>
      </c>
      <c r="F23" s="25">
        <f>F11</f>
        <v>44629</v>
      </c>
      <c r="G23" s="12">
        <v>0</v>
      </c>
      <c r="H23" s="26">
        <f t="shared" si="2"/>
        <v>44811</v>
      </c>
      <c r="I23" s="33">
        <f ca="1" t="shared" si="3"/>
        <v>121</v>
      </c>
      <c r="J23" s="22" t="str">
        <f ca="1" t="shared" si="4"/>
        <v>NOT DUE</v>
      </c>
      <c r="K23" s="41"/>
      <c r="L23" s="34"/>
    </row>
    <row r="24" ht="24" spans="1:12">
      <c r="A24" s="22" t="s">
        <v>639</v>
      </c>
      <c r="B24" s="23" t="s">
        <v>640</v>
      </c>
      <c r="C24" s="23" t="s">
        <v>616</v>
      </c>
      <c r="D24" s="24" t="s">
        <v>171</v>
      </c>
      <c r="E24" s="25">
        <v>44082</v>
      </c>
      <c r="F24" s="25">
        <f>F10</f>
        <v>44629</v>
      </c>
      <c r="G24" s="12">
        <v>0</v>
      </c>
      <c r="H24" s="26">
        <f t="shared" si="2"/>
        <v>44811</v>
      </c>
      <c r="I24" s="33">
        <f ca="1" t="shared" si="3"/>
        <v>121</v>
      </c>
      <c r="J24" s="22" t="str">
        <f ca="1" t="shared" si="4"/>
        <v>NOT DUE</v>
      </c>
      <c r="K24" s="41"/>
      <c r="L24" s="34"/>
    </row>
    <row r="25" ht="24" spans="1:12">
      <c r="A25" s="22" t="s">
        <v>641</v>
      </c>
      <c r="B25" s="23" t="s">
        <v>642</v>
      </c>
      <c r="C25" s="23" t="s">
        <v>616</v>
      </c>
      <c r="D25" s="24" t="s">
        <v>171</v>
      </c>
      <c r="E25" s="25">
        <v>44082</v>
      </c>
      <c r="F25" s="25">
        <f>F10</f>
        <v>44629</v>
      </c>
      <c r="G25" s="12">
        <v>0</v>
      </c>
      <c r="H25" s="26">
        <f t="shared" si="2"/>
        <v>44811</v>
      </c>
      <c r="I25" s="33">
        <f ca="1" t="shared" si="3"/>
        <v>121</v>
      </c>
      <c r="J25" s="22" t="str">
        <f ca="1" t="shared" si="4"/>
        <v>NOT DUE</v>
      </c>
      <c r="K25" s="41"/>
      <c r="L25" s="34"/>
    </row>
    <row r="26" ht="24" spans="1:12">
      <c r="A26" s="22" t="s">
        <v>643</v>
      </c>
      <c r="B26" s="23" t="s">
        <v>644</v>
      </c>
      <c r="C26" s="23" t="s">
        <v>616</v>
      </c>
      <c r="D26" s="24" t="s">
        <v>171</v>
      </c>
      <c r="E26" s="25">
        <v>44082</v>
      </c>
      <c r="F26" s="25">
        <f>F10</f>
        <v>44629</v>
      </c>
      <c r="G26" s="12">
        <v>0</v>
      </c>
      <c r="H26" s="26">
        <f t="shared" si="2"/>
        <v>44811</v>
      </c>
      <c r="I26" s="33">
        <f ca="1" t="shared" si="3"/>
        <v>121</v>
      </c>
      <c r="J26" s="22" t="str">
        <f ca="1" t="shared" si="4"/>
        <v>NOT DUE</v>
      </c>
      <c r="K26" s="41"/>
      <c r="L26" s="34"/>
    </row>
    <row r="27" ht="24" spans="1:12">
      <c r="A27" s="22" t="s">
        <v>645</v>
      </c>
      <c r="B27" s="23" t="s">
        <v>646</v>
      </c>
      <c r="C27" s="23" t="s">
        <v>616</v>
      </c>
      <c r="D27" s="24" t="s">
        <v>171</v>
      </c>
      <c r="E27" s="25">
        <v>44082</v>
      </c>
      <c r="F27" s="25">
        <f>F10</f>
        <v>44629</v>
      </c>
      <c r="G27" s="12">
        <v>0</v>
      </c>
      <c r="H27" s="26">
        <f t="shared" si="2"/>
        <v>44811</v>
      </c>
      <c r="I27" s="33">
        <f ca="1" t="shared" si="3"/>
        <v>121</v>
      </c>
      <c r="J27" s="22" t="str">
        <f ca="1" t="shared" si="4"/>
        <v>NOT DUE</v>
      </c>
      <c r="K27" s="41"/>
      <c r="L27" s="34"/>
    </row>
    <row r="28" ht="48" spans="1:12">
      <c r="A28" s="22" t="s">
        <v>647</v>
      </c>
      <c r="B28" s="23" t="s">
        <v>648</v>
      </c>
      <c r="C28" s="23" t="s">
        <v>649</v>
      </c>
      <c r="D28" s="24" t="s">
        <v>171</v>
      </c>
      <c r="E28" s="25">
        <v>44082</v>
      </c>
      <c r="F28" s="25">
        <f>F10</f>
        <v>44629</v>
      </c>
      <c r="G28" s="12">
        <v>0</v>
      </c>
      <c r="H28" s="26">
        <f t="shared" si="2"/>
        <v>44811</v>
      </c>
      <c r="I28" s="33">
        <f ca="1" t="shared" si="3"/>
        <v>121</v>
      </c>
      <c r="J28" s="22" t="str">
        <f ca="1" t="shared" si="4"/>
        <v>NOT DUE</v>
      </c>
      <c r="K28" s="41"/>
      <c r="L28" s="34"/>
    </row>
    <row r="29" ht="24" spans="1:12">
      <c r="A29" s="22" t="s">
        <v>650</v>
      </c>
      <c r="B29" s="23" t="s">
        <v>651</v>
      </c>
      <c r="C29" s="23" t="s">
        <v>652</v>
      </c>
      <c r="D29" s="24" t="s">
        <v>171</v>
      </c>
      <c r="E29" s="25">
        <v>44082</v>
      </c>
      <c r="F29" s="25">
        <f>F11</f>
        <v>44629</v>
      </c>
      <c r="G29" s="12">
        <v>0</v>
      </c>
      <c r="H29" s="26">
        <f t="shared" si="2"/>
        <v>44811</v>
      </c>
      <c r="I29" s="33">
        <f ca="1" t="shared" si="3"/>
        <v>121</v>
      </c>
      <c r="J29" s="22" t="str">
        <f ca="1" t="shared" si="4"/>
        <v>NOT DUE</v>
      </c>
      <c r="K29" s="41"/>
      <c r="L29" s="34"/>
    </row>
    <row r="30" spans="1:12">
      <c r="A30" s="22" t="s">
        <v>653</v>
      </c>
      <c r="B30" s="23" t="s">
        <v>654</v>
      </c>
      <c r="C30" s="23" t="s">
        <v>655</v>
      </c>
      <c r="D30" s="24" t="s">
        <v>201</v>
      </c>
      <c r="E30" s="25">
        <v>44082</v>
      </c>
      <c r="F30" s="25">
        <v>44671</v>
      </c>
      <c r="G30" s="12">
        <v>0</v>
      </c>
      <c r="H30" s="26">
        <f>F30+30</f>
        <v>44701</v>
      </c>
      <c r="I30" s="33">
        <f ca="1" t="shared" si="3"/>
        <v>11</v>
      </c>
      <c r="J30" s="22" t="str">
        <f ca="1" t="shared" si="4"/>
        <v>NOT DUE</v>
      </c>
      <c r="K30" s="41"/>
      <c r="L30" s="34"/>
    </row>
    <row r="31" spans="1:12">
      <c r="A31" s="22" t="s">
        <v>656</v>
      </c>
      <c r="B31" s="23" t="s">
        <v>657</v>
      </c>
      <c r="C31" s="23" t="s">
        <v>658</v>
      </c>
      <c r="D31" s="24" t="s">
        <v>197</v>
      </c>
      <c r="E31" s="25">
        <v>44082</v>
      </c>
      <c r="F31" s="25">
        <v>44447</v>
      </c>
      <c r="G31" s="12">
        <v>0</v>
      </c>
      <c r="H31" s="26">
        <f>F31+(365)</f>
        <v>44812</v>
      </c>
      <c r="I31" s="33">
        <f ca="1" t="shared" si="3"/>
        <v>122</v>
      </c>
      <c r="J31" s="22" t="str">
        <f ca="1" t="shared" ref="J31:J35" si="5">IF(I31="","",IF(I31&lt;0,"OVERDUE","NOT DUE"))</f>
        <v>NOT DUE</v>
      </c>
      <c r="K31" s="23" t="s">
        <v>659</v>
      </c>
      <c r="L31" s="34"/>
    </row>
    <row r="32" spans="1:12">
      <c r="A32" s="22" t="s">
        <v>660</v>
      </c>
      <c r="B32" s="23" t="s">
        <v>657</v>
      </c>
      <c r="C32" s="23" t="s">
        <v>661</v>
      </c>
      <c r="D32" s="24" t="s">
        <v>201</v>
      </c>
      <c r="E32" s="25">
        <v>44082</v>
      </c>
      <c r="F32" s="25">
        <f>F30</f>
        <v>44671</v>
      </c>
      <c r="G32" s="12">
        <v>0</v>
      </c>
      <c r="H32" s="26">
        <f t="shared" ref="H32:H33" si="6">F32+30</f>
        <v>44701</v>
      </c>
      <c r="I32" s="33">
        <f ca="1" t="shared" si="3"/>
        <v>11</v>
      </c>
      <c r="J32" s="22" t="str">
        <f ca="1" t="shared" si="5"/>
        <v>NOT DUE</v>
      </c>
      <c r="K32" s="23"/>
      <c r="L32" s="34"/>
    </row>
    <row r="33" spans="1:12">
      <c r="A33" s="22" t="s">
        <v>662</v>
      </c>
      <c r="B33" s="23" t="s">
        <v>663</v>
      </c>
      <c r="C33" s="23" t="s">
        <v>664</v>
      </c>
      <c r="D33" s="24" t="s">
        <v>201</v>
      </c>
      <c r="E33" s="25">
        <v>44082</v>
      </c>
      <c r="F33" s="25">
        <f>F32</f>
        <v>44671</v>
      </c>
      <c r="G33" s="12">
        <v>0</v>
      </c>
      <c r="H33" s="26">
        <f t="shared" si="6"/>
        <v>44701</v>
      </c>
      <c r="I33" s="33">
        <f ca="1" t="shared" si="3"/>
        <v>11</v>
      </c>
      <c r="J33" s="22" t="str">
        <f ca="1" t="shared" si="5"/>
        <v>NOT DUE</v>
      </c>
      <c r="K33" s="23"/>
      <c r="L33" s="34" t="s">
        <v>665</v>
      </c>
    </row>
    <row r="34" spans="1:12">
      <c r="A34" s="22" t="s">
        <v>666</v>
      </c>
      <c r="B34" s="23" t="s">
        <v>663</v>
      </c>
      <c r="C34" s="23" t="s">
        <v>667</v>
      </c>
      <c r="D34" s="24" t="s">
        <v>668</v>
      </c>
      <c r="E34" s="25">
        <v>44082</v>
      </c>
      <c r="F34" s="25">
        <v>44082</v>
      </c>
      <c r="G34" s="12">
        <v>0</v>
      </c>
      <c r="H34" s="26">
        <f>F34+(365*5)</f>
        <v>45907</v>
      </c>
      <c r="I34" s="33">
        <f ca="1" t="shared" si="3"/>
        <v>1217</v>
      </c>
      <c r="J34" s="22" t="str">
        <f ca="1" t="shared" si="5"/>
        <v>NOT DUE</v>
      </c>
      <c r="K34" s="23"/>
      <c r="L34" s="34" t="s">
        <v>669</v>
      </c>
    </row>
    <row r="35" ht="24" spans="1:12">
      <c r="A35" s="22" t="s">
        <v>670</v>
      </c>
      <c r="B35" s="23" t="s">
        <v>671</v>
      </c>
      <c r="C35" s="23" t="s">
        <v>672</v>
      </c>
      <c r="D35" s="24" t="s">
        <v>197</v>
      </c>
      <c r="E35" s="25">
        <v>44082</v>
      </c>
      <c r="F35" s="25">
        <v>44447</v>
      </c>
      <c r="G35" s="12">
        <v>0</v>
      </c>
      <c r="H35" s="26">
        <f>F35+(365)</f>
        <v>44812</v>
      </c>
      <c r="I35" s="33">
        <f ca="1" t="shared" si="3"/>
        <v>122</v>
      </c>
      <c r="J35" s="22" t="str">
        <f ca="1" t="shared" si="5"/>
        <v>NOT DUE</v>
      </c>
      <c r="K35" s="23" t="s">
        <v>673</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674</v>
      </c>
      <c r="D3" s="6" t="s">
        <v>149</v>
      </c>
      <c r="E3" s="6"/>
      <c r="F3" s="11" t="s">
        <v>675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676</v>
      </c>
      <c r="B8" s="23" t="s">
        <v>599</v>
      </c>
      <c r="C8" s="23" t="s">
        <v>600</v>
      </c>
      <c r="D8" s="24" t="s">
        <v>201</v>
      </c>
      <c r="E8" s="25">
        <v>44082</v>
      </c>
      <c r="F8" s="25">
        <v>44671</v>
      </c>
      <c r="G8" s="40"/>
      <c r="H8" s="26">
        <f>F8+30</f>
        <v>44701</v>
      </c>
      <c r="I8" s="33">
        <f ca="1" t="shared" ref="I8:I35" si="0">IF(ISBLANK(H8),"",H8-DATE(YEAR(NOW()),MONTH(NOW()),DAY(NOW())))</f>
        <v>11</v>
      </c>
      <c r="J8" s="22" t="str">
        <f ca="1" t="shared" ref="J8:J35" si="1">IF(I8="","",IF(I8&lt;0,"OVERDUE","NOT DUE"))</f>
        <v>NOT DUE</v>
      </c>
      <c r="K8" s="41"/>
      <c r="L8" s="34"/>
    </row>
    <row r="9" ht="24" spans="1:12">
      <c r="A9" s="22" t="s">
        <v>677</v>
      </c>
      <c r="B9" s="23" t="s">
        <v>602</v>
      </c>
      <c r="C9" s="23" t="s">
        <v>603</v>
      </c>
      <c r="D9" s="24" t="s">
        <v>604</v>
      </c>
      <c r="E9" s="25">
        <v>44082</v>
      </c>
      <c r="F9" s="25">
        <v>44688</v>
      </c>
      <c r="G9" s="40"/>
      <c r="H9" s="26">
        <f>F9+60</f>
        <v>44748</v>
      </c>
      <c r="I9" s="33">
        <f ca="1" t="shared" si="0"/>
        <v>58</v>
      </c>
      <c r="J9" s="22" t="str">
        <f ca="1" t="shared" si="1"/>
        <v>NOT DUE</v>
      </c>
      <c r="K9" s="41"/>
      <c r="L9" s="34"/>
    </row>
    <row r="10" ht="72" spans="1:12">
      <c r="A10" s="22" t="s">
        <v>678</v>
      </c>
      <c r="B10" s="23" t="s">
        <v>606</v>
      </c>
      <c r="C10" s="23" t="s">
        <v>607</v>
      </c>
      <c r="D10" s="24" t="s">
        <v>171</v>
      </c>
      <c r="E10" s="25">
        <v>44082</v>
      </c>
      <c r="F10" s="25">
        <v>44629</v>
      </c>
      <c r="G10" s="40"/>
      <c r="H10" s="26">
        <f>F10+182</f>
        <v>44811</v>
      </c>
      <c r="I10" s="33">
        <f ca="1" t="shared" si="0"/>
        <v>121</v>
      </c>
      <c r="J10" s="22" t="str">
        <f ca="1" t="shared" si="1"/>
        <v>NOT DUE</v>
      </c>
      <c r="K10" s="23"/>
      <c r="L10" s="34"/>
    </row>
    <row r="11" ht="48" spans="1:12">
      <c r="A11" s="22" t="s">
        <v>679</v>
      </c>
      <c r="B11" s="23" t="s">
        <v>609</v>
      </c>
      <c r="C11" s="23" t="s">
        <v>610</v>
      </c>
      <c r="D11" s="24" t="s">
        <v>171</v>
      </c>
      <c r="E11" s="25">
        <v>44082</v>
      </c>
      <c r="F11" s="25">
        <f>F10</f>
        <v>44629</v>
      </c>
      <c r="G11" s="40"/>
      <c r="H11" s="26">
        <f t="shared" ref="H11:H29" si="2">F11+182</f>
        <v>44811</v>
      </c>
      <c r="I11" s="33">
        <f ca="1" t="shared" si="0"/>
        <v>121</v>
      </c>
      <c r="J11" s="22" t="str">
        <f ca="1" t="shared" si="1"/>
        <v>NOT DUE</v>
      </c>
      <c r="K11" s="41"/>
      <c r="L11" s="34"/>
    </row>
    <row r="12" ht="24" spans="1:12">
      <c r="A12" s="22" t="s">
        <v>680</v>
      </c>
      <c r="B12" s="23" t="s">
        <v>612</v>
      </c>
      <c r="C12" s="23" t="s">
        <v>613</v>
      </c>
      <c r="D12" s="24" t="s">
        <v>171</v>
      </c>
      <c r="E12" s="25">
        <v>44082</v>
      </c>
      <c r="F12" s="25">
        <f>F10</f>
        <v>44629</v>
      </c>
      <c r="G12" s="40"/>
      <c r="H12" s="26">
        <f t="shared" si="2"/>
        <v>44811</v>
      </c>
      <c r="I12" s="33">
        <f ca="1" t="shared" si="0"/>
        <v>121</v>
      </c>
      <c r="J12" s="22" t="str">
        <f ca="1" t="shared" si="1"/>
        <v>NOT DUE</v>
      </c>
      <c r="K12" s="41"/>
      <c r="L12" s="34"/>
    </row>
    <row r="13" ht="24" spans="1:12">
      <c r="A13" s="22" t="s">
        <v>681</v>
      </c>
      <c r="B13" s="23" t="s">
        <v>615</v>
      </c>
      <c r="C13" s="23" t="s">
        <v>616</v>
      </c>
      <c r="D13" s="24" t="s">
        <v>171</v>
      </c>
      <c r="E13" s="25">
        <v>44082</v>
      </c>
      <c r="F13" s="25">
        <f>F10</f>
        <v>44629</v>
      </c>
      <c r="G13" s="40"/>
      <c r="H13" s="26">
        <f t="shared" si="2"/>
        <v>44811</v>
      </c>
      <c r="I13" s="33">
        <f ca="1" t="shared" si="0"/>
        <v>121</v>
      </c>
      <c r="J13" s="22" t="str">
        <f ca="1" t="shared" si="1"/>
        <v>NOT DUE</v>
      </c>
      <c r="K13" s="41"/>
      <c r="L13" s="34"/>
    </row>
    <row r="14" ht="24" spans="1:12">
      <c r="A14" s="22" t="s">
        <v>682</v>
      </c>
      <c r="B14" s="23" t="s">
        <v>618</v>
      </c>
      <c r="C14" s="23" t="s">
        <v>607</v>
      </c>
      <c r="D14" s="24" t="s">
        <v>171</v>
      </c>
      <c r="E14" s="25">
        <v>44082</v>
      </c>
      <c r="F14" s="25">
        <f>F10</f>
        <v>44629</v>
      </c>
      <c r="G14" s="40"/>
      <c r="H14" s="26">
        <f t="shared" si="2"/>
        <v>44811</v>
      </c>
      <c r="I14" s="33">
        <f ca="1" t="shared" si="0"/>
        <v>121</v>
      </c>
      <c r="J14" s="22" t="str">
        <f ca="1" t="shared" si="1"/>
        <v>NOT DUE</v>
      </c>
      <c r="K14" s="41"/>
      <c r="L14" s="34"/>
    </row>
    <row r="15" ht="36" spans="1:12">
      <c r="A15" s="22" t="s">
        <v>683</v>
      </c>
      <c r="B15" s="23" t="s">
        <v>620</v>
      </c>
      <c r="C15" s="23" t="s">
        <v>621</v>
      </c>
      <c r="D15" s="24" t="s">
        <v>171</v>
      </c>
      <c r="E15" s="25">
        <v>44082</v>
      </c>
      <c r="F15" s="25">
        <f>F10</f>
        <v>44629</v>
      </c>
      <c r="G15" s="40"/>
      <c r="H15" s="26">
        <f t="shared" si="2"/>
        <v>44811</v>
      </c>
      <c r="I15" s="33">
        <f ca="1" t="shared" si="0"/>
        <v>121</v>
      </c>
      <c r="J15" s="22" t="str">
        <f ca="1" t="shared" si="1"/>
        <v>NOT DUE</v>
      </c>
      <c r="K15" s="41"/>
      <c r="L15" s="34"/>
    </row>
    <row r="16" ht="24" spans="1:12">
      <c r="A16" s="22" t="s">
        <v>684</v>
      </c>
      <c r="B16" s="23" t="s">
        <v>623</v>
      </c>
      <c r="C16" s="23" t="s">
        <v>621</v>
      </c>
      <c r="D16" s="24" t="s">
        <v>171</v>
      </c>
      <c r="E16" s="25">
        <v>44082</v>
      </c>
      <c r="F16" s="25">
        <f>F10</f>
        <v>44629</v>
      </c>
      <c r="G16" s="40"/>
      <c r="H16" s="26">
        <f t="shared" si="2"/>
        <v>44811</v>
      </c>
      <c r="I16" s="33">
        <f ca="1" t="shared" si="0"/>
        <v>121</v>
      </c>
      <c r="J16" s="22" t="str">
        <f ca="1" t="shared" si="1"/>
        <v>NOT DUE</v>
      </c>
      <c r="K16" s="41"/>
      <c r="L16" s="34"/>
    </row>
    <row r="17" ht="36" spans="1:12">
      <c r="A17" s="22" t="s">
        <v>685</v>
      </c>
      <c r="B17" s="23" t="s">
        <v>625</v>
      </c>
      <c r="C17" s="23" t="s">
        <v>616</v>
      </c>
      <c r="D17" s="24" t="s">
        <v>171</v>
      </c>
      <c r="E17" s="25">
        <v>44082</v>
      </c>
      <c r="F17" s="25">
        <f>F10</f>
        <v>44629</v>
      </c>
      <c r="G17" s="40"/>
      <c r="H17" s="26">
        <f t="shared" si="2"/>
        <v>44811</v>
      </c>
      <c r="I17" s="33">
        <f ca="1" t="shared" si="0"/>
        <v>121</v>
      </c>
      <c r="J17" s="22" t="str">
        <f ca="1" t="shared" si="1"/>
        <v>NOT DUE</v>
      </c>
      <c r="K17" s="41"/>
      <c r="L17" s="34"/>
    </row>
    <row r="18" ht="24" spans="1:12">
      <c r="A18" s="22" t="s">
        <v>686</v>
      </c>
      <c r="B18" s="23" t="s">
        <v>627</v>
      </c>
      <c r="C18" s="23" t="s">
        <v>616</v>
      </c>
      <c r="D18" s="24" t="s">
        <v>171</v>
      </c>
      <c r="E18" s="25">
        <v>44082</v>
      </c>
      <c r="F18" s="25">
        <f>F10</f>
        <v>44629</v>
      </c>
      <c r="G18" s="40"/>
      <c r="H18" s="26">
        <f t="shared" si="2"/>
        <v>44811</v>
      </c>
      <c r="I18" s="33">
        <f ca="1" t="shared" si="0"/>
        <v>121</v>
      </c>
      <c r="J18" s="22" t="str">
        <f ca="1" t="shared" si="1"/>
        <v>NOT DUE</v>
      </c>
      <c r="K18" s="41"/>
      <c r="L18" s="34"/>
    </row>
    <row r="19" ht="24" spans="1:12">
      <c r="A19" s="22" t="s">
        <v>687</v>
      </c>
      <c r="B19" s="23" t="s">
        <v>629</v>
      </c>
      <c r="C19" s="23" t="s">
        <v>616</v>
      </c>
      <c r="D19" s="24" t="s">
        <v>171</v>
      </c>
      <c r="E19" s="25">
        <v>44082</v>
      </c>
      <c r="F19" s="25">
        <f>F10</f>
        <v>44629</v>
      </c>
      <c r="G19" s="40"/>
      <c r="H19" s="26">
        <f t="shared" si="2"/>
        <v>44811</v>
      </c>
      <c r="I19" s="33">
        <f ca="1" t="shared" si="0"/>
        <v>121</v>
      </c>
      <c r="J19" s="22" t="str">
        <f ca="1" t="shared" si="1"/>
        <v>NOT DUE</v>
      </c>
      <c r="K19" s="41"/>
      <c r="L19" s="34"/>
    </row>
    <row r="20" ht="24" spans="1:12">
      <c r="A20" s="22" t="s">
        <v>688</v>
      </c>
      <c r="B20" s="23" t="s">
        <v>631</v>
      </c>
      <c r="C20" s="23" t="s">
        <v>616</v>
      </c>
      <c r="D20" s="24" t="s">
        <v>171</v>
      </c>
      <c r="E20" s="25">
        <v>44082</v>
      </c>
      <c r="F20" s="25">
        <f>F10</f>
        <v>44629</v>
      </c>
      <c r="G20" s="40"/>
      <c r="H20" s="26">
        <f t="shared" si="2"/>
        <v>44811</v>
      </c>
      <c r="I20" s="33">
        <f ca="1" t="shared" si="0"/>
        <v>121</v>
      </c>
      <c r="J20" s="22" t="str">
        <f ca="1" t="shared" si="1"/>
        <v>NOT DUE</v>
      </c>
      <c r="K20" s="41"/>
      <c r="L20" s="34"/>
    </row>
    <row r="21" ht="24" spans="1:12">
      <c r="A21" s="22" t="s">
        <v>689</v>
      </c>
      <c r="B21" s="23" t="s">
        <v>633</v>
      </c>
      <c r="C21" s="23" t="s">
        <v>616</v>
      </c>
      <c r="D21" s="24" t="s">
        <v>171</v>
      </c>
      <c r="E21" s="25">
        <v>44082</v>
      </c>
      <c r="F21" s="25">
        <f>F10</f>
        <v>44629</v>
      </c>
      <c r="G21" s="40"/>
      <c r="H21" s="26">
        <f t="shared" si="2"/>
        <v>44811</v>
      </c>
      <c r="I21" s="33">
        <f ca="1" t="shared" si="0"/>
        <v>121</v>
      </c>
      <c r="J21" s="22" t="str">
        <f ca="1" t="shared" si="1"/>
        <v>NOT DUE</v>
      </c>
      <c r="K21" s="41"/>
      <c r="L21" s="34"/>
    </row>
    <row r="22" ht="24" spans="1:12">
      <c r="A22" s="22" t="s">
        <v>690</v>
      </c>
      <c r="B22" s="23" t="s">
        <v>635</v>
      </c>
      <c r="C22" s="23" t="s">
        <v>616</v>
      </c>
      <c r="D22" s="24" t="s">
        <v>171</v>
      </c>
      <c r="E22" s="25">
        <v>44082</v>
      </c>
      <c r="F22" s="25">
        <f>F10</f>
        <v>44629</v>
      </c>
      <c r="G22" s="40"/>
      <c r="H22" s="26">
        <f t="shared" si="2"/>
        <v>44811</v>
      </c>
      <c r="I22" s="33">
        <f ca="1" t="shared" si="0"/>
        <v>121</v>
      </c>
      <c r="J22" s="22" t="str">
        <f ca="1" t="shared" si="1"/>
        <v>NOT DUE</v>
      </c>
      <c r="K22" s="41"/>
      <c r="L22" s="34"/>
    </row>
    <row r="23" ht="24" spans="1:12">
      <c r="A23" s="22" t="s">
        <v>691</v>
      </c>
      <c r="B23" s="23" t="s">
        <v>638</v>
      </c>
      <c r="C23" s="23" t="s">
        <v>616</v>
      </c>
      <c r="D23" s="24" t="s">
        <v>171</v>
      </c>
      <c r="E23" s="25">
        <v>44082</v>
      </c>
      <c r="F23" s="25">
        <f>F10</f>
        <v>44629</v>
      </c>
      <c r="G23" s="40"/>
      <c r="H23" s="26">
        <f t="shared" si="2"/>
        <v>44811</v>
      </c>
      <c r="I23" s="33">
        <f ca="1" t="shared" si="0"/>
        <v>121</v>
      </c>
      <c r="J23" s="22" t="str">
        <f ca="1" t="shared" si="1"/>
        <v>NOT DUE</v>
      </c>
      <c r="K23" s="41"/>
      <c r="L23" s="34"/>
    </row>
    <row r="24" ht="24" spans="1:12">
      <c r="A24" s="22" t="s">
        <v>692</v>
      </c>
      <c r="B24" s="23" t="s">
        <v>640</v>
      </c>
      <c r="C24" s="23" t="s">
        <v>616</v>
      </c>
      <c r="D24" s="24" t="s">
        <v>171</v>
      </c>
      <c r="E24" s="25">
        <v>44082</v>
      </c>
      <c r="F24" s="25">
        <f>F10</f>
        <v>44629</v>
      </c>
      <c r="G24" s="40"/>
      <c r="H24" s="26">
        <f t="shared" si="2"/>
        <v>44811</v>
      </c>
      <c r="I24" s="33">
        <f ca="1" t="shared" si="0"/>
        <v>121</v>
      </c>
      <c r="J24" s="22" t="str">
        <f ca="1" t="shared" si="1"/>
        <v>NOT DUE</v>
      </c>
      <c r="K24" s="41"/>
      <c r="L24" s="34"/>
    </row>
    <row r="25" ht="24" spans="1:12">
      <c r="A25" s="22" t="s">
        <v>693</v>
      </c>
      <c r="B25" s="23" t="s">
        <v>642</v>
      </c>
      <c r="C25" s="23" t="s">
        <v>616</v>
      </c>
      <c r="D25" s="24" t="s">
        <v>171</v>
      </c>
      <c r="E25" s="25">
        <v>44082</v>
      </c>
      <c r="F25" s="25">
        <f>F10</f>
        <v>44629</v>
      </c>
      <c r="G25" s="40"/>
      <c r="H25" s="26">
        <f t="shared" si="2"/>
        <v>44811</v>
      </c>
      <c r="I25" s="33">
        <f ca="1" t="shared" si="0"/>
        <v>121</v>
      </c>
      <c r="J25" s="22" t="str">
        <f ca="1" t="shared" si="1"/>
        <v>NOT DUE</v>
      </c>
      <c r="K25" s="41"/>
      <c r="L25" s="34"/>
    </row>
    <row r="26" ht="24" spans="1:12">
      <c r="A26" s="22" t="s">
        <v>694</v>
      </c>
      <c r="B26" s="23" t="s">
        <v>644</v>
      </c>
      <c r="C26" s="23" t="s">
        <v>616</v>
      </c>
      <c r="D26" s="24" t="s">
        <v>171</v>
      </c>
      <c r="E26" s="25">
        <v>44082</v>
      </c>
      <c r="F26" s="25">
        <f>F10</f>
        <v>44629</v>
      </c>
      <c r="G26" s="40"/>
      <c r="H26" s="26">
        <f t="shared" si="2"/>
        <v>44811</v>
      </c>
      <c r="I26" s="33">
        <f ca="1" t="shared" si="0"/>
        <v>121</v>
      </c>
      <c r="J26" s="22" t="str">
        <f ca="1" t="shared" si="1"/>
        <v>NOT DUE</v>
      </c>
      <c r="K26" s="41"/>
      <c r="L26" s="34"/>
    </row>
    <row r="27" ht="24" spans="1:12">
      <c r="A27" s="22" t="s">
        <v>695</v>
      </c>
      <c r="B27" s="23" t="s">
        <v>646</v>
      </c>
      <c r="C27" s="23" t="s">
        <v>616</v>
      </c>
      <c r="D27" s="24" t="s">
        <v>171</v>
      </c>
      <c r="E27" s="25">
        <v>44082</v>
      </c>
      <c r="F27" s="25">
        <f>F10</f>
        <v>44629</v>
      </c>
      <c r="G27" s="40"/>
      <c r="H27" s="26">
        <f t="shared" si="2"/>
        <v>44811</v>
      </c>
      <c r="I27" s="33">
        <f ca="1" t="shared" si="0"/>
        <v>121</v>
      </c>
      <c r="J27" s="22" t="str">
        <f ca="1" t="shared" si="1"/>
        <v>NOT DUE</v>
      </c>
      <c r="K27" s="41"/>
      <c r="L27" s="34"/>
    </row>
    <row r="28" ht="48" spans="1:12">
      <c r="A28" s="22" t="s">
        <v>696</v>
      </c>
      <c r="B28" s="23" t="s">
        <v>648</v>
      </c>
      <c r="C28" s="23" t="s">
        <v>649</v>
      </c>
      <c r="D28" s="24" t="s">
        <v>171</v>
      </c>
      <c r="E28" s="25">
        <v>44082</v>
      </c>
      <c r="F28" s="25">
        <f>F10</f>
        <v>44629</v>
      </c>
      <c r="G28" s="40"/>
      <c r="H28" s="26">
        <f t="shared" si="2"/>
        <v>44811</v>
      </c>
      <c r="I28" s="33">
        <f ca="1" t="shared" si="0"/>
        <v>121</v>
      </c>
      <c r="J28" s="22" t="str">
        <f ca="1" t="shared" si="1"/>
        <v>NOT DUE</v>
      </c>
      <c r="K28" s="41"/>
      <c r="L28" s="34"/>
    </row>
    <row r="29" ht="24" spans="1:12">
      <c r="A29" s="22" t="s">
        <v>697</v>
      </c>
      <c r="B29" s="23" t="s">
        <v>651</v>
      </c>
      <c r="C29" s="23" t="s">
        <v>652</v>
      </c>
      <c r="D29" s="24" t="s">
        <v>171</v>
      </c>
      <c r="E29" s="25">
        <v>44082</v>
      </c>
      <c r="F29" s="25">
        <f>F11</f>
        <v>44629</v>
      </c>
      <c r="G29" s="40"/>
      <c r="H29" s="26">
        <f t="shared" si="2"/>
        <v>44811</v>
      </c>
      <c r="I29" s="33">
        <f ca="1" t="shared" si="0"/>
        <v>121</v>
      </c>
      <c r="J29" s="22" t="str">
        <f ca="1" t="shared" si="1"/>
        <v>NOT DUE</v>
      </c>
      <c r="K29" s="41"/>
      <c r="L29" s="34"/>
    </row>
    <row r="30" spans="1:12">
      <c r="A30" s="22" t="s">
        <v>698</v>
      </c>
      <c r="B30" s="23" t="s">
        <v>654</v>
      </c>
      <c r="C30" s="23" t="s">
        <v>655</v>
      </c>
      <c r="D30" s="24" t="s">
        <v>201</v>
      </c>
      <c r="E30" s="25">
        <v>44082</v>
      </c>
      <c r="F30" s="25">
        <v>44671</v>
      </c>
      <c r="G30" s="40"/>
      <c r="H30" s="26">
        <f>F30+30</f>
        <v>44701</v>
      </c>
      <c r="I30" s="33">
        <f ca="1" t="shared" si="0"/>
        <v>11</v>
      </c>
      <c r="J30" s="22" t="str">
        <f ca="1" t="shared" si="1"/>
        <v>NOT DUE</v>
      </c>
      <c r="K30" s="41"/>
      <c r="L30" s="34"/>
    </row>
    <row r="31" spans="1:12">
      <c r="A31" s="22" t="s">
        <v>699</v>
      </c>
      <c r="B31" s="23" t="s">
        <v>657</v>
      </c>
      <c r="C31" s="23" t="s">
        <v>658</v>
      </c>
      <c r="D31" s="24" t="s">
        <v>197</v>
      </c>
      <c r="E31" s="25">
        <v>44082</v>
      </c>
      <c r="F31" s="25">
        <v>44447</v>
      </c>
      <c r="G31" s="40"/>
      <c r="H31" s="26">
        <f>F31+(365)</f>
        <v>44812</v>
      </c>
      <c r="I31" s="33">
        <f ca="1" t="shared" si="0"/>
        <v>122</v>
      </c>
      <c r="J31" s="22" t="str">
        <f ca="1" t="shared" si="1"/>
        <v>NOT DUE</v>
      </c>
      <c r="K31" s="23" t="s">
        <v>659</v>
      </c>
      <c r="L31" s="34"/>
    </row>
    <row r="32" spans="1:12">
      <c r="A32" s="22" t="s">
        <v>700</v>
      </c>
      <c r="B32" s="23" t="s">
        <v>657</v>
      </c>
      <c r="C32" s="23" t="s">
        <v>661</v>
      </c>
      <c r="D32" s="24" t="s">
        <v>201</v>
      </c>
      <c r="E32" s="25">
        <v>44082</v>
      </c>
      <c r="F32" s="25">
        <f>F30</f>
        <v>44671</v>
      </c>
      <c r="G32" s="40"/>
      <c r="H32" s="26">
        <f t="shared" ref="H32:H33" si="3">F32+30</f>
        <v>44701</v>
      </c>
      <c r="I32" s="33">
        <f ca="1" t="shared" si="0"/>
        <v>11</v>
      </c>
      <c r="J32" s="22" t="str">
        <f ca="1" t="shared" si="1"/>
        <v>NOT DUE</v>
      </c>
      <c r="K32" s="23"/>
      <c r="L32" s="34"/>
    </row>
    <row r="33" spans="1:12">
      <c r="A33" s="22" t="s">
        <v>701</v>
      </c>
      <c r="B33" s="23" t="s">
        <v>663</v>
      </c>
      <c r="C33" s="23" t="s">
        <v>664</v>
      </c>
      <c r="D33" s="24" t="s">
        <v>201</v>
      </c>
      <c r="E33" s="25">
        <v>44082</v>
      </c>
      <c r="F33" s="25">
        <f>F30</f>
        <v>44671</v>
      </c>
      <c r="G33" s="40"/>
      <c r="H33" s="26">
        <f t="shared" si="3"/>
        <v>44701</v>
      </c>
      <c r="I33" s="33">
        <f ca="1" t="shared" si="0"/>
        <v>11</v>
      </c>
      <c r="J33" s="22" t="str">
        <f ca="1" t="shared" si="1"/>
        <v>NOT DUE</v>
      </c>
      <c r="K33" s="23"/>
      <c r="L33" s="34"/>
    </row>
    <row r="34" spans="1:12">
      <c r="A34" s="22" t="s">
        <v>702</v>
      </c>
      <c r="B34" s="23" t="s">
        <v>663</v>
      </c>
      <c r="C34" s="23" t="s">
        <v>703</v>
      </c>
      <c r="D34" s="24" t="s">
        <v>668</v>
      </c>
      <c r="E34" s="25">
        <v>44082</v>
      </c>
      <c r="F34" s="25">
        <v>44082</v>
      </c>
      <c r="G34" s="40"/>
      <c r="H34" s="26">
        <f>F34+(365*5)</f>
        <v>45907</v>
      </c>
      <c r="I34" s="33">
        <f ca="1" t="shared" si="0"/>
        <v>1217</v>
      </c>
      <c r="J34" s="22" t="str">
        <f ca="1" t="shared" si="1"/>
        <v>NOT DUE</v>
      </c>
      <c r="K34" s="23"/>
      <c r="L34" s="34"/>
    </row>
    <row r="35" ht="24" spans="1:12">
      <c r="A35" s="22" t="s">
        <v>704</v>
      </c>
      <c r="B35" s="23" t="s">
        <v>671</v>
      </c>
      <c r="C35" s="23" t="s">
        <v>672</v>
      </c>
      <c r="D35" s="24" t="s">
        <v>197</v>
      </c>
      <c r="E35" s="25">
        <v>44082</v>
      </c>
      <c r="F35" s="25">
        <v>44447</v>
      </c>
      <c r="G35" s="40"/>
      <c r="H35" s="26">
        <f>F35+(365)</f>
        <v>44812</v>
      </c>
      <c r="I35" s="33">
        <f ca="1" t="shared" si="0"/>
        <v>122</v>
      </c>
      <c r="J35" s="22" t="str">
        <f ca="1" t="shared" si="1"/>
        <v>NOT DUE</v>
      </c>
      <c r="K35" s="23" t="s">
        <v>673</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705</v>
      </c>
      <c r="D3" s="6" t="s">
        <v>149</v>
      </c>
      <c r="E3" s="6"/>
      <c r="F3" s="11" t="s">
        <v>706</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708</v>
      </c>
      <c r="B8" s="23" t="s">
        <v>709</v>
      </c>
      <c r="C8" s="23" t="s">
        <v>710</v>
      </c>
      <c r="D8" s="24" t="s">
        <v>171</v>
      </c>
      <c r="E8" s="25">
        <v>44082</v>
      </c>
      <c r="F8" s="25">
        <v>44568</v>
      </c>
      <c r="G8" s="40"/>
      <c r="H8" s="26">
        <f>F8+182</f>
        <v>44750</v>
      </c>
      <c r="I8" s="33">
        <f ca="1" t="shared" ref="I8:I34" si="0">IF(ISBLANK(H8),"",H8-DATE(YEAR(NOW()),MONTH(NOW()),DAY(NOW())))</f>
        <v>60</v>
      </c>
      <c r="J8" s="22" t="str">
        <f ca="1" t="shared" ref="J8:J34" si="1">IF(I8="","",IF(I8&lt;0,"OVERDUE","NOT DUE"))</f>
        <v>NOT DUE</v>
      </c>
      <c r="K8" s="23"/>
      <c r="L8" s="34"/>
    </row>
    <row r="9" spans="1:12">
      <c r="A9" s="22" t="s">
        <v>711</v>
      </c>
      <c r="B9" s="23" t="s">
        <v>712</v>
      </c>
      <c r="C9" s="23" t="s">
        <v>603</v>
      </c>
      <c r="D9" s="24" t="s">
        <v>604</v>
      </c>
      <c r="E9" s="25">
        <v>44082</v>
      </c>
      <c r="F9" s="25">
        <v>44688</v>
      </c>
      <c r="G9" s="40"/>
      <c r="H9" s="26">
        <f>F9+60</f>
        <v>44748</v>
      </c>
      <c r="I9" s="33">
        <f ca="1" t="shared" si="0"/>
        <v>58</v>
      </c>
      <c r="J9" s="22" t="str">
        <f ca="1" t="shared" si="1"/>
        <v>NOT DUE</v>
      </c>
      <c r="K9" s="23"/>
      <c r="L9" s="34"/>
    </row>
    <row r="10" spans="1:12">
      <c r="A10" s="22" t="s">
        <v>713</v>
      </c>
      <c r="B10" s="23" t="s">
        <v>712</v>
      </c>
      <c r="C10" s="23" t="s">
        <v>714</v>
      </c>
      <c r="D10" s="24" t="s">
        <v>171</v>
      </c>
      <c r="E10" s="25">
        <v>44082</v>
      </c>
      <c r="F10" s="25">
        <v>44629</v>
      </c>
      <c r="G10" s="40"/>
      <c r="H10" s="26">
        <f t="shared" ref="H10:H11" si="2">F10+182</f>
        <v>44811</v>
      </c>
      <c r="I10" s="33">
        <f ca="1" t="shared" si="0"/>
        <v>121</v>
      </c>
      <c r="J10" s="22" t="str">
        <f ca="1" t="shared" si="1"/>
        <v>NOT DUE</v>
      </c>
      <c r="K10" s="23"/>
      <c r="L10" s="34"/>
    </row>
    <row r="11" ht="24" spans="1:12">
      <c r="A11" s="22" t="s">
        <v>715</v>
      </c>
      <c r="B11" s="23" t="s">
        <v>599</v>
      </c>
      <c r="C11" s="23" t="s">
        <v>716</v>
      </c>
      <c r="D11" s="24" t="s">
        <v>171</v>
      </c>
      <c r="E11" s="25">
        <v>44082</v>
      </c>
      <c r="F11" s="25">
        <v>44629</v>
      </c>
      <c r="G11" s="40"/>
      <c r="H11" s="26">
        <f t="shared" si="2"/>
        <v>44811</v>
      </c>
      <c r="I11" s="33">
        <f ca="1" t="shared" si="0"/>
        <v>121</v>
      </c>
      <c r="J11" s="22" t="str">
        <f ca="1" t="shared" si="1"/>
        <v>NOT DUE</v>
      </c>
      <c r="K11" s="23"/>
      <c r="L11" s="34"/>
    </row>
    <row r="12" ht="24" spans="1:12">
      <c r="A12" s="22" t="s">
        <v>717</v>
      </c>
      <c r="B12" s="23" t="s">
        <v>599</v>
      </c>
      <c r="C12" s="23" t="s">
        <v>603</v>
      </c>
      <c r="D12" s="24" t="s">
        <v>718</v>
      </c>
      <c r="E12" s="25">
        <v>44082</v>
      </c>
      <c r="F12" s="25">
        <f>F9</f>
        <v>44688</v>
      </c>
      <c r="G12" s="40"/>
      <c r="H12" s="26">
        <f t="shared" ref="H12:H13" si="3">F12+60</f>
        <v>44748</v>
      </c>
      <c r="I12" s="33">
        <f ca="1" t="shared" si="0"/>
        <v>58</v>
      </c>
      <c r="J12" s="22" t="str">
        <f ca="1" t="shared" si="1"/>
        <v>NOT DUE</v>
      </c>
      <c r="K12" s="23"/>
      <c r="L12" s="34"/>
    </row>
    <row r="13" spans="1:12">
      <c r="A13" s="22" t="s">
        <v>719</v>
      </c>
      <c r="B13" s="23" t="s">
        <v>720</v>
      </c>
      <c r="C13" s="23" t="s">
        <v>603</v>
      </c>
      <c r="D13" s="24" t="s">
        <v>604</v>
      </c>
      <c r="E13" s="25">
        <v>44082</v>
      </c>
      <c r="F13" s="25">
        <f>F9</f>
        <v>44688</v>
      </c>
      <c r="G13" s="40"/>
      <c r="H13" s="26">
        <f t="shared" si="3"/>
        <v>44748</v>
      </c>
      <c r="I13" s="33">
        <f ca="1" t="shared" si="0"/>
        <v>58</v>
      </c>
      <c r="J13" s="22" t="str">
        <f ca="1" t="shared" si="1"/>
        <v>NOT DUE</v>
      </c>
      <c r="K13" s="23"/>
      <c r="L13" s="34"/>
    </row>
    <row r="14" spans="1:12">
      <c r="A14" s="22" t="s">
        <v>721</v>
      </c>
      <c r="B14" s="23" t="s">
        <v>720</v>
      </c>
      <c r="C14" s="23" t="s">
        <v>722</v>
      </c>
      <c r="D14" s="24" t="s">
        <v>171</v>
      </c>
      <c r="E14" s="25">
        <v>44082</v>
      </c>
      <c r="F14" s="25">
        <f>F10</f>
        <v>44629</v>
      </c>
      <c r="G14" s="40"/>
      <c r="H14" s="26">
        <f>F14+182</f>
        <v>44811</v>
      </c>
      <c r="I14" s="33">
        <f ca="1" t="shared" si="0"/>
        <v>121</v>
      </c>
      <c r="J14" s="22" t="str">
        <f ca="1" t="shared" si="1"/>
        <v>NOT DUE</v>
      </c>
      <c r="K14" s="23"/>
      <c r="L14" s="34"/>
    </row>
    <row r="15" spans="1:12">
      <c r="A15" s="22" t="s">
        <v>723</v>
      </c>
      <c r="B15" s="23" t="s">
        <v>724</v>
      </c>
      <c r="C15" s="23" t="s">
        <v>603</v>
      </c>
      <c r="D15" s="24" t="s">
        <v>604</v>
      </c>
      <c r="E15" s="25">
        <v>44082</v>
      </c>
      <c r="F15" s="25">
        <f>F9</f>
        <v>44688</v>
      </c>
      <c r="G15" s="40"/>
      <c r="H15" s="26">
        <f>F15+60</f>
        <v>44748</v>
      </c>
      <c r="I15" s="33">
        <f ca="1" t="shared" si="0"/>
        <v>58</v>
      </c>
      <c r="J15" s="22" t="str">
        <f ca="1" t="shared" si="1"/>
        <v>NOT DUE</v>
      </c>
      <c r="K15" s="23"/>
      <c r="L15" s="34"/>
    </row>
    <row r="16" spans="1:12">
      <c r="A16" s="22" t="s">
        <v>725</v>
      </c>
      <c r="B16" s="23" t="s">
        <v>724</v>
      </c>
      <c r="C16" s="23" t="s">
        <v>726</v>
      </c>
      <c r="D16" s="24" t="s">
        <v>171</v>
      </c>
      <c r="E16" s="25">
        <v>44082</v>
      </c>
      <c r="F16" s="25">
        <f>F10</f>
        <v>44629</v>
      </c>
      <c r="G16" s="40"/>
      <c r="H16" s="26">
        <f>F16+182</f>
        <v>44811</v>
      </c>
      <c r="I16" s="33">
        <f ca="1" t="shared" si="0"/>
        <v>121</v>
      </c>
      <c r="J16" s="22" t="str">
        <f ca="1" t="shared" si="1"/>
        <v>NOT DUE</v>
      </c>
      <c r="K16" s="23"/>
      <c r="L16" s="34"/>
    </row>
    <row r="17" ht="60" spans="1:12">
      <c r="A17" s="22" t="s">
        <v>727</v>
      </c>
      <c r="B17" s="23" t="s">
        <v>728</v>
      </c>
      <c r="C17" s="23" t="s">
        <v>610</v>
      </c>
      <c r="D17" s="24" t="s">
        <v>171</v>
      </c>
      <c r="E17" s="25">
        <v>44082</v>
      </c>
      <c r="F17" s="25">
        <f>F10</f>
        <v>44629</v>
      </c>
      <c r="G17" s="40"/>
      <c r="H17" s="26">
        <f t="shared" ref="H17:H18" si="4">F17+182</f>
        <v>44811</v>
      </c>
      <c r="I17" s="33">
        <f ca="1" t="shared" si="0"/>
        <v>121</v>
      </c>
      <c r="J17" s="22" t="str">
        <f ca="1" t="shared" si="1"/>
        <v>NOT DUE</v>
      </c>
      <c r="K17" s="23"/>
      <c r="L17" s="34"/>
    </row>
    <row r="18" spans="1:12">
      <c r="A18" s="22" t="s">
        <v>729</v>
      </c>
      <c r="B18" s="23" t="s">
        <v>730</v>
      </c>
      <c r="C18" s="23" t="s">
        <v>714</v>
      </c>
      <c r="D18" s="24" t="s">
        <v>171</v>
      </c>
      <c r="E18" s="25">
        <v>44082</v>
      </c>
      <c r="F18" s="25">
        <f>F17</f>
        <v>44629</v>
      </c>
      <c r="G18" s="40"/>
      <c r="H18" s="26">
        <f t="shared" si="4"/>
        <v>44811</v>
      </c>
      <c r="I18" s="33">
        <f ca="1" t="shared" si="0"/>
        <v>121</v>
      </c>
      <c r="J18" s="22" t="str">
        <f ca="1" t="shared" si="1"/>
        <v>NOT DUE</v>
      </c>
      <c r="K18" s="23" t="s">
        <v>731</v>
      </c>
      <c r="L18" s="34"/>
    </row>
    <row r="19" spans="1:12">
      <c r="A19" s="22" t="s">
        <v>732</v>
      </c>
      <c r="B19" s="23" t="s">
        <v>730</v>
      </c>
      <c r="C19" s="23" t="s">
        <v>603</v>
      </c>
      <c r="D19" s="24" t="s">
        <v>604</v>
      </c>
      <c r="E19" s="25">
        <v>44082</v>
      </c>
      <c r="F19" s="25">
        <f>F9</f>
        <v>44688</v>
      </c>
      <c r="G19" s="40"/>
      <c r="H19" s="26">
        <f>F19+60</f>
        <v>44748</v>
      </c>
      <c r="I19" s="33">
        <f ca="1" t="shared" si="0"/>
        <v>58</v>
      </c>
      <c r="J19" s="22" t="str">
        <f ca="1" t="shared" si="1"/>
        <v>NOT DUE</v>
      </c>
      <c r="K19" s="23"/>
      <c r="L19" s="34"/>
    </row>
    <row r="20" spans="1:12">
      <c r="A20" s="22" t="s">
        <v>733</v>
      </c>
      <c r="B20" s="23" t="s">
        <v>734</v>
      </c>
      <c r="C20" s="23" t="s">
        <v>735</v>
      </c>
      <c r="D20" s="24" t="s">
        <v>171</v>
      </c>
      <c r="E20" s="25">
        <v>44082</v>
      </c>
      <c r="F20" s="25">
        <f>F17</f>
        <v>44629</v>
      </c>
      <c r="G20" s="40"/>
      <c r="H20" s="26">
        <f t="shared" ref="H20:H24" si="5">F20+182</f>
        <v>44811</v>
      </c>
      <c r="I20" s="33">
        <f ca="1" t="shared" si="0"/>
        <v>121</v>
      </c>
      <c r="J20" s="22" t="str">
        <f ca="1" t="shared" si="1"/>
        <v>NOT DUE</v>
      </c>
      <c r="K20" s="23" t="s">
        <v>736</v>
      </c>
      <c r="L20" s="34"/>
    </row>
    <row r="21" spans="1:12">
      <c r="A21" s="22" t="s">
        <v>737</v>
      </c>
      <c r="B21" s="23" t="s">
        <v>738</v>
      </c>
      <c r="C21" s="23" t="s">
        <v>739</v>
      </c>
      <c r="D21" s="24" t="s">
        <v>171</v>
      </c>
      <c r="E21" s="25">
        <v>44082</v>
      </c>
      <c r="F21" s="25">
        <f>F17</f>
        <v>44629</v>
      </c>
      <c r="G21" s="40"/>
      <c r="H21" s="26">
        <f t="shared" si="5"/>
        <v>44811</v>
      </c>
      <c r="I21" s="33">
        <f ca="1" t="shared" si="0"/>
        <v>121</v>
      </c>
      <c r="J21" s="22" t="str">
        <f ca="1" t="shared" si="1"/>
        <v>NOT DUE</v>
      </c>
      <c r="K21" s="23"/>
      <c r="L21" s="34"/>
    </row>
    <row r="22" spans="1:12">
      <c r="A22" s="22" t="s">
        <v>740</v>
      </c>
      <c r="B22" s="23" t="s">
        <v>738</v>
      </c>
      <c r="C22" s="23" t="s">
        <v>603</v>
      </c>
      <c r="D22" s="24" t="s">
        <v>604</v>
      </c>
      <c r="E22" s="25">
        <v>44082</v>
      </c>
      <c r="F22" s="25">
        <f>F12</f>
        <v>44688</v>
      </c>
      <c r="G22" s="40"/>
      <c r="H22" s="26">
        <f>F22+60</f>
        <v>44748</v>
      </c>
      <c r="I22" s="33">
        <f ca="1" t="shared" si="0"/>
        <v>58</v>
      </c>
      <c r="J22" s="22" t="str">
        <f ca="1" t="shared" si="1"/>
        <v>NOT DUE</v>
      </c>
      <c r="K22" s="23"/>
      <c r="L22" s="34"/>
    </row>
    <row r="23" ht="36" spans="1:12">
      <c r="A23" s="22" t="s">
        <v>741</v>
      </c>
      <c r="B23" s="23" t="s">
        <v>742</v>
      </c>
      <c r="C23" s="23" t="s">
        <v>616</v>
      </c>
      <c r="D23" s="24" t="s">
        <v>171</v>
      </c>
      <c r="E23" s="25">
        <v>44082</v>
      </c>
      <c r="F23" s="25">
        <f>F17</f>
        <v>44629</v>
      </c>
      <c r="G23" s="40"/>
      <c r="H23" s="26">
        <f t="shared" si="5"/>
        <v>44811</v>
      </c>
      <c r="I23" s="33">
        <f ca="1" t="shared" si="0"/>
        <v>121</v>
      </c>
      <c r="J23" s="22" t="str">
        <f ca="1" t="shared" si="1"/>
        <v>NOT DUE</v>
      </c>
      <c r="K23" s="23"/>
      <c r="L23" s="34"/>
    </row>
    <row r="24" ht="36" spans="1:12">
      <c r="A24" s="22" t="s">
        <v>743</v>
      </c>
      <c r="B24" s="23" t="s">
        <v>744</v>
      </c>
      <c r="C24" s="23" t="s">
        <v>607</v>
      </c>
      <c r="D24" s="24" t="s">
        <v>171</v>
      </c>
      <c r="E24" s="25">
        <v>44082</v>
      </c>
      <c r="F24" s="25">
        <f>F17</f>
        <v>44629</v>
      </c>
      <c r="G24" s="40"/>
      <c r="H24" s="26">
        <f t="shared" si="5"/>
        <v>44811</v>
      </c>
      <c r="I24" s="33">
        <f ca="1" t="shared" si="0"/>
        <v>121</v>
      </c>
      <c r="J24" s="22" t="str">
        <f ca="1" t="shared" si="1"/>
        <v>NOT DUE</v>
      </c>
      <c r="K24" s="23"/>
      <c r="L24" s="34"/>
    </row>
    <row r="25" ht="36" spans="1:12">
      <c r="A25" s="22" t="s">
        <v>745</v>
      </c>
      <c r="B25" s="23" t="s">
        <v>744</v>
      </c>
      <c r="C25" s="23" t="s">
        <v>603</v>
      </c>
      <c r="D25" s="24" t="s">
        <v>604</v>
      </c>
      <c r="E25" s="25">
        <v>44082</v>
      </c>
      <c r="F25" s="25">
        <f>F12</f>
        <v>44688</v>
      </c>
      <c r="G25" s="40"/>
      <c r="H25" s="26">
        <f>F25+60</f>
        <v>44748</v>
      </c>
      <c r="I25" s="33">
        <f ca="1" t="shared" si="0"/>
        <v>58</v>
      </c>
      <c r="J25" s="22" t="str">
        <f ca="1" t="shared" si="1"/>
        <v>NOT DUE</v>
      </c>
      <c r="K25" s="23"/>
      <c r="L25" s="34"/>
    </row>
    <row r="26" spans="1:12">
      <c r="A26" s="22" t="s">
        <v>746</v>
      </c>
      <c r="B26" s="23" t="s">
        <v>654</v>
      </c>
      <c r="C26" s="23" t="s">
        <v>655</v>
      </c>
      <c r="D26" s="24" t="s">
        <v>604</v>
      </c>
      <c r="E26" s="25">
        <v>44082</v>
      </c>
      <c r="F26" s="25">
        <f>F12</f>
        <v>44688</v>
      </c>
      <c r="G26" s="40"/>
      <c r="H26" s="26">
        <f>F26+60</f>
        <v>44748</v>
      </c>
      <c r="I26" s="33">
        <f ca="1" t="shared" si="0"/>
        <v>58</v>
      </c>
      <c r="J26" s="22" t="str">
        <f ca="1" t="shared" si="1"/>
        <v>NOT DUE</v>
      </c>
      <c r="K26" s="23"/>
      <c r="L26" s="34"/>
    </row>
    <row r="27" spans="1:12">
      <c r="A27" s="22" t="s">
        <v>747</v>
      </c>
      <c r="B27" s="23" t="s">
        <v>654</v>
      </c>
      <c r="C27" s="23" t="s">
        <v>658</v>
      </c>
      <c r="D27" s="24" t="s">
        <v>197</v>
      </c>
      <c r="E27" s="25">
        <v>44082</v>
      </c>
      <c r="F27" s="25">
        <v>44447</v>
      </c>
      <c r="G27" s="40"/>
      <c r="H27" s="26">
        <f t="shared" ref="H27" si="6">F27+(365)</f>
        <v>44812</v>
      </c>
      <c r="I27" s="33">
        <f ca="1" t="shared" si="0"/>
        <v>122</v>
      </c>
      <c r="J27" s="22" t="str">
        <f ca="1" t="shared" si="1"/>
        <v>NOT DUE</v>
      </c>
      <c r="K27" s="23" t="s">
        <v>659</v>
      </c>
      <c r="L27" s="34"/>
    </row>
    <row r="28" ht="24" spans="1:12">
      <c r="A28" s="22" t="s">
        <v>748</v>
      </c>
      <c r="B28" s="23" t="s">
        <v>663</v>
      </c>
      <c r="C28" s="23" t="s">
        <v>749</v>
      </c>
      <c r="D28" s="24" t="s">
        <v>604</v>
      </c>
      <c r="E28" s="25">
        <v>44082</v>
      </c>
      <c r="F28" s="25">
        <f>F9</f>
        <v>44688</v>
      </c>
      <c r="G28" s="40"/>
      <c r="H28" s="26">
        <f>F28+60</f>
        <v>44748</v>
      </c>
      <c r="I28" s="33">
        <f ca="1" t="shared" si="0"/>
        <v>58</v>
      </c>
      <c r="J28" s="22" t="str">
        <f ca="1" t="shared" si="1"/>
        <v>NOT DUE</v>
      </c>
      <c r="K28" s="23"/>
      <c r="L28" s="34"/>
    </row>
    <row r="29" spans="1:12">
      <c r="A29" s="22" t="s">
        <v>750</v>
      </c>
      <c r="B29" s="23" t="s">
        <v>663</v>
      </c>
      <c r="C29" s="23" t="s">
        <v>667</v>
      </c>
      <c r="D29" s="24" t="s">
        <v>668</v>
      </c>
      <c r="E29" s="25">
        <v>44082</v>
      </c>
      <c r="F29" s="25">
        <v>44082</v>
      </c>
      <c r="G29" s="40"/>
      <c r="H29" s="26">
        <f>F29+(365*5)</f>
        <v>45907</v>
      </c>
      <c r="I29" s="33">
        <f ca="1" t="shared" si="0"/>
        <v>1217</v>
      </c>
      <c r="J29" s="22" t="str">
        <f ca="1" t="shared" si="1"/>
        <v>NOT DUE</v>
      </c>
      <c r="K29" s="23" t="s">
        <v>751</v>
      </c>
      <c r="L29" s="34"/>
    </row>
    <row r="30" ht="24" spans="1:12">
      <c r="A30" s="22" t="s">
        <v>752</v>
      </c>
      <c r="B30" s="23" t="s">
        <v>753</v>
      </c>
      <c r="C30" s="23" t="s">
        <v>754</v>
      </c>
      <c r="D30" s="24" t="s">
        <v>171</v>
      </c>
      <c r="E30" s="25">
        <v>44082</v>
      </c>
      <c r="F30" s="25">
        <v>44629</v>
      </c>
      <c r="G30" s="40"/>
      <c r="H30" s="26">
        <f t="shared" ref="H30:H41" si="7">F30+182</f>
        <v>44811</v>
      </c>
      <c r="I30" s="33">
        <f ca="1" t="shared" si="0"/>
        <v>121</v>
      </c>
      <c r="J30" s="22" t="str">
        <f ca="1" t="shared" si="1"/>
        <v>NOT DUE</v>
      </c>
      <c r="K30" s="23"/>
      <c r="L30" s="34"/>
    </row>
    <row r="31" ht="24" spans="1:12">
      <c r="A31" s="22" t="s">
        <v>755</v>
      </c>
      <c r="B31" s="23" t="s">
        <v>756</v>
      </c>
      <c r="C31" s="23" t="s">
        <v>754</v>
      </c>
      <c r="D31" s="24" t="s">
        <v>171</v>
      </c>
      <c r="E31" s="25">
        <v>44082</v>
      </c>
      <c r="F31" s="25">
        <f>F30</f>
        <v>44629</v>
      </c>
      <c r="G31" s="40"/>
      <c r="H31" s="26">
        <f t="shared" si="7"/>
        <v>44811</v>
      </c>
      <c r="I31" s="33">
        <f ca="1" t="shared" si="0"/>
        <v>121</v>
      </c>
      <c r="J31" s="22" t="str">
        <f ca="1" t="shared" si="1"/>
        <v>NOT DUE</v>
      </c>
      <c r="K31" s="23"/>
      <c r="L31" s="34"/>
    </row>
    <row r="32" ht="24" spans="1:12">
      <c r="A32" s="22" t="s">
        <v>757</v>
      </c>
      <c r="B32" s="23" t="s">
        <v>627</v>
      </c>
      <c r="C32" s="23" t="s">
        <v>754</v>
      </c>
      <c r="D32" s="24" t="s">
        <v>171</v>
      </c>
      <c r="E32" s="25">
        <v>44082</v>
      </c>
      <c r="F32" s="25">
        <f>F30</f>
        <v>44629</v>
      </c>
      <c r="G32" s="40"/>
      <c r="H32" s="26">
        <f t="shared" si="7"/>
        <v>44811</v>
      </c>
      <c r="I32" s="33">
        <f ca="1" t="shared" si="0"/>
        <v>121</v>
      </c>
      <c r="J32" s="22" t="str">
        <f ca="1" t="shared" si="1"/>
        <v>NOT DUE</v>
      </c>
      <c r="K32" s="23"/>
      <c r="L32" s="34"/>
    </row>
    <row r="33" ht="24" spans="1:12">
      <c r="A33" s="22" t="s">
        <v>758</v>
      </c>
      <c r="B33" s="23" t="s">
        <v>629</v>
      </c>
      <c r="C33" s="23" t="s">
        <v>754</v>
      </c>
      <c r="D33" s="24" t="s">
        <v>171</v>
      </c>
      <c r="E33" s="25">
        <v>44082</v>
      </c>
      <c r="F33" s="25">
        <f>F30</f>
        <v>44629</v>
      </c>
      <c r="G33" s="40"/>
      <c r="H33" s="26">
        <f t="shared" si="7"/>
        <v>44811</v>
      </c>
      <c r="I33" s="33">
        <f ca="1" t="shared" si="0"/>
        <v>121</v>
      </c>
      <c r="J33" s="22" t="str">
        <f ca="1" t="shared" si="1"/>
        <v>NOT DUE</v>
      </c>
      <c r="K33" s="23"/>
      <c r="L33" s="34"/>
    </row>
    <row r="34" ht="24" spans="1:12">
      <c r="A34" s="22" t="s">
        <v>759</v>
      </c>
      <c r="B34" s="23" t="s">
        <v>631</v>
      </c>
      <c r="C34" s="23" t="s">
        <v>754</v>
      </c>
      <c r="D34" s="24" t="s">
        <v>171</v>
      </c>
      <c r="E34" s="25">
        <v>44082</v>
      </c>
      <c r="F34" s="25">
        <f>F30</f>
        <v>44629</v>
      </c>
      <c r="G34" s="40"/>
      <c r="H34" s="26">
        <f t="shared" si="7"/>
        <v>44811</v>
      </c>
      <c r="I34" s="33">
        <f ca="1" t="shared" si="0"/>
        <v>121</v>
      </c>
      <c r="J34" s="22" t="str">
        <f ca="1" t="shared" si="1"/>
        <v>NOT DUE</v>
      </c>
      <c r="K34" s="23"/>
      <c r="L34" s="34"/>
    </row>
    <row r="35" ht="24" spans="1:12">
      <c r="A35" s="22" t="s">
        <v>760</v>
      </c>
      <c r="B35" s="23" t="s">
        <v>761</v>
      </c>
      <c r="C35" s="23" t="s">
        <v>754</v>
      </c>
      <c r="D35" s="24" t="s">
        <v>171</v>
      </c>
      <c r="E35" s="25">
        <v>44082</v>
      </c>
      <c r="F35" s="25">
        <f>F30</f>
        <v>44629</v>
      </c>
      <c r="G35" s="40"/>
      <c r="H35" s="26">
        <f t="shared" si="7"/>
        <v>44811</v>
      </c>
      <c r="I35" s="33">
        <f ca="1" t="shared" ref="I35:I45" si="8">IF(ISBLANK(H35),"",H35-DATE(YEAR(NOW()),MONTH(NOW()),DAY(NOW())))</f>
        <v>121</v>
      </c>
      <c r="J35" s="22" t="str">
        <f ca="1" t="shared" ref="J35:J45" si="9">IF(I35="","",IF(I35&lt;0,"OVERDUE","NOT DUE"))</f>
        <v>NOT DUE</v>
      </c>
      <c r="K35" s="23"/>
      <c r="L35" s="34"/>
    </row>
    <row r="36" ht="24" spans="1:12">
      <c r="A36" s="22" t="s">
        <v>762</v>
      </c>
      <c r="B36" s="23" t="s">
        <v>635</v>
      </c>
      <c r="C36" s="23" t="s">
        <v>754</v>
      </c>
      <c r="D36" s="24" t="s">
        <v>171</v>
      </c>
      <c r="E36" s="25">
        <v>44082</v>
      </c>
      <c r="F36" s="25">
        <f>F30</f>
        <v>44629</v>
      </c>
      <c r="G36" s="40"/>
      <c r="H36" s="26">
        <f t="shared" si="7"/>
        <v>44811</v>
      </c>
      <c r="I36" s="33">
        <f ca="1" t="shared" si="8"/>
        <v>121</v>
      </c>
      <c r="J36" s="22" t="str">
        <f ca="1" t="shared" si="9"/>
        <v>NOT DUE</v>
      </c>
      <c r="K36" s="23"/>
      <c r="L36" s="34"/>
    </row>
    <row r="37" ht="24" spans="1:12">
      <c r="A37" s="22" t="s">
        <v>763</v>
      </c>
      <c r="B37" s="23" t="s">
        <v>638</v>
      </c>
      <c r="C37" s="23" t="s">
        <v>754</v>
      </c>
      <c r="D37" s="24" t="s">
        <v>171</v>
      </c>
      <c r="E37" s="25">
        <v>44082</v>
      </c>
      <c r="F37" s="25">
        <f>F30</f>
        <v>44629</v>
      </c>
      <c r="G37" s="40"/>
      <c r="H37" s="26">
        <f t="shared" si="7"/>
        <v>44811</v>
      </c>
      <c r="I37" s="33">
        <f ca="1" t="shared" si="8"/>
        <v>121</v>
      </c>
      <c r="J37" s="22" t="str">
        <f ca="1" t="shared" si="9"/>
        <v>NOT DUE</v>
      </c>
      <c r="K37" s="23"/>
      <c r="L37" s="34"/>
    </row>
    <row r="38" ht="24" spans="1:12">
      <c r="A38" s="22" t="s">
        <v>764</v>
      </c>
      <c r="B38" s="23" t="s">
        <v>640</v>
      </c>
      <c r="C38" s="23" t="s">
        <v>754</v>
      </c>
      <c r="D38" s="24" t="s">
        <v>171</v>
      </c>
      <c r="E38" s="25">
        <v>44082</v>
      </c>
      <c r="F38" s="25">
        <f>F30</f>
        <v>44629</v>
      </c>
      <c r="G38" s="40"/>
      <c r="H38" s="26">
        <f t="shared" si="7"/>
        <v>44811</v>
      </c>
      <c r="I38" s="33">
        <f ca="1" t="shared" si="8"/>
        <v>121</v>
      </c>
      <c r="J38" s="22" t="str">
        <f ca="1" t="shared" si="9"/>
        <v>NOT DUE</v>
      </c>
      <c r="K38" s="23"/>
      <c r="L38" s="34"/>
    </row>
    <row r="39" ht="24" spans="1:12">
      <c r="A39" s="22" t="s">
        <v>765</v>
      </c>
      <c r="B39" s="23" t="s">
        <v>642</v>
      </c>
      <c r="C39" s="23" t="s">
        <v>754</v>
      </c>
      <c r="D39" s="24" t="s">
        <v>171</v>
      </c>
      <c r="E39" s="25">
        <v>44082</v>
      </c>
      <c r="F39" s="25">
        <f>F30</f>
        <v>44629</v>
      </c>
      <c r="G39" s="40"/>
      <c r="H39" s="26">
        <f t="shared" si="7"/>
        <v>44811</v>
      </c>
      <c r="I39" s="33">
        <f ca="1" t="shared" si="8"/>
        <v>121</v>
      </c>
      <c r="J39" s="22" t="str">
        <f ca="1" t="shared" si="9"/>
        <v>NOT DUE</v>
      </c>
      <c r="K39" s="23"/>
      <c r="L39" s="34"/>
    </row>
    <row r="40" ht="24" spans="1:12">
      <c r="A40" s="22" t="s">
        <v>766</v>
      </c>
      <c r="B40" s="23" t="s">
        <v>644</v>
      </c>
      <c r="C40" s="23" t="s">
        <v>754</v>
      </c>
      <c r="D40" s="24" t="s">
        <v>171</v>
      </c>
      <c r="E40" s="25">
        <v>44082</v>
      </c>
      <c r="F40" s="25">
        <f>F30</f>
        <v>44629</v>
      </c>
      <c r="G40" s="40"/>
      <c r="H40" s="26">
        <f t="shared" si="7"/>
        <v>44811</v>
      </c>
      <c r="I40" s="33">
        <f ca="1" t="shared" si="8"/>
        <v>121</v>
      </c>
      <c r="J40" s="22" t="str">
        <f ca="1" t="shared" si="9"/>
        <v>NOT DUE</v>
      </c>
      <c r="K40" s="23"/>
      <c r="L40" s="34"/>
    </row>
    <row r="41" ht="24" spans="1:12">
      <c r="A41" s="22" t="s">
        <v>767</v>
      </c>
      <c r="B41" s="23" t="s">
        <v>646</v>
      </c>
      <c r="C41" s="23" t="s">
        <v>754</v>
      </c>
      <c r="D41" s="24" t="s">
        <v>171</v>
      </c>
      <c r="E41" s="25">
        <v>44082</v>
      </c>
      <c r="F41" s="25">
        <f>F30</f>
        <v>44629</v>
      </c>
      <c r="G41" s="40"/>
      <c r="H41" s="26">
        <f t="shared" si="7"/>
        <v>44811</v>
      </c>
      <c r="I41" s="33">
        <f ca="1" t="shared" si="8"/>
        <v>121</v>
      </c>
      <c r="J41" s="22" t="str">
        <f ca="1" t="shared" si="9"/>
        <v>NOT DUE</v>
      </c>
      <c r="K41" s="23"/>
      <c r="L41" s="34"/>
    </row>
    <row r="42" ht="36" spans="1:12">
      <c r="A42" s="22" t="s">
        <v>768</v>
      </c>
      <c r="B42" s="23" t="s">
        <v>620</v>
      </c>
      <c r="C42" s="23" t="s">
        <v>603</v>
      </c>
      <c r="D42" s="24" t="s">
        <v>604</v>
      </c>
      <c r="E42" s="25">
        <v>44082</v>
      </c>
      <c r="F42" s="25">
        <f>F25</f>
        <v>44688</v>
      </c>
      <c r="G42" s="40"/>
      <c r="H42" s="26">
        <f>F42+60</f>
        <v>44748</v>
      </c>
      <c r="I42" s="33">
        <f ca="1" t="shared" si="8"/>
        <v>58</v>
      </c>
      <c r="J42" s="22" t="str">
        <f ca="1" t="shared" si="9"/>
        <v>NOT DUE</v>
      </c>
      <c r="K42" s="23"/>
      <c r="L42" s="34"/>
    </row>
    <row r="43" ht="36" spans="1:12">
      <c r="A43" s="22" t="s">
        <v>769</v>
      </c>
      <c r="B43" s="23" t="s">
        <v>620</v>
      </c>
      <c r="C43" s="23" t="s">
        <v>770</v>
      </c>
      <c r="D43" s="24" t="s">
        <v>171</v>
      </c>
      <c r="E43" s="25">
        <v>44082</v>
      </c>
      <c r="F43" s="25">
        <f>F30</f>
        <v>44629</v>
      </c>
      <c r="G43" s="40"/>
      <c r="H43" s="26">
        <f>F43+182</f>
        <v>44811</v>
      </c>
      <c r="I43" s="33">
        <f ca="1" t="shared" si="8"/>
        <v>121</v>
      </c>
      <c r="J43" s="22" t="str">
        <f ca="1" t="shared" si="9"/>
        <v>NOT DUE</v>
      </c>
      <c r="K43" s="23"/>
      <c r="L43" s="34"/>
    </row>
    <row r="44" ht="26.45" customHeight="1" spans="1:12">
      <c r="A44" s="22" t="s">
        <v>771</v>
      </c>
      <c r="B44" s="23" t="s">
        <v>772</v>
      </c>
      <c r="C44" s="23" t="s">
        <v>773</v>
      </c>
      <c r="D44" s="24" t="s">
        <v>197</v>
      </c>
      <c r="E44" s="25">
        <v>44082</v>
      </c>
      <c r="F44" s="25">
        <v>44447</v>
      </c>
      <c r="G44" s="40"/>
      <c r="H44" s="26">
        <f t="shared" ref="H44" si="10">F44+(365)</f>
        <v>44812</v>
      </c>
      <c r="I44" s="33">
        <f ca="1" t="shared" si="8"/>
        <v>122</v>
      </c>
      <c r="J44" s="22" t="str">
        <f ca="1" t="shared" si="9"/>
        <v>NOT DUE</v>
      </c>
      <c r="K44" s="134" t="s">
        <v>774</v>
      </c>
      <c r="L44" s="34"/>
    </row>
    <row r="45" ht="26.45" customHeight="1" spans="1:12">
      <c r="A45" s="22" t="s">
        <v>775</v>
      </c>
      <c r="B45" s="23" t="s">
        <v>776</v>
      </c>
      <c r="C45" s="23" t="s">
        <v>777</v>
      </c>
      <c r="D45" s="24" t="s">
        <v>668</v>
      </c>
      <c r="E45" s="25">
        <v>44082</v>
      </c>
      <c r="F45" s="25">
        <v>44082</v>
      </c>
      <c r="G45" s="40"/>
      <c r="H45" s="26">
        <f>F45+(365*5)</f>
        <v>45907</v>
      </c>
      <c r="I45" s="33">
        <f ca="1" t="shared" si="8"/>
        <v>1217</v>
      </c>
      <c r="J45" s="22" t="str">
        <f ca="1" t="shared" si="9"/>
        <v>NOT DUE</v>
      </c>
      <c r="K45" s="134" t="s">
        <v>778</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779</v>
      </c>
      <c r="D3" s="6" t="s">
        <v>149</v>
      </c>
      <c r="E3" s="6"/>
      <c r="F3" s="11" t="s">
        <v>780</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781</v>
      </c>
      <c r="B8" s="23" t="s">
        <v>709</v>
      </c>
      <c r="C8" s="23" t="s">
        <v>710</v>
      </c>
      <c r="D8" s="24" t="s">
        <v>171</v>
      </c>
      <c r="E8" s="25">
        <v>44082</v>
      </c>
      <c r="F8" s="25">
        <v>44629</v>
      </c>
      <c r="G8" s="40"/>
      <c r="H8" s="26">
        <f>F8+182</f>
        <v>44811</v>
      </c>
      <c r="I8" s="33">
        <f ca="1" t="shared" ref="I8:I45" si="0">IF(ISBLANK(H8),"",H8-DATE(YEAR(NOW()),MONTH(NOW()),DAY(NOW())))</f>
        <v>121</v>
      </c>
      <c r="J8" s="22" t="str">
        <f ca="1" t="shared" ref="J8:J45" si="1">IF(I8="","",IF(I8&lt;0,"OVERDUE","NOT DUE"))</f>
        <v>NOT DUE</v>
      </c>
      <c r="K8" s="23"/>
      <c r="L8" s="34"/>
    </row>
    <row r="9" spans="1:12">
      <c r="A9" s="22" t="s">
        <v>782</v>
      </c>
      <c r="B9" s="23" t="s">
        <v>712</v>
      </c>
      <c r="C9" s="23" t="s">
        <v>603</v>
      </c>
      <c r="D9" s="24" t="s">
        <v>604</v>
      </c>
      <c r="E9" s="25">
        <v>44082</v>
      </c>
      <c r="F9" s="25">
        <v>44688</v>
      </c>
      <c r="G9" s="40"/>
      <c r="H9" s="26">
        <f>F9+60</f>
        <v>44748</v>
      </c>
      <c r="I9" s="33">
        <f ca="1" t="shared" si="0"/>
        <v>58</v>
      </c>
      <c r="J9" s="22" t="str">
        <f ca="1" t="shared" si="1"/>
        <v>NOT DUE</v>
      </c>
      <c r="K9" s="23"/>
      <c r="L9" s="34"/>
    </row>
    <row r="10" spans="1:12">
      <c r="A10" s="22" t="s">
        <v>783</v>
      </c>
      <c r="B10" s="23" t="s">
        <v>712</v>
      </c>
      <c r="C10" s="23" t="s">
        <v>714</v>
      </c>
      <c r="D10" s="24" t="s">
        <v>171</v>
      </c>
      <c r="E10" s="25">
        <v>44082</v>
      </c>
      <c r="F10" s="25">
        <f>F8</f>
        <v>44629</v>
      </c>
      <c r="G10" s="40"/>
      <c r="H10" s="26">
        <f t="shared" ref="H10:H11" si="2">F10+182</f>
        <v>44811</v>
      </c>
      <c r="I10" s="33">
        <f ca="1" t="shared" si="0"/>
        <v>121</v>
      </c>
      <c r="J10" s="22" t="str">
        <f ca="1" t="shared" si="1"/>
        <v>NOT DUE</v>
      </c>
      <c r="K10" s="23"/>
      <c r="L10" s="34"/>
    </row>
    <row r="11" ht="24" spans="1:12">
      <c r="A11" s="22" t="s">
        <v>784</v>
      </c>
      <c r="B11" s="23" t="s">
        <v>599</v>
      </c>
      <c r="C11" s="23" t="s">
        <v>716</v>
      </c>
      <c r="D11" s="24" t="s">
        <v>171</v>
      </c>
      <c r="E11" s="25">
        <v>44082</v>
      </c>
      <c r="F11" s="25">
        <f>F8</f>
        <v>44629</v>
      </c>
      <c r="G11" s="40"/>
      <c r="H11" s="26">
        <f t="shared" si="2"/>
        <v>44811</v>
      </c>
      <c r="I11" s="33">
        <f ca="1" t="shared" si="0"/>
        <v>121</v>
      </c>
      <c r="J11" s="22" t="str">
        <f ca="1" t="shared" si="1"/>
        <v>NOT DUE</v>
      </c>
      <c r="K11" s="23"/>
      <c r="L11" s="34"/>
    </row>
    <row r="12" ht="24" spans="1:12">
      <c r="A12" s="22" t="s">
        <v>785</v>
      </c>
      <c r="B12" s="23" t="s">
        <v>599</v>
      </c>
      <c r="C12" s="23" t="s">
        <v>603</v>
      </c>
      <c r="D12" s="24" t="s">
        <v>718</v>
      </c>
      <c r="E12" s="25">
        <v>44082</v>
      </c>
      <c r="F12" s="25">
        <f>F9</f>
        <v>44688</v>
      </c>
      <c r="G12" s="40"/>
      <c r="H12" s="26">
        <f t="shared" ref="H12:H13" si="3">F12+60</f>
        <v>44748</v>
      </c>
      <c r="I12" s="33">
        <f ca="1" t="shared" si="0"/>
        <v>58</v>
      </c>
      <c r="J12" s="22" t="str">
        <f ca="1" t="shared" si="1"/>
        <v>NOT DUE</v>
      </c>
      <c r="K12" s="23"/>
      <c r="L12" s="34"/>
    </row>
    <row r="13" spans="1:12">
      <c r="A13" s="22" t="s">
        <v>786</v>
      </c>
      <c r="B13" s="23" t="s">
        <v>720</v>
      </c>
      <c r="C13" s="23" t="s">
        <v>603</v>
      </c>
      <c r="D13" s="24" t="s">
        <v>604</v>
      </c>
      <c r="E13" s="25">
        <v>44082</v>
      </c>
      <c r="F13" s="25">
        <f>F9</f>
        <v>44688</v>
      </c>
      <c r="G13" s="40"/>
      <c r="H13" s="26">
        <f t="shared" si="3"/>
        <v>44748</v>
      </c>
      <c r="I13" s="33">
        <f ca="1" t="shared" si="0"/>
        <v>58</v>
      </c>
      <c r="J13" s="22" t="str">
        <f ca="1" t="shared" si="1"/>
        <v>NOT DUE</v>
      </c>
      <c r="K13" s="23"/>
      <c r="L13" s="34"/>
    </row>
    <row r="14" spans="1:12">
      <c r="A14" s="22" t="s">
        <v>787</v>
      </c>
      <c r="B14" s="23" t="s">
        <v>720</v>
      </c>
      <c r="C14" s="23" t="s">
        <v>722</v>
      </c>
      <c r="D14" s="24" t="s">
        <v>171</v>
      </c>
      <c r="E14" s="25">
        <v>44082</v>
      </c>
      <c r="F14" s="25">
        <f>F8</f>
        <v>44629</v>
      </c>
      <c r="G14" s="40"/>
      <c r="H14" s="26">
        <f>F14+182</f>
        <v>44811</v>
      </c>
      <c r="I14" s="33">
        <f ca="1" t="shared" si="0"/>
        <v>121</v>
      </c>
      <c r="J14" s="22" t="str">
        <f ca="1" t="shared" si="1"/>
        <v>NOT DUE</v>
      </c>
      <c r="K14" s="23"/>
      <c r="L14" s="34"/>
    </row>
    <row r="15" spans="1:12">
      <c r="A15" s="22" t="s">
        <v>788</v>
      </c>
      <c r="B15" s="23" t="s">
        <v>724</v>
      </c>
      <c r="C15" s="23" t="s">
        <v>603</v>
      </c>
      <c r="D15" s="24" t="s">
        <v>604</v>
      </c>
      <c r="E15" s="25">
        <v>44082</v>
      </c>
      <c r="F15" s="25">
        <f>F9</f>
        <v>44688</v>
      </c>
      <c r="G15" s="40"/>
      <c r="H15" s="26">
        <f>F15+60</f>
        <v>44748</v>
      </c>
      <c r="I15" s="33">
        <f ca="1" t="shared" si="0"/>
        <v>58</v>
      </c>
      <c r="J15" s="22" t="str">
        <f ca="1" t="shared" si="1"/>
        <v>NOT DUE</v>
      </c>
      <c r="K15" s="23"/>
      <c r="L15" s="34"/>
    </row>
    <row r="16" spans="1:12">
      <c r="A16" s="22" t="s">
        <v>789</v>
      </c>
      <c r="B16" s="23" t="s">
        <v>724</v>
      </c>
      <c r="C16" s="23" t="s">
        <v>726</v>
      </c>
      <c r="D16" s="24" t="s">
        <v>171</v>
      </c>
      <c r="E16" s="25">
        <v>44082</v>
      </c>
      <c r="F16" s="25">
        <f>F8</f>
        <v>44629</v>
      </c>
      <c r="G16" s="40"/>
      <c r="H16" s="26">
        <f>F16+182</f>
        <v>44811</v>
      </c>
      <c r="I16" s="33">
        <f ca="1" t="shared" si="0"/>
        <v>121</v>
      </c>
      <c r="J16" s="22" t="str">
        <f ca="1" t="shared" si="1"/>
        <v>NOT DUE</v>
      </c>
      <c r="K16" s="23"/>
      <c r="L16" s="34"/>
    </row>
    <row r="17" ht="60" spans="1:12">
      <c r="A17" s="22" t="s">
        <v>790</v>
      </c>
      <c r="B17" s="23" t="s">
        <v>728</v>
      </c>
      <c r="C17" s="23" t="s">
        <v>610</v>
      </c>
      <c r="D17" s="24" t="s">
        <v>171</v>
      </c>
      <c r="E17" s="25">
        <v>44082</v>
      </c>
      <c r="F17" s="25">
        <f>F8</f>
        <v>44629</v>
      </c>
      <c r="G17" s="40"/>
      <c r="H17" s="26">
        <f t="shared" ref="H17:H18" si="4">F17+182</f>
        <v>44811</v>
      </c>
      <c r="I17" s="33">
        <f ca="1" t="shared" si="0"/>
        <v>121</v>
      </c>
      <c r="J17" s="22" t="str">
        <f ca="1" t="shared" si="1"/>
        <v>NOT DUE</v>
      </c>
      <c r="K17" s="23"/>
      <c r="L17" s="34"/>
    </row>
    <row r="18" spans="1:12">
      <c r="A18" s="22" t="s">
        <v>791</v>
      </c>
      <c r="B18" s="23" t="s">
        <v>730</v>
      </c>
      <c r="C18" s="23" t="s">
        <v>714</v>
      </c>
      <c r="D18" s="24" t="s">
        <v>171</v>
      </c>
      <c r="E18" s="25">
        <v>44082</v>
      </c>
      <c r="F18" s="25">
        <f>F8</f>
        <v>44629</v>
      </c>
      <c r="G18" s="40"/>
      <c r="H18" s="26">
        <f t="shared" si="4"/>
        <v>44811</v>
      </c>
      <c r="I18" s="33">
        <f ca="1" t="shared" si="0"/>
        <v>121</v>
      </c>
      <c r="J18" s="22" t="str">
        <f ca="1" t="shared" si="1"/>
        <v>NOT DUE</v>
      </c>
      <c r="K18" s="23" t="s">
        <v>731</v>
      </c>
      <c r="L18" s="34"/>
    </row>
    <row r="19" spans="1:12">
      <c r="A19" s="22" t="s">
        <v>792</v>
      </c>
      <c r="B19" s="23" t="s">
        <v>730</v>
      </c>
      <c r="C19" s="23" t="s">
        <v>603</v>
      </c>
      <c r="D19" s="24" t="s">
        <v>604</v>
      </c>
      <c r="E19" s="25">
        <v>44082</v>
      </c>
      <c r="F19" s="25">
        <f>F9</f>
        <v>44688</v>
      </c>
      <c r="G19" s="40"/>
      <c r="H19" s="26">
        <f>F19+60</f>
        <v>44748</v>
      </c>
      <c r="I19" s="33">
        <f ca="1" t="shared" si="0"/>
        <v>58</v>
      </c>
      <c r="J19" s="22" t="str">
        <f ca="1" t="shared" si="1"/>
        <v>NOT DUE</v>
      </c>
      <c r="K19" s="23"/>
      <c r="L19" s="34"/>
    </row>
    <row r="20" spans="1:12">
      <c r="A20" s="22" t="s">
        <v>793</v>
      </c>
      <c r="B20" s="23" t="s">
        <v>734</v>
      </c>
      <c r="C20" s="23" t="s">
        <v>735</v>
      </c>
      <c r="D20" s="24" t="s">
        <v>171</v>
      </c>
      <c r="E20" s="25">
        <v>44082</v>
      </c>
      <c r="F20" s="25">
        <f>F8</f>
        <v>44629</v>
      </c>
      <c r="G20" s="40"/>
      <c r="H20" s="26">
        <f t="shared" ref="H20:H24" si="5">F20+182</f>
        <v>44811</v>
      </c>
      <c r="I20" s="33">
        <f ca="1" t="shared" si="0"/>
        <v>121</v>
      </c>
      <c r="J20" s="22" t="str">
        <f ca="1" t="shared" si="1"/>
        <v>NOT DUE</v>
      </c>
      <c r="K20" s="23" t="s">
        <v>736</v>
      </c>
      <c r="L20" s="34"/>
    </row>
    <row r="21" spans="1:12">
      <c r="A21" s="22" t="s">
        <v>794</v>
      </c>
      <c r="B21" s="23" t="s">
        <v>738</v>
      </c>
      <c r="C21" s="23" t="s">
        <v>739</v>
      </c>
      <c r="D21" s="24" t="s">
        <v>171</v>
      </c>
      <c r="E21" s="25">
        <v>44082</v>
      </c>
      <c r="F21" s="25">
        <f>F8</f>
        <v>44629</v>
      </c>
      <c r="G21" s="40"/>
      <c r="H21" s="26">
        <f t="shared" si="5"/>
        <v>44811</v>
      </c>
      <c r="I21" s="33">
        <f ca="1" t="shared" si="0"/>
        <v>121</v>
      </c>
      <c r="J21" s="22" t="str">
        <f ca="1" t="shared" si="1"/>
        <v>NOT DUE</v>
      </c>
      <c r="K21" s="23"/>
      <c r="L21" s="34"/>
    </row>
    <row r="22" spans="1:12">
      <c r="A22" s="22" t="s">
        <v>795</v>
      </c>
      <c r="B22" s="23" t="s">
        <v>738</v>
      </c>
      <c r="C22" s="23" t="s">
        <v>603</v>
      </c>
      <c r="D22" s="24" t="s">
        <v>604</v>
      </c>
      <c r="E22" s="25">
        <v>44082</v>
      </c>
      <c r="F22" s="25">
        <f>F9</f>
        <v>44688</v>
      </c>
      <c r="G22" s="40"/>
      <c r="H22" s="26">
        <f>F22+60</f>
        <v>44748</v>
      </c>
      <c r="I22" s="33">
        <f ca="1" t="shared" si="0"/>
        <v>58</v>
      </c>
      <c r="J22" s="22" t="str">
        <f ca="1" t="shared" si="1"/>
        <v>NOT DUE</v>
      </c>
      <c r="K22" s="23"/>
      <c r="L22" s="34"/>
    </row>
    <row r="23" ht="36" spans="1:12">
      <c r="A23" s="22" t="s">
        <v>796</v>
      </c>
      <c r="B23" s="23" t="s">
        <v>742</v>
      </c>
      <c r="C23" s="23" t="s">
        <v>616</v>
      </c>
      <c r="D23" s="24" t="s">
        <v>171</v>
      </c>
      <c r="E23" s="25">
        <v>44082</v>
      </c>
      <c r="F23" s="25">
        <f>F8</f>
        <v>44629</v>
      </c>
      <c r="G23" s="40"/>
      <c r="H23" s="26">
        <f t="shared" si="5"/>
        <v>44811</v>
      </c>
      <c r="I23" s="33">
        <f ca="1" t="shared" si="0"/>
        <v>121</v>
      </c>
      <c r="J23" s="22" t="str">
        <f ca="1" t="shared" si="1"/>
        <v>NOT DUE</v>
      </c>
      <c r="K23" s="23"/>
      <c r="L23" s="34"/>
    </row>
    <row r="24" ht="36" spans="1:12">
      <c r="A24" s="22" t="s">
        <v>797</v>
      </c>
      <c r="B24" s="23" t="s">
        <v>744</v>
      </c>
      <c r="C24" s="23" t="s">
        <v>607</v>
      </c>
      <c r="D24" s="24" t="s">
        <v>171</v>
      </c>
      <c r="E24" s="25">
        <v>44082</v>
      </c>
      <c r="F24" s="25">
        <f>F8</f>
        <v>44629</v>
      </c>
      <c r="G24" s="40"/>
      <c r="H24" s="26">
        <f t="shared" si="5"/>
        <v>44811</v>
      </c>
      <c r="I24" s="33">
        <f ca="1" t="shared" si="0"/>
        <v>121</v>
      </c>
      <c r="J24" s="22" t="str">
        <f ca="1" t="shared" si="1"/>
        <v>NOT DUE</v>
      </c>
      <c r="K24" s="23"/>
      <c r="L24" s="34"/>
    </row>
    <row r="25" ht="36" spans="1:12">
      <c r="A25" s="22" t="s">
        <v>798</v>
      </c>
      <c r="B25" s="23" t="s">
        <v>744</v>
      </c>
      <c r="C25" s="23" t="s">
        <v>603</v>
      </c>
      <c r="D25" s="24" t="s">
        <v>604</v>
      </c>
      <c r="E25" s="25">
        <v>44082</v>
      </c>
      <c r="F25" s="25">
        <f>F9</f>
        <v>44688</v>
      </c>
      <c r="G25" s="40"/>
      <c r="H25" s="26">
        <f>F25+60</f>
        <v>44748</v>
      </c>
      <c r="I25" s="33">
        <f ca="1" t="shared" si="0"/>
        <v>58</v>
      </c>
      <c r="J25" s="22" t="str">
        <f ca="1" t="shared" si="1"/>
        <v>NOT DUE</v>
      </c>
      <c r="K25" s="23"/>
      <c r="L25" s="34"/>
    </row>
    <row r="26" spans="1:12">
      <c r="A26" s="22" t="s">
        <v>799</v>
      </c>
      <c r="B26" s="23" t="s">
        <v>654</v>
      </c>
      <c r="C26" s="23" t="s">
        <v>655</v>
      </c>
      <c r="D26" s="24" t="s">
        <v>604</v>
      </c>
      <c r="E26" s="25">
        <v>44082</v>
      </c>
      <c r="F26" s="25">
        <f>F9</f>
        <v>44688</v>
      </c>
      <c r="G26" s="40"/>
      <c r="H26" s="26">
        <f>F26+60</f>
        <v>44748</v>
      </c>
      <c r="I26" s="33">
        <f ca="1" t="shared" si="0"/>
        <v>58</v>
      </c>
      <c r="J26" s="22" t="str">
        <f ca="1" t="shared" si="1"/>
        <v>NOT DUE</v>
      </c>
      <c r="K26" s="23"/>
      <c r="L26" s="34"/>
    </row>
    <row r="27" spans="1:12">
      <c r="A27" s="22" t="s">
        <v>800</v>
      </c>
      <c r="B27" s="23" t="s">
        <v>654</v>
      </c>
      <c r="C27" s="23" t="s">
        <v>658</v>
      </c>
      <c r="D27" s="24" t="s">
        <v>197</v>
      </c>
      <c r="E27" s="25">
        <v>44082</v>
      </c>
      <c r="F27" s="25">
        <v>44447</v>
      </c>
      <c r="G27" s="40"/>
      <c r="H27" s="26">
        <f t="shared" ref="H27" si="6">F27+(365)</f>
        <v>44812</v>
      </c>
      <c r="I27" s="33">
        <f ca="1" t="shared" si="0"/>
        <v>122</v>
      </c>
      <c r="J27" s="22" t="str">
        <f ca="1" t="shared" si="1"/>
        <v>NOT DUE</v>
      </c>
      <c r="K27" s="23" t="s">
        <v>659</v>
      </c>
      <c r="L27" s="34"/>
    </row>
    <row r="28" ht="24" spans="1:12">
      <c r="A28" s="22" t="s">
        <v>801</v>
      </c>
      <c r="B28" s="23" t="s">
        <v>663</v>
      </c>
      <c r="C28" s="23" t="s">
        <v>749</v>
      </c>
      <c r="D28" s="24" t="s">
        <v>604</v>
      </c>
      <c r="E28" s="25">
        <v>44082</v>
      </c>
      <c r="F28" s="25">
        <f>F9</f>
        <v>44688</v>
      </c>
      <c r="G28" s="40"/>
      <c r="H28" s="26">
        <f>F28+60</f>
        <v>44748</v>
      </c>
      <c r="I28" s="33">
        <f ca="1" t="shared" si="0"/>
        <v>58</v>
      </c>
      <c r="J28" s="22" t="str">
        <f ca="1" t="shared" si="1"/>
        <v>NOT DUE</v>
      </c>
      <c r="K28" s="23"/>
      <c r="L28" s="34"/>
    </row>
    <row r="29" spans="1:12">
      <c r="A29" s="22" t="s">
        <v>802</v>
      </c>
      <c r="B29" s="23" t="s">
        <v>663</v>
      </c>
      <c r="C29" s="23" t="s">
        <v>667</v>
      </c>
      <c r="D29" s="24" t="s">
        <v>668</v>
      </c>
      <c r="E29" s="25">
        <v>44082</v>
      </c>
      <c r="F29" s="25">
        <v>44082</v>
      </c>
      <c r="G29" s="40"/>
      <c r="H29" s="26">
        <f>F29+(365*5)</f>
        <v>45907</v>
      </c>
      <c r="I29" s="33">
        <f ca="1" t="shared" si="0"/>
        <v>1217</v>
      </c>
      <c r="J29" s="22" t="str">
        <f ca="1" t="shared" si="1"/>
        <v>NOT DUE</v>
      </c>
      <c r="K29" s="23" t="s">
        <v>751</v>
      </c>
      <c r="L29" s="34"/>
    </row>
    <row r="30" ht="24" spans="1:12">
      <c r="A30" s="22" t="s">
        <v>803</v>
      </c>
      <c r="B30" s="23" t="s">
        <v>753</v>
      </c>
      <c r="C30" s="23" t="s">
        <v>754</v>
      </c>
      <c r="D30" s="24" t="s">
        <v>171</v>
      </c>
      <c r="E30" s="25">
        <v>44082</v>
      </c>
      <c r="F30" s="25">
        <f>F8</f>
        <v>44629</v>
      </c>
      <c r="G30" s="40"/>
      <c r="H30" s="26">
        <f t="shared" ref="H30:H41" si="7">F30+182</f>
        <v>44811</v>
      </c>
      <c r="I30" s="33">
        <f ca="1" t="shared" si="0"/>
        <v>121</v>
      </c>
      <c r="J30" s="22" t="str">
        <f ca="1" t="shared" si="1"/>
        <v>NOT DUE</v>
      </c>
      <c r="K30" s="23"/>
      <c r="L30" s="34"/>
    </row>
    <row r="31" ht="24" spans="1:12">
      <c r="A31" s="22" t="s">
        <v>804</v>
      </c>
      <c r="B31" s="23" t="s">
        <v>756</v>
      </c>
      <c r="C31" s="23" t="s">
        <v>754</v>
      </c>
      <c r="D31" s="24" t="s">
        <v>171</v>
      </c>
      <c r="E31" s="25">
        <v>44082</v>
      </c>
      <c r="F31" s="25">
        <f>F30</f>
        <v>44629</v>
      </c>
      <c r="G31" s="40"/>
      <c r="H31" s="26">
        <f t="shared" si="7"/>
        <v>44811</v>
      </c>
      <c r="I31" s="33">
        <f ca="1" t="shared" si="0"/>
        <v>121</v>
      </c>
      <c r="J31" s="22" t="str">
        <f ca="1" t="shared" si="1"/>
        <v>NOT DUE</v>
      </c>
      <c r="K31" s="23"/>
      <c r="L31" s="34"/>
    </row>
    <row r="32" ht="24" spans="1:12">
      <c r="A32" s="22" t="s">
        <v>805</v>
      </c>
      <c r="B32" s="23" t="s">
        <v>627</v>
      </c>
      <c r="C32" s="23" t="s">
        <v>754</v>
      </c>
      <c r="D32" s="24" t="s">
        <v>171</v>
      </c>
      <c r="E32" s="25">
        <v>44082</v>
      </c>
      <c r="F32" s="25">
        <f>F30</f>
        <v>44629</v>
      </c>
      <c r="G32" s="40"/>
      <c r="H32" s="26">
        <f t="shared" si="7"/>
        <v>44811</v>
      </c>
      <c r="I32" s="33">
        <f ca="1" t="shared" si="0"/>
        <v>121</v>
      </c>
      <c r="J32" s="22" t="str">
        <f ca="1" t="shared" si="1"/>
        <v>NOT DUE</v>
      </c>
      <c r="K32" s="23"/>
      <c r="L32" s="34"/>
    </row>
    <row r="33" ht="24" spans="1:12">
      <c r="A33" s="22" t="s">
        <v>806</v>
      </c>
      <c r="B33" s="23" t="s">
        <v>629</v>
      </c>
      <c r="C33" s="23" t="s">
        <v>754</v>
      </c>
      <c r="D33" s="24" t="s">
        <v>171</v>
      </c>
      <c r="E33" s="25">
        <v>44082</v>
      </c>
      <c r="F33" s="25">
        <f>F30</f>
        <v>44629</v>
      </c>
      <c r="G33" s="40"/>
      <c r="H33" s="26">
        <f t="shared" si="7"/>
        <v>44811</v>
      </c>
      <c r="I33" s="33">
        <f ca="1" t="shared" si="0"/>
        <v>121</v>
      </c>
      <c r="J33" s="22" t="str">
        <f ca="1" t="shared" si="1"/>
        <v>NOT DUE</v>
      </c>
      <c r="K33" s="23"/>
      <c r="L33" s="34"/>
    </row>
    <row r="34" ht="24" spans="1:12">
      <c r="A34" s="22" t="s">
        <v>807</v>
      </c>
      <c r="B34" s="23" t="s">
        <v>631</v>
      </c>
      <c r="C34" s="23" t="s">
        <v>754</v>
      </c>
      <c r="D34" s="24" t="s">
        <v>171</v>
      </c>
      <c r="E34" s="25">
        <v>44082</v>
      </c>
      <c r="F34" s="25">
        <f>F30</f>
        <v>44629</v>
      </c>
      <c r="G34" s="40"/>
      <c r="H34" s="26">
        <f t="shared" si="7"/>
        <v>44811</v>
      </c>
      <c r="I34" s="33">
        <f ca="1" t="shared" si="0"/>
        <v>121</v>
      </c>
      <c r="J34" s="22" t="str">
        <f ca="1" t="shared" si="1"/>
        <v>NOT DUE</v>
      </c>
      <c r="K34" s="23"/>
      <c r="L34" s="34"/>
    </row>
    <row r="35" ht="24" spans="1:12">
      <c r="A35" s="22" t="s">
        <v>808</v>
      </c>
      <c r="B35" s="23" t="s">
        <v>761</v>
      </c>
      <c r="C35" s="23" t="s">
        <v>754</v>
      </c>
      <c r="D35" s="24" t="s">
        <v>171</v>
      </c>
      <c r="E35" s="25">
        <v>44082</v>
      </c>
      <c r="F35" s="25">
        <f>F30</f>
        <v>44629</v>
      </c>
      <c r="G35" s="40"/>
      <c r="H35" s="26">
        <f t="shared" si="7"/>
        <v>44811</v>
      </c>
      <c r="I35" s="33">
        <f ca="1" t="shared" si="0"/>
        <v>121</v>
      </c>
      <c r="J35" s="22" t="str">
        <f ca="1" t="shared" si="1"/>
        <v>NOT DUE</v>
      </c>
      <c r="K35" s="23"/>
      <c r="L35" s="34"/>
    </row>
    <row r="36" ht="24" spans="1:12">
      <c r="A36" s="22" t="s">
        <v>809</v>
      </c>
      <c r="B36" s="23" t="s">
        <v>635</v>
      </c>
      <c r="C36" s="23" t="s">
        <v>754</v>
      </c>
      <c r="D36" s="24" t="s">
        <v>171</v>
      </c>
      <c r="E36" s="25">
        <v>44082</v>
      </c>
      <c r="F36" s="25">
        <f>F30</f>
        <v>44629</v>
      </c>
      <c r="G36" s="40"/>
      <c r="H36" s="26">
        <f t="shared" si="7"/>
        <v>44811</v>
      </c>
      <c r="I36" s="33">
        <f ca="1" t="shared" si="0"/>
        <v>121</v>
      </c>
      <c r="J36" s="22" t="str">
        <f ca="1" t="shared" si="1"/>
        <v>NOT DUE</v>
      </c>
      <c r="K36" s="23"/>
      <c r="L36" s="34"/>
    </row>
    <row r="37" ht="24" spans="1:12">
      <c r="A37" s="22" t="s">
        <v>810</v>
      </c>
      <c r="B37" s="23" t="s">
        <v>638</v>
      </c>
      <c r="C37" s="23" t="s">
        <v>754</v>
      </c>
      <c r="D37" s="24" t="s">
        <v>171</v>
      </c>
      <c r="E37" s="25">
        <v>44082</v>
      </c>
      <c r="F37" s="25">
        <f>F30</f>
        <v>44629</v>
      </c>
      <c r="G37" s="40"/>
      <c r="H37" s="26">
        <f t="shared" si="7"/>
        <v>44811</v>
      </c>
      <c r="I37" s="33">
        <f ca="1" t="shared" si="0"/>
        <v>121</v>
      </c>
      <c r="J37" s="22" t="str">
        <f ca="1" t="shared" si="1"/>
        <v>NOT DUE</v>
      </c>
      <c r="K37" s="23"/>
      <c r="L37" s="34"/>
    </row>
    <row r="38" ht="24" spans="1:12">
      <c r="A38" s="22" t="s">
        <v>811</v>
      </c>
      <c r="B38" s="23" t="s">
        <v>640</v>
      </c>
      <c r="C38" s="23" t="s">
        <v>754</v>
      </c>
      <c r="D38" s="24" t="s">
        <v>171</v>
      </c>
      <c r="E38" s="25">
        <v>44082</v>
      </c>
      <c r="F38" s="25">
        <f>F30</f>
        <v>44629</v>
      </c>
      <c r="G38" s="40"/>
      <c r="H38" s="26">
        <f t="shared" si="7"/>
        <v>44811</v>
      </c>
      <c r="I38" s="33">
        <f ca="1" t="shared" si="0"/>
        <v>121</v>
      </c>
      <c r="J38" s="22" t="str">
        <f ca="1" t="shared" si="1"/>
        <v>NOT DUE</v>
      </c>
      <c r="K38" s="23"/>
      <c r="L38" s="34"/>
    </row>
    <row r="39" ht="24" spans="1:12">
      <c r="A39" s="22" t="s">
        <v>812</v>
      </c>
      <c r="B39" s="23" t="s">
        <v>642</v>
      </c>
      <c r="C39" s="23" t="s">
        <v>754</v>
      </c>
      <c r="D39" s="24" t="s">
        <v>171</v>
      </c>
      <c r="E39" s="25">
        <v>44082</v>
      </c>
      <c r="F39" s="25">
        <f>F30</f>
        <v>44629</v>
      </c>
      <c r="G39" s="40"/>
      <c r="H39" s="26">
        <f t="shared" si="7"/>
        <v>44811</v>
      </c>
      <c r="I39" s="33">
        <f ca="1" t="shared" si="0"/>
        <v>121</v>
      </c>
      <c r="J39" s="22" t="str">
        <f ca="1" t="shared" si="1"/>
        <v>NOT DUE</v>
      </c>
      <c r="K39" s="23"/>
      <c r="L39" s="34"/>
    </row>
    <row r="40" ht="24" spans="1:12">
      <c r="A40" s="22" t="s">
        <v>813</v>
      </c>
      <c r="B40" s="23" t="s">
        <v>644</v>
      </c>
      <c r="C40" s="23" t="s">
        <v>754</v>
      </c>
      <c r="D40" s="24" t="s">
        <v>171</v>
      </c>
      <c r="E40" s="25">
        <v>44082</v>
      </c>
      <c r="F40" s="25">
        <f>F30</f>
        <v>44629</v>
      </c>
      <c r="G40" s="40"/>
      <c r="H40" s="26">
        <f t="shared" si="7"/>
        <v>44811</v>
      </c>
      <c r="I40" s="33">
        <f ca="1" t="shared" si="0"/>
        <v>121</v>
      </c>
      <c r="J40" s="22" t="str">
        <f ca="1" t="shared" si="1"/>
        <v>NOT DUE</v>
      </c>
      <c r="K40" s="23"/>
      <c r="L40" s="34"/>
    </row>
    <row r="41" ht="24" spans="1:12">
      <c r="A41" s="22" t="s">
        <v>814</v>
      </c>
      <c r="B41" s="23" t="s">
        <v>646</v>
      </c>
      <c r="C41" s="23" t="s">
        <v>754</v>
      </c>
      <c r="D41" s="24" t="s">
        <v>171</v>
      </c>
      <c r="E41" s="25">
        <v>44082</v>
      </c>
      <c r="F41" s="25">
        <f>F31</f>
        <v>44629</v>
      </c>
      <c r="G41" s="40"/>
      <c r="H41" s="26">
        <f t="shared" si="7"/>
        <v>44811</v>
      </c>
      <c r="I41" s="33">
        <f ca="1" t="shared" si="0"/>
        <v>121</v>
      </c>
      <c r="J41" s="22" t="str">
        <f ca="1" t="shared" si="1"/>
        <v>NOT DUE</v>
      </c>
      <c r="K41" s="23"/>
      <c r="L41" s="34"/>
    </row>
    <row r="42" ht="36" spans="1:12">
      <c r="A42" s="22" t="s">
        <v>815</v>
      </c>
      <c r="B42" s="23" t="s">
        <v>620</v>
      </c>
      <c r="C42" s="23" t="s">
        <v>603</v>
      </c>
      <c r="D42" s="24" t="s">
        <v>604</v>
      </c>
      <c r="E42" s="25">
        <v>44082</v>
      </c>
      <c r="F42" s="25">
        <f>F9</f>
        <v>44688</v>
      </c>
      <c r="G42" s="40"/>
      <c r="H42" s="26">
        <f>F42+60</f>
        <v>44748</v>
      </c>
      <c r="I42" s="33">
        <f ca="1" t="shared" si="0"/>
        <v>58</v>
      </c>
      <c r="J42" s="22" t="str">
        <f ca="1" t="shared" si="1"/>
        <v>NOT DUE</v>
      </c>
      <c r="K42" s="23"/>
      <c r="L42" s="34"/>
    </row>
    <row r="43" ht="36" spans="1:12">
      <c r="A43" s="22" t="s">
        <v>816</v>
      </c>
      <c r="B43" s="23" t="s">
        <v>620</v>
      </c>
      <c r="C43" s="23" t="s">
        <v>770</v>
      </c>
      <c r="D43" s="24" t="s">
        <v>171</v>
      </c>
      <c r="E43" s="25">
        <v>44082</v>
      </c>
      <c r="F43" s="25">
        <f>F30</f>
        <v>44629</v>
      </c>
      <c r="G43" s="40"/>
      <c r="H43" s="26">
        <f>F43+182</f>
        <v>44811</v>
      </c>
      <c r="I43" s="33">
        <f ca="1" t="shared" si="0"/>
        <v>121</v>
      </c>
      <c r="J43" s="22" t="str">
        <f ca="1" t="shared" si="1"/>
        <v>NOT DUE</v>
      </c>
      <c r="K43" s="23"/>
      <c r="L43" s="34"/>
    </row>
    <row r="44" ht="26.45" customHeight="1" spans="1:12">
      <c r="A44" s="22" t="s">
        <v>817</v>
      </c>
      <c r="B44" s="23" t="s">
        <v>772</v>
      </c>
      <c r="C44" s="23" t="s">
        <v>773</v>
      </c>
      <c r="D44" s="24" t="s">
        <v>197</v>
      </c>
      <c r="E44" s="25">
        <v>44082</v>
      </c>
      <c r="F44" s="25">
        <v>44447</v>
      </c>
      <c r="G44" s="40"/>
      <c r="H44" s="26">
        <f t="shared" ref="H44" si="8">F44+(365)</f>
        <v>44812</v>
      </c>
      <c r="I44" s="33">
        <f ca="1" t="shared" si="0"/>
        <v>122</v>
      </c>
      <c r="J44" s="22" t="str">
        <f ca="1" t="shared" si="1"/>
        <v>NOT DUE</v>
      </c>
      <c r="K44" s="134" t="s">
        <v>774</v>
      </c>
      <c r="L44" s="34"/>
    </row>
    <row r="45" ht="26.45" customHeight="1" spans="1:12">
      <c r="A45" s="22" t="s">
        <v>818</v>
      </c>
      <c r="B45" s="23" t="s">
        <v>776</v>
      </c>
      <c r="C45" s="23" t="s">
        <v>777</v>
      </c>
      <c r="D45" s="24" t="s">
        <v>668</v>
      </c>
      <c r="E45" s="25">
        <v>44082</v>
      </c>
      <c r="F45" s="25">
        <v>44082</v>
      </c>
      <c r="G45" s="40"/>
      <c r="H45" s="26">
        <f>F45+(365*5)</f>
        <v>45907</v>
      </c>
      <c r="I45" s="33">
        <f ca="1" t="shared" si="0"/>
        <v>1217</v>
      </c>
      <c r="J45" s="22" t="str">
        <f ca="1" t="shared" si="1"/>
        <v>NOT DUE</v>
      </c>
      <c r="K45" s="134" t="s">
        <v>778</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819</v>
      </c>
    </row>
    <row r="4" ht="18" customHeight="1" spans="1:6">
      <c r="A4" s="4" t="s">
        <v>151</v>
      </c>
      <c r="B4" s="4"/>
      <c r="C4" s="10" t="s">
        <v>820</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822</v>
      </c>
      <c r="B8" s="23" t="s">
        <v>823</v>
      </c>
      <c r="C8" s="23" t="s">
        <v>824</v>
      </c>
      <c r="D8" s="24" t="s">
        <v>201</v>
      </c>
      <c r="E8" s="25">
        <v>44082</v>
      </c>
      <c r="F8" s="25">
        <v>44660</v>
      </c>
      <c r="G8" s="40"/>
      <c r="H8" s="26">
        <f>F8+30</f>
        <v>44690</v>
      </c>
      <c r="I8" s="33">
        <f ca="1" t="shared" ref="I8:I45" si="0">IF(ISBLANK(H8),"",H8-DATE(YEAR(NOW()),MONTH(NOW()),DAY(NOW())))</f>
        <v>0</v>
      </c>
      <c r="J8" s="22" t="str">
        <f ca="1" t="shared" ref="J8:J46" si="1">IF(I8="","",IF(I8&lt;0,"OVERDUE","NOT DUE"))</f>
        <v>NOT DUE</v>
      </c>
      <c r="K8" s="23" t="s">
        <v>825</v>
      </c>
      <c r="L8" s="129"/>
    </row>
    <row r="9" ht="26.45" customHeight="1" spans="1:12">
      <c r="A9" s="22" t="s">
        <v>826</v>
      </c>
      <c r="B9" s="23" t="s">
        <v>827</v>
      </c>
      <c r="C9" s="23" t="s">
        <v>828</v>
      </c>
      <c r="D9" s="24" t="s">
        <v>197</v>
      </c>
      <c r="E9" s="25">
        <v>44082</v>
      </c>
      <c r="F9" s="25">
        <v>44447</v>
      </c>
      <c r="G9" s="40"/>
      <c r="H9" s="26">
        <f>F9+365</f>
        <v>44812</v>
      </c>
      <c r="I9" s="33">
        <f ca="1" t="shared" si="0"/>
        <v>122</v>
      </c>
      <c r="J9" s="22" t="str">
        <f ca="1" t="shared" si="1"/>
        <v>NOT DUE</v>
      </c>
      <c r="K9" s="23"/>
      <c r="L9" s="34"/>
    </row>
    <row r="10" ht="24" spans="1:12">
      <c r="A10" s="22" t="s">
        <v>829</v>
      </c>
      <c r="B10" s="23" t="s">
        <v>830</v>
      </c>
      <c r="C10" s="23" t="s">
        <v>831</v>
      </c>
      <c r="D10" s="24" t="s">
        <v>171</v>
      </c>
      <c r="E10" s="25">
        <v>44082</v>
      </c>
      <c r="F10" s="25">
        <v>44633</v>
      </c>
      <c r="G10" s="40"/>
      <c r="H10" s="26">
        <f t="shared" ref="H10" si="2">F10+182</f>
        <v>44815</v>
      </c>
      <c r="I10" s="33">
        <f ca="1" t="shared" si="0"/>
        <v>125</v>
      </c>
      <c r="J10" s="22" t="str">
        <f ca="1" t="shared" si="1"/>
        <v>NOT DUE</v>
      </c>
      <c r="K10" s="23"/>
      <c r="L10" s="34"/>
    </row>
    <row r="11" spans="1:12">
      <c r="A11" s="22" t="s">
        <v>832</v>
      </c>
      <c r="B11" s="23" t="s">
        <v>833</v>
      </c>
      <c r="C11" s="23" t="s">
        <v>834</v>
      </c>
      <c r="D11" s="24" t="s">
        <v>201</v>
      </c>
      <c r="E11" s="25">
        <v>44082</v>
      </c>
      <c r="F11" s="25">
        <v>44671</v>
      </c>
      <c r="G11" s="40"/>
      <c r="H11" s="26">
        <f>F11+30</f>
        <v>44701</v>
      </c>
      <c r="I11" s="33">
        <f ca="1" t="shared" si="0"/>
        <v>11</v>
      </c>
      <c r="J11" s="22" t="str">
        <f ca="1" t="shared" si="1"/>
        <v>NOT DUE</v>
      </c>
      <c r="K11" s="23"/>
      <c r="L11" s="129"/>
    </row>
    <row r="12" ht="24" spans="1:12">
      <c r="A12" s="22" t="s">
        <v>835</v>
      </c>
      <c r="B12" s="23" t="s">
        <v>836</v>
      </c>
      <c r="C12" s="23" t="s">
        <v>837</v>
      </c>
      <c r="D12" s="24" t="s">
        <v>529</v>
      </c>
      <c r="E12" s="25">
        <v>44082</v>
      </c>
      <c r="F12" s="25">
        <v>44628</v>
      </c>
      <c r="G12" s="40"/>
      <c r="H12" s="26">
        <f>F12+90</f>
        <v>44718</v>
      </c>
      <c r="I12" s="33">
        <f ca="1" t="shared" si="0"/>
        <v>28</v>
      </c>
      <c r="J12" s="22" t="str">
        <f ca="1" t="shared" si="1"/>
        <v>NOT DUE</v>
      </c>
      <c r="K12" s="23"/>
      <c r="L12" s="34" t="s">
        <v>838</v>
      </c>
    </row>
    <row r="13" ht="24" spans="1:12">
      <c r="A13" s="22" t="s">
        <v>839</v>
      </c>
      <c r="B13" s="23" t="s">
        <v>840</v>
      </c>
      <c r="C13" s="23" t="s">
        <v>841</v>
      </c>
      <c r="D13" s="24" t="s">
        <v>201</v>
      </c>
      <c r="E13" s="25">
        <v>44082</v>
      </c>
      <c r="F13" s="25">
        <f>F11</f>
        <v>44671</v>
      </c>
      <c r="G13" s="40"/>
      <c r="H13" s="26">
        <f t="shared" ref="H13:H14" si="3">F13+30</f>
        <v>44701</v>
      </c>
      <c r="I13" s="33">
        <f ca="1" t="shared" si="0"/>
        <v>11</v>
      </c>
      <c r="J13" s="22" t="str">
        <f ca="1" t="shared" si="1"/>
        <v>NOT DUE</v>
      </c>
      <c r="K13" s="23" t="s">
        <v>825</v>
      </c>
      <c r="L13" s="129"/>
    </row>
    <row r="14" spans="1:12">
      <c r="A14" s="22" t="s">
        <v>842</v>
      </c>
      <c r="B14" s="23" t="s">
        <v>833</v>
      </c>
      <c r="C14" s="23" t="s">
        <v>843</v>
      </c>
      <c r="D14" s="24" t="s">
        <v>201</v>
      </c>
      <c r="E14" s="25">
        <v>44082</v>
      </c>
      <c r="F14" s="25">
        <f>F11</f>
        <v>44671</v>
      </c>
      <c r="G14" s="40"/>
      <c r="H14" s="26">
        <f t="shared" si="3"/>
        <v>44701</v>
      </c>
      <c r="I14" s="33">
        <f ca="1" t="shared" si="0"/>
        <v>11</v>
      </c>
      <c r="J14" s="22" t="str">
        <f ca="1" t="shared" si="1"/>
        <v>NOT DUE</v>
      </c>
      <c r="K14" s="23"/>
      <c r="L14" s="129"/>
    </row>
    <row r="15" ht="24.95" customHeight="1" spans="1:12">
      <c r="A15" s="22" t="s">
        <v>844</v>
      </c>
      <c r="B15" s="23" t="s">
        <v>845</v>
      </c>
      <c r="C15" s="23" t="s">
        <v>846</v>
      </c>
      <c r="D15" s="24" t="s">
        <v>668</v>
      </c>
      <c r="E15" s="25">
        <v>44082</v>
      </c>
      <c r="F15" s="25">
        <v>44082</v>
      </c>
      <c r="G15" s="40"/>
      <c r="H15" s="26">
        <f>F15+(365*5)</f>
        <v>45907</v>
      </c>
      <c r="I15" s="33">
        <f ca="1" t="shared" si="0"/>
        <v>1217</v>
      </c>
      <c r="J15" s="22" t="str">
        <f ca="1" t="shared" si="1"/>
        <v>NOT DUE</v>
      </c>
      <c r="K15" s="23" t="s">
        <v>847</v>
      </c>
      <c r="L15" s="34"/>
    </row>
    <row r="16" ht="24.95" customHeight="1" spans="1:12">
      <c r="A16" s="22" t="s">
        <v>848</v>
      </c>
      <c r="B16" s="23" t="s">
        <v>849</v>
      </c>
      <c r="C16" s="23" t="s">
        <v>850</v>
      </c>
      <c r="D16" s="24" t="s">
        <v>171</v>
      </c>
      <c r="E16" s="25">
        <v>44082</v>
      </c>
      <c r="F16" s="25">
        <v>44633</v>
      </c>
      <c r="G16" s="40"/>
      <c r="H16" s="26">
        <f t="shared" ref="H16" si="4">F16+182</f>
        <v>44815</v>
      </c>
      <c r="I16" s="33">
        <f ca="1" t="shared" si="0"/>
        <v>125</v>
      </c>
      <c r="J16" s="22" t="str">
        <f ca="1" t="shared" si="1"/>
        <v>NOT DUE</v>
      </c>
      <c r="K16" s="23" t="s">
        <v>847</v>
      </c>
      <c r="L16" s="34" t="s">
        <v>851</v>
      </c>
    </row>
    <row r="17" ht="24.95" customHeight="1" spans="1:12">
      <c r="A17" s="22" t="s">
        <v>852</v>
      </c>
      <c r="B17" s="23" t="s">
        <v>849</v>
      </c>
      <c r="C17" s="100" t="s">
        <v>846</v>
      </c>
      <c r="D17" s="24" t="s">
        <v>553</v>
      </c>
      <c r="E17" s="25">
        <v>44082</v>
      </c>
      <c r="F17" s="25">
        <v>44082</v>
      </c>
      <c r="G17" s="40"/>
      <c r="H17" s="26">
        <f>F17+(365*2)</f>
        <v>44812</v>
      </c>
      <c r="I17" s="33">
        <f ca="1" t="shared" si="0"/>
        <v>122</v>
      </c>
      <c r="J17" s="22" t="str">
        <f ca="1" t="shared" si="1"/>
        <v>NOT DUE</v>
      </c>
      <c r="K17" s="23" t="s">
        <v>847</v>
      </c>
      <c r="L17" s="34" t="s">
        <v>851</v>
      </c>
    </row>
    <row r="18" ht="24.95" customHeight="1" spans="1:12">
      <c r="A18" s="22" t="s">
        <v>853</v>
      </c>
      <c r="B18" s="23" t="s">
        <v>854</v>
      </c>
      <c r="C18" s="100" t="s">
        <v>846</v>
      </c>
      <c r="D18" s="24" t="s">
        <v>197</v>
      </c>
      <c r="E18" s="25">
        <v>44082</v>
      </c>
      <c r="F18" s="25">
        <v>44447</v>
      </c>
      <c r="G18" s="40"/>
      <c r="H18" s="26">
        <f>F18+365</f>
        <v>44812</v>
      </c>
      <c r="I18" s="33">
        <f ca="1" t="shared" si="0"/>
        <v>122</v>
      </c>
      <c r="J18" s="22" t="str">
        <f ca="1" t="shared" si="1"/>
        <v>NOT DUE</v>
      </c>
      <c r="K18" s="23" t="s">
        <v>855</v>
      </c>
      <c r="L18" s="34"/>
    </row>
    <row r="19" ht="24.95" customHeight="1" spans="1:12">
      <c r="A19" s="22" t="s">
        <v>856</v>
      </c>
      <c r="B19" s="23" t="s">
        <v>857</v>
      </c>
      <c r="C19" s="100" t="s">
        <v>846</v>
      </c>
      <c r="D19" s="24" t="s">
        <v>553</v>
      </c>
      <c r="E19" s="25">
        <v>44082</v>
      </c>
      <c r="F19" s="25">
        <v>44082</v>
      </c>
      <c r="G19" s="40"/>
      <c r="H19" s="26">
        <f>F19+(365*2)</f>
        <v>44812</v>
      </c>
      <c r="I19" s="33">
        <f ca="1" t="shared" si="0"/>
        <v>122</v>
      </c>
      <c r="J19" s="22" t="str">
        <f ca="1" t="shared" si="1"/>
        <v>NOT DUE</v>
      </c>
      <c r="K19" s="23" t="s">
        <v>858</v>
      </c>
      <c r="L19" s="34"/>
    </row>
    <row r="20" ht="24.95" customHeight="1" spans="1:12">
      <c r="A20" s="22" t="s">
        <v>859</v>
      </c>
      <c r="B20" s="23" t="s">
        <v>860</v>
      </c>
      <c r="C20" s="23" t="s">
        <v>861</v>
      </c>
      <c r="D20" s="24" t="s">
        <v>171</v>
      </c>
      <c r="E20" s="25">
        <v>44082</v>
      </c>
      <c r="F20" s="25">
        <v>44633</v>
      </c>
      <c r="G20" s="40"/>
      <c r="H20" s="26">
        <f t="shared" ref="H20" si="5">F20+182</f>
        <v>44815</v>
      </c>
      <c r="I20" s="33">
        <f ca="1" t="shared" si="0"/>
        <v>125</v>
      </c>
      <c r="J20" s="22" t="str">
        <f ca="1" t="shared" si="1"/>
        <v>NOT DUE</v>
      </c>
      <c r="K20" s="23"/>
      <c r="L20" s="34"/>
    </row>
    <row r="21" ht="24.95" customHeight="1" spans="1:12">
      <c r="A21" s="22" t="s">
        <v>862</v>
      </c>
      <c r="B21" s="23" t="s">
        <v>863</v>
      </c>
      <c r="C21" s="23" t="s">
        <v>864</v>
      </c>
      <c r="D21" s="24" t="s">
        <v>197</v>
      </c>
      <c r="E21" s="25">
        <v>44082</v>
      </c>
      <c r="F21" s="25">
        <v>44447</v>
      </c>
      <c r="G21" s="40"/>
      <c r="H21" s="26">
        <f>F21+365</f>
        <v>44812</v>
      </c>
      <c r="I21" s="33">
        <f ca="1" t="shared" si="0"/>
        <v>122</v>
      </c>
      <c r="J21" s="22" t="str">
        <f ca="1" t="shared" si="1"/>
        <v>NOT DUE</v>
      </c>
      <c r="K21" s="23" t="s">
        <v>865</v>
      </c>
      <c r="L21" s="34" t="s">
        <v>851</v>
      </c>
    </row>
    <row r="22" ht="24" spans="1:12">
      <c r="A22" s="22" t="s">
        <v>866</v>
      </c>
      <c r="B22" s="23" t="s">
        <v>867</v>
      </c>
      <c r="C22" s="23" t="s">
        <v>846</v>
      </c>
      <c r="D22" s="24" t="s">
        <v>868</v>
      </c>
      <c r="E22" s="25">
        <v>44082</v>
      </c>
      <c r="F22" s="25">
        <v>44082</v>
      </c>
      <c r="G22" s="40"/>
      <c r="H22" s="26">
        <f>F22+(365*7)</f>
        <v>46637</v>
      </c>
      <c r="I22" s="33">
        <f ca="1" t="shared" si="0"/>
        <v>1947</v>
      </c>
      <c r="J22" s="22" t="str">
        <f ca="1" t="shared" si="1"/>
        <v>NOT DUE</v>
      </c>
      <c r="K22" s="23"/>
      <c r="L22" s="34"/>
    </row>
    <row r="23" ht="24" spans="1:12">
      <c r="A23" s="22" t="s">
        <v>869</v>
      </c>
      <c r="B23" s="23" t="s">
        <v>870</v>
      </c>
      <c r="C23" s="23" t="s">
        <v>871</v>
      </c>
      <c r="D23" s="24" t="s">
        <v>171</v>
      </c>
      <c r="E23" s="25">
        <v>44082</v>
      </c>
      <c r="F23" s="25">
        <v>44633</v>
      </c>
      <c r="G23" s="40"/>
      <c r="H23" s="26">
        <f t="shared" ref="H23:H32" si="6">F23+182</f>
        <v>44815</v>
      </c>
      <c r="I23" s="33">
        <f ca="1" t="shared" si="0"/>
        <v>125</v>
      </c>
      <c r="J23" s="22" t="str">
        <f ca="1" t="shared" si="1"/>
        <v>NOT DUE</v>
      </c>
      <c r="K23" s="23"/>
      <c r="L23" s="34"/>
    </row>
    <row r="24" ht="24" spans="1:12">
      <c r="A24" s="22" t="s">
        <v>872</v>
      </c>
      <c r="B24" s="23" t="s">
        <v>873</v>
      </c>
      <c r="C24" s="23" t="s">
        <v>846</v>
      </c>
      <c r="D24" s="24" t="s">
        <v>668</v>
      </c>
      <c r="E24" s="25">
        <v>44082</v>
      </c>
      <c r="F24" s="25">
        <v>44082</v>
      </c>
      <c r="G24" s="40"/>
      <c r="H24" s="26">
        <f>F24+(365*5)</f>
        <v>45907</v>
      </c>
      <c r="I24" s="33">
        <f ca="1" t="shared" si="0"/>
        <v>1217</v>
      </c>
      <c r="J24" s="22" t="str">
        <f ca="1" t="shared" si="1"/>
        <v>NOT DUE</v>
      </c>
      <c r="K24" s="23"/>
      <c r="L24" s="34"/>
    </row>
    <row r="25" ht="36" spans="1:12">
      <c r="A25" s="22" t="s">
        <v>874</v>
      </c>
      <c r="B25" s="23" t="s">
        <v>875</v>
      </c>
      <c r="C25" s="23" t="s">
        <v>876</v>
      </c>
      <c r="D25" s="24" t="s">
        <v>171</v>
      </c>
      <c r="E25" s="25">
        <v>44082</v>
      </c>
      <c r="F25" s="25">
        <v>44633</v>
      </c>
      <c r="G25" s="40"/>
      <c r="H25" s="26">
        <f t="shared" si="6"/>
        <v>44815</v>
      </c>
      <c r="I25" s="33">
        <f ca="1" t="shared" si="0"/>
        <v>125</v>
      </c>
      <c r="J25" s="22" t="str">
        <f ca="1" t="shared" si="1"/>
        <v>NOT DUE</v>
      </c>
      <c r="K25" s="23"/>
      <c r="L25" s="34"/>
    </row>
    <row r="26" ht="36" spans="1:12">
      <c r="A26" s="22" t="s">
        <v>877</v>
      </c>
      <c r="B26" s="23" t="s">
        <v>878</v>
      </c>
      <c r="C26" s="23" t="s">
        <v>879</v>
      </c>
      <c r="D26" s="24" t="s">
        <v>171</v>
      </c>
      <c r="E26" s="25">
        <v>44082</v>
      </c>
      <c r="F26" s="25">
        <f>F25</f>
        <v>44633</v>
      </c>
      <c r="G26" s="40"/>
      <c r="H26" s="26">
        <f t="shared" si="6"/>
        <v>44815</v>
      </c>
      <c r="I26" s="33">
        <f ca="1" t="shared" si="0"/>
        <v>125</v>
      </c>
      <c r="J26" s="22" t="str">
        <f ca="1" t="shared" si="1"/>
        <v>NOT DUE</v>
      </c>
      <c r="K26" s="23"/>
      <c r="L26" s="34"/>
    </row>
    <row r="27" ht="24" spans="1:12">
      <c r="A27" s="22" t="s">
        <v>880</v>
      </c>
      <c r="B27" s="23" t="s">
        <v>881</v>
      </c>
      <c r="C27" s="23" t="s">
        <v>882</v>
      </c>
      <c r="D27" s="24" t="s">
        <v>171</v>
      </c>
      <c r="E27" s="25">
        <v>44082</v>
      </c>
      <c r="F27" s="25">
        <f>F25</f>
        <v>44633</v>
      </c>
      <c r="G27" s="40"/>
      <c r="H27" s="26">
        <f t="shared" si="6"/>
        <v>44815</v>
      </c>
      <c r="I27" s="33">
        <f ca="1" t="shared" si="0"/>
        <v>125</v>
      </c>
      <c r="J27" s="22" t="str">
        <f ca="1" t="shared" si="1"/>
        <v>NOT DUE</v>
      </c>
      <c r="K27" s="23"/>
      <c r="L27" s="34"/>
    </row>
    <row r="28" ht="24" spans="1:12">
      <c r="A28" s="22" t="s">
        <v>883</v>
      </c>
      <c r="B28" s="23" t="s">
        <v>884</v>
      </c>
      <c r="C28" s="23" t="s">
        <v>885</v>
      </c>
      <c r="D28" s="24" t="s">
        <v>171</v>
      </c>
      <c r="E28" s="25">
        <v>44082</v>
      </c>
      <c r="F28" s="25">
        <f>F25</f>
        <v>44633</v>
      </c>
      <c r="G28" s="40"/>
      <c r="H28" s="26">
        <f t="shared" si="6"/>
        <v>44815</v>
      </c>
      <c r="I28" s="33">
        <f ca="1" t="shared" si="0"/>
        <v>125</v>
      </c>
      <c r="J28" s="22" t="str">
        <f ca="1" t="shared" si="1"/>
        <v>NOT DUE</v>
      </c>
      <c r="K28" s="23"/>
      <c r="L28" s="34"/>
    </row>
    <row r="29" ht="15" customHeight="1" spans="1:12">
      <c r="A29" s="22" t="s">
        <v>886</v>
      </c>
      <c r="B29" s="23" t="s">
        <v>887</v>
      </c>
      <c r="C29" s="23" t="s">
        <v>888</v>
      </c>
      <c r="D29" s="24" t="s">
        <v>171</v>
      </c>
      <c r="E29" s="25">
        <v>44082</v>
      </c>
      <c r="F29" s="25">
        <f>F25</f>
        <v>44633</v>
      </c>
      <c r="G29" s="40"/>
      <c r="H29" s="26">
        <f t="shared" si="6"/>
        <v>44815</v>
      </c>
      <c r="I29" s="33">
        <f ca="1" t="shared" si="0"/>
        <v>125</v>
      </c>
      <c r="J29" s="22" t="str">
        <f ca="1" t="shared" si="1"/>
        <v>NOT DUE</v>
      </c>
      <c r="K29" s="23"/>
      <c r="L29" s="34"/>
    </row>
    <row r="30" ht="48" spans="1:12">
      <c r="A30" s="22" t="s">
        <v>889</v>
      </c>
      <c r="B30" s="23" t="s">
        <v>890</v>
      </c>
      <c r="C30" s="23" t="s">
        <v>891</v>
      </c>
      <c r="D30" s="24" t="s">
        <v>171</v>
      </c>
      <c r="E30" s="25">
        <v>44082</v>
      </c>
      <c r="F30" s="25">
        <f>F25</f>
        <v>44633</v>
      </c>
      <c r="G30" s="40"/>
      <c r="H30" s="26">
        <f t="shared" si="6"/>
        <v>44815</v>
      </c>
      <c r="I30" s="33">
        <f ca="1" t="shared" si="0"/>
        <v>125</v>
      </c>
      <c r="J30" s="22" t="str">
        <f ca="1" t="shared" si="1"/>
        <v>NOT DUE</v>
      </c>
      <c r="K30" s="23"/>
      <c r="L30" s="135"/>
    </row>
    <row r="31" ht="36" spans="1:12">
      <c r="A31" s="22" t="s">
        <v>892</v>
      </c>
      <c r="B31" s="23" t="s">
        <v>893</v>
      </c>
      <c r="C31" s="23" t="s">
        <v>894</v>
      </c>
      <c r="D31" s="24" t="s">
        <v>171</v>
      </c>
      <c r="E31" s="25">
        <v>44082</v>
      </c>
      <c r="F31" s="25">
        <f>F25</f>
        <v>44633</v>
      </c>
      <c r="G31" s="40"/>
      <c r="H31" s="26">
        <f t="shared" si="6"/>
        <v>44815</v>
      </c>
      <c r="I31" s="33">
        <f ca="1" t="shared" si="0"/>
        <v>125</v>
      </c>
      <c r="J31" s="22" t="str">
        <f ca="1" t="shared" si="1"/>
        <v>NOT DUE</v>
      </c>
      <c r="K31" s="23"/>
      <c r="L31" s="135"/>
    </row>
    <row r="32" ht="36" spans="1:12">
      <c r="A32" s="22" t="s">
        <v>895</v>
      </c>
      <c r="B32" s="23" t="s">
        <v>896</v>
      </c>
      <c r="C32" s="23" t="s">
        <v>897</v>
      </c>
      <c r="D32" s="24" t="s">
        <v>171</v>
      </c>
      <c r="E32" s="25">
        <v>44082</v>
      </c>
      <c r="F32" s="25">
        <f>F25</f>
        <v>44633</v>
      </c>
      <c r="G32" s="40"/>
      <c r="H32" s="26">
        <f t="shared" si="6"/>
        <v>44815</v>
      </c>
      <c r="I32" s="33">
        <f ca="1" t="shared" si="0"/>
        <v>125</v>
      </c>
      <c r="J32" s="22" t="str">
        <f ca="1" t="shared" si="1"/>
        <v>NOT DUE</v>
      </c>
      <c r="K32" s="23"/>
      <c r="L32" s="135"/>
    </row>
    <row r="33" ht="60" customHeight="1" spans="1:12">
      <c r="A33" s="22" t="s">
        <v>898</v>
      </c>
      <c r="B33" s="23" t="s">
        <v>899</v>
      </c>
      <c r="C33" s="23" t="s">
        <v>846</v>
      </c>
      <c r="D33" s="24" t="s">
        <v>900</v>
      </c>
      <c r="E33" s="25">
        <v>44082</v>
      </c>
      <c r="F33" s="25">
        <v>44082</v>
      </c>
      <c r="G33" s="40"/>
      <c r="H33" s="26">
        <f>F33+(365*3)</f>
        <v>45177</v>
      </c>
      <c r="I33" s="33">
        <f ca="1" t="shared" si="0"/>
        <v>487</v>
      </c>
      <c r="J33" s="22" t="str">
        <f ca="1" t="shared" si="1"/>
        <v>NOT DUE</v>
      </c>
      <c r="K33" s="134" t="s">
        <v>901</v>
      </c>
      <c r="L33" s="135"/>
    </row>
    <row r="34" ht="36" spans="1:12">
      <c r="A34" s="22" t="s">
        <v>902</v>
      </c>
      <c r="B34" s="23" t="s">
        <v>903</v>
      </c>
      <c r="C34" s="23" t="s">
        <v>904</v>
      </c>
      <c r="D34" s="24" t="s">
        <v>171</v>
      </c>
      <c r="E34" s="25">
        <v>44082</v>
      </c>
      <c r="F34" s="25">
        <f>F25</f>
        <v>44633</v>
      </c>
      <c r="G34" s="40"/>
      <c r="H34" s="26">
        <f t="shared" ref="H34:H41" si="7">F34+182</f>
        <v>44815</v>
      </c>
      <c r="I34" s="33">
        <f ca="1" t="shared" si="0"/>
        <v>125</v>
      </c>
      <c r="J34" s="22" t="str">
        <f ca="1" t="shared" si="1"/>
        <v>NOT DUE</v>
      </c>
      <c r="K34" s="23"/>
      <c r="L34" s="135"/>
    </row>
    <row r="35" ht="36" spans="1:12">
      <c r="A35" s="22" t="s">
        <v>905</v>
      </c>
      <c r="B35" s="23" t="s">
        <v>906</v>
      </c>
      <c r="C35" s="23" t="s">
        <v>907</v>
      </c>
      <c r="D35" s="24" t="s">
        <v>171</v>
      </c>
      <c r="E35" s="25">
        <v>44082</v>
      </c>
      <c r="F35" s="25">
        <f>F25</f>
        <v>44633</v>
      </c>
      <c r="G35" s="40"/>
      <c r="H35" s="26">
        <f t="shared" si="7"/>
        <v>44815</v>
      </c>
      <c r="I35" s="33">
        <f ca="1" t="shared" si="0"/>
        <v>125</v>
      </c>
      <c r="J35" s="22" t="str">
        <f ca="1" t="shared" si="1"/>
        <v>NOT DUE</v>
      </c>
      <c r="K35" s="23"/>
      <c r="L35" s="135"/>
    </row>
    <row r="36" ht="36" spans="1:12">
      <c r="A36" s="22" t="s">
        <v>908</v>
      </c>
      <c r="B36" s="23" t="s">
        <v>906</v>
      </c>
      <c r="C36" s="23" t="s">
        <v>909</v>
      </c>
      <c r="D36" s="24" t="s">
        <v>171</v>
      </c>
      <c r="E36" s="25">
        <v>44082</v>
      </c>
      <c r="F36" s="25">
        <f>F25</f>
        <v>44633</v>
      </c>
      <c r="G36" s="40"/>
      <c r="H36" s="26">
        <f t="shared" si="7"/>
        <v>44815</v>
      </c>
      <c r="I36" s="33">
        <f ca="1" t="shared" si="0"/>
        <v>125</v>
      </c>
      <c r="J36" s="22" t="str">
        <f ca="1" t="shared" si="1"/>
        <v>NOT DUE</v>
      </c>
      <c r="K36" s="23"/>
      <c r="L36" s="135"/>
    </row>
    <row r="37" ht="24" spans="1:12">
      <c r="A37" s="22" t="s">
        <v>910</v>
      </c>
      <c r="B37" s="23" t="s">
        <v>911</v>
      </c>
      <c r="C37" s="23" t="s">
        <v>912</v>
      </c>
      <c r="D37" s="24" t="s">
        <v>171</v>
      </c>
      <c r="E37" s="25">
        <v>44082</v>
      </c>
      <c r="F37" s="25">
        <f>F25</f>
        <v>44633</v>
      </c>
      <c r="G37" s="40"/>
      <c r="H37" s="26">
        <f t="shared" si="7"/>
        <v>44815</v>
      </c>
      <c r="I37" s="33">
        <f ca="1" t="shared" si="0"/>
        <v>125</v>
      </c>
      <c r="J37" s="22" t="str">
        <f ca="1" t="shared" si="1"/>
        <v>NOT DUE</v>
      </c>
      <c r="K37" s="23"/>
      <c r="L37" s="34"/>
    </row>
    <row r="38" ht="24" spans="1:12">
      <c r="A38" s="22" t="s">
        <v>913</v>
      </c>
      <c r="B38" s="23" t="s">
        <v>911</v>
      </c>
      <c r="C38" s="23" t="s">
        <v>914</v>
      </c>
      <c r="D38" s="24" t="s">
        <v>668</v>
      </c>
      <c r="E38" s="25">
        <v>44082</v>
      </c>
      <c r="F38" s="25">
        <v>44082</v>
      </c>
      <c r="G38" s="40"/>
      <c r="H38" s="26">
        <f>F38+(365*5)</f>
        <v>45907</v>
      </c>
      <c r="I38" s="33">
        <f ca="1" t="shared" si="0"/>
        <v>1217</v>
      </c>
      <c r="J38" s="22" t="str">
        <f ca="1" t="shared" si="1"/>
        <v>NOT DUE</v>
      </c>
      <c r="K38" s="23"/>
      <c r="L38" s="34"/>
    </row>
    <row r="39" ht="24" spans="1:12">
      <c r="A39" s="22" t="s">
        <v>915</v>
      </c>
      <c r="B39" s="23" t="s">
        <v>911</v>
      </c>
      <c r="C39" s="23" t="s">
        <v>916</v>
      </c>
      <c r="D39" s="24" t="s">
        <v>171</v>
      </c>
      <c r="E39" s="25">
        <v>44082</v>
      </c>
      <c r="F39" s="25">
        <v>44633</v>
      </c>
      <c r="G39" s="40"/>
      <c r="H39" s="26">
        <f t="shared" si="7"/>
        <v>44815</v>
      </c>
      <c r="I39" s="33">
        <f ca="1" t="shared" si="0"/>
        <v>125</v>
      </c>
      <c r="J39" s="22" t="str">
        <f ca="1" t="shared" si="1"/>
        <v>NOT DUE</v>
      </c>
      <c r="K39" s="23"/>
      <c r="L39" s="34"/>
    </row>
    <row r="40" ht="24" spans="1:12">
      <c r="A40" s="22" t="s">
        <v>917</v>
      </c>
      <c r="B40" s="23" t="s">
        <v>911</v>
      </c>
      <c r="C40" s="23" t="s">
        <v>918</v>
      </c>
      <c r="D40" s="24" t="s">
        <v>868</v>
      </c>
      <c r="E40" s="25">
        <v>44082</v>
      </c>
      <c r="F40" s="25">
        <v>44082</v>
      </c>
      <c r="G40" s="40"/>
      <c r="H40" s="26">
        <f>F40+(365*7)</f>
        <v>46637</v>
      </c>
      <c r="I40" s="33">
        <f ca="1" t="shared" si="0"/>
        <v>1947</v>
      </c>
      <c r="J40" s="22" t="str">
        <f ca="1" t="shared" si="1"/>
        <v>NOT DUE</v>
      </c>
      <c r="K40" s="23"/>
      <c r="L40" s="34" t="s">
        <v>838</v>
      </c>
    </row>
    <row r="41" ht="24" spans="1:12">
      <c r="A41" s="22" t="s">
        <v>919</v>
      </c>
      <c r="B41" s="23" t="s">
        <v>911</v>
      </c>
      <c r="C41" s="23" t="s">
        <v>920</v>
      </c>
      <c r="D41" s="24" t="s">
        <v>171</v>
      </c>
      <c r="E41" s="25">
        <v>44082</v>
      </c>
      <c r="F41" s="25">
        <f>F39</f>
        <v>44633</v>
      </c>
      <c r="G41" s="40"/>
      <c r="H41" s="26">
        <f t="shared" si="7"/>
        <v>44815</v>
      </c>
      <c r="I41" s="33">
        <f ca="1" t="shared" si="0"/>
        <v>125</v>
      </c>
      <c r="J41" s="22" t="str">
        <f ca="1" t="shared" si="1"/>
        <v>NOT DUE</v>
      </c>
      <c r="K41" s="23"/>
      <c r="L41" s="34"/>
    </row>
    <row r="42" ht="24" spans="1:12">
      <c r="A42" s="22" t="s">
        <v>921</v>
      </c>
      <c r="B42" s="23" t="s">
        <v>911</v>
      </c>
      <c r="C42" s="23" t="s">
        <v>922</v>
      </c>
      <c r="D42" s="24" t="s">
        <v>900</v>
      </c>
      <c r="E42" s="25">
        <v>44082</v>
      </c>
      <c r="F42" s="25">
        <v>44082</v>
      </c>
      <c r="G42" s="40"/>
      <c r="H42" s="26">
        <f>F42+(365*3)</f>
        <v>45177</v>
      </c>
      <c r="I42" s="33">
        <f ca="1" t="shared" si="0"/>
        <v>487</v>
      </c>
      <c r="J42" s="22" t="str">
        <f ca="1" t="shared" si="1"/>
        <v>NOT DUE</v>
      </c>
      <c r="K42" s="23"/>
      <c r="L42" s="34" t="s">
        <v>838</v>
      </c>
    </row>
    <row r="43" ht="24" spans="1:12">
      <c r="A43" s="22" t="s">
        <v>923</v>
      </c>
      <c r="B43" s="23" t="s">
        <v>911</v>
      </c>
      <c r="C43" s="23" t="s">
        <v>924</v>
      </c>
      <c r="D43" s="24" t="s">
        <v>171</v>
      </c>
      <c r="E43" s="25">
        <v>44082</v>
      </c>
      <c r="F43" s="25">
        <f>F39</f>
        <v>44633</v>
      </c>
      <c r="G43" s="40"/>
      <c r="H43" s="26">
        <f t="shared" ref="H43" si="8">F43+182</f>
        <v>44815</v>
      </c>
      <c r="I43" s="33">
        <f ca="1" t="shared" si="0"/>
        <v>125</v>
      </c>
      <c r="J43" s="22" t="str">
        <f ca="1" t="shared" si="1"/>
        <v>NOT DUE</v>
      </c>
      <c r="K43" s="23"/>
      <c r="L43" s="34"/>
    </row>
    <row r="44" ht="26.45" customHeight="1" spans="1:12">
      <c r="A44" s="22" t="s">
        <v>925</v>
      </c>
      <c r="B44" s="23" t="s">
        <v>911</v>
      </c>
      <c r="C44" s="23" t="s">
        <v>926</v>
      </c>
      <c r="D44" s="24" t="s">
        <v>900</v>
      </c>
      <c r="E44" s="25">
        <v>44082</v>
      </c>
      <c r="F44" s="25">
        <v>44082</v>
      </c>
      <c r="G44" s="40"/>
      <c r="H44" s="26">
        <f>F44+(365*3)</f>
        <v>45177</v>
      </c>
      <c r="I44" s="33">
        <f ca="1" t="shared" si="0"/>
        <v>487</v>
      </c>
      <c r="J44" s="22" t="str">
        <f ca="1" t="shared" si="1"/>
        <v>NOT DUE</v>
      </c>
      <c r="K44" s="23"/>
      <c r="L44" s="34" t="s">
        <v>838</v>
      </c>
    </row>
    <row r="45" ht="26.45" customHeight="1" spans="1:12">
      <c r="A45" s="22" t="s">
        <v>927</v>
      </c>
      <c r="B45" s="23" t="s">
        <v>911</v>
      </c>
      <c r="C45" s="23" t="s">
        <v>928</v>
      </c>
      <c r="D45" s="24" t="s">
        <v>171</v>
      </c>
      <c r="E45" s="25">
        <v>44082</v>
      </c>
      <c r="F45" s="25">
        <f>F39</f>
        <v>44633</v>
      </c>
      <c r="G45" s="40"/>
      <c r="H45" s="26">
        <f t="shared" ref="H45" si="9">F45+182</f>
        <v>44815</v>
      </c>
      <c r="I45" s="33">
        <f ca="1" t="shared" si="0"/>
        <v>125</v>
      </c>
      <c r="J45" s="22" t="str">
        <f ca="1" t="shared" si="1"/>
        <v>NOT DUE</v>
      </c>
      <c r="K45" s="23"/>
      <c r="L45" s="34" t="s">
        <v>838</v>
      </c>
    </row>
    <row r="46" ht="24" spans="1:12">
      <c r="A46" s="22" t="s">
        <v>929</v>
      </c>
      <c r="B46" s="23" t="s">
        <v>911</v>
      </c>
      <c r="C46" s="23" t="s">
        <v>930</v>
      </c>
      <c r="D46" s="24" t="s">
        <v>868</v>
      </c>
      <c r="E46" s="25">
        <v>44082</v>
      </c>
      <c r="F46" s="25">
        <v>44082</v>
      </c>
      <c r="G46" s="40"/>
      <c r="H46" s="26">
        <f>F46+(365*7)</f>
        <v>46637</v>
      </c>
      <c r="I46" s="33">
        <f ca="1" t="shared" ref="I46:I55" si="10">IF(ISBLANK(H46),"",H46-DATE(YEAR(NOW()),MONTH(NOW()),DAY(NOW())))</f>
        <v>1947</v>
      </c>
      <c r="J46" s="22" t="str">
        <f ca="1" t="shared" si="1"/>
        <v>NOT DUE</v>
      </c>
      <c r="K46" s="23"/>
      <c r="L46" s="34" t="s">
        <v>838</v>
      </c>
    </row>
    <row r="47" ht="24" spans="1:12">
      <c r="A47" s="22" t="s">
        <v>931</v>
      </c>
      <c r="B47" s="23" t="s">
        <v>911</v>
      </c>
      <c r="C47" s="23" t="s">
        <v>932</v>
      </c>
      <c r="D47" s="24" t="s">
        <v>171</v>
      </c>
      <c r="E47" s="25">
        <v>44082</v>
      </c>
      <c r="F47" s="25">
        <f>F34</f>
        <v>44633</v>
      </c>
      <c r="G47" s="40"/>
      <c r="H47" s="26">
        <f t="shared" ref="H47" si="11">F47+182</f>
        <v>44815</v>
      </c>
      <c r="I47" s="33">
        <f ca="1" t="shared" si="10"/>
        <v>125</v>
      </c>
      <c r="J47" s="22" t="str">
        <f ca="1" t="shared" ref="J47:J55" si="12">IF(I47="","",IF(I47&lt;0,"OVERDUE","NOT DUE"))</f>
        <v>NOT DUE</v>
      </c>
      <c r="K47" s="23"/>
      <c r="L47" s="34"/>
    </row>
    <row r="48" ht="24" spans="1:12">
      <c r="A48" s="22" t="s">
        <v>933</v>
      </c>
      <c r="B48" s="23" t="s">
        <v>911</v>
      </c>
      <c r="C48" s="23" t="s">
        <v>934</v>
      </c>
      <c r="D48" s="24" t="s">
        <v>900</v>
      </c>
      <c r="E48" s="25">
        <v>44082</v>
      </c>
      <c r="F48" s="25">
        <v>44082</v>
      </c>
      <c r="G48" s="40"/>
      <c r="H48" s="26">
        <f>F48+(365*3)</f>
        <v>45177</v>
      </c>
      <c r="I48" s="33">
        <f ca="1" t="shared" si="10"/>
        <v>487</v>
      </c>
      <c r="J48" s="22" t="str">
        <f ca="1" t="shared" si="12"/>
        <v>NOT DUE</v>
      </c>
      <c r="K48" s="23"/>
      <c r="L48" s="34" t="s">
        <v>838</v>
      </c>
    </row>
    <row r="49" ht="24" spans="1:12">
      <c r="A49" s="22" t="s">
        <v>935</v>
      </c>
      <c r="B49" s="23" t="s">
        <v>911</v>
      </c>
      <c r="C49" s="23" t="s">
        <v>936</v>
      </c>
      <c r="D49" s="24" t="s">
        <v>171</v>
      </c>
      <c r="E49" s="25">
        <v>44082</v>
      </c>
      <c r="F49" s="25">
        <f>F34</f>
        <v>44633</v>
      </c>
      <c r="G49" s="40"/>
      <c r="H49" s="26">
        <f t="shared" ref="H49" si="13">F49+182</f>
        <v>44815</v>
      </c>
      <c r="I49" s="33">
        <f ca="1" t="shared" si="10"/>
        <v>125</v>
      </c>
      <c r="J49" s="22" t="str">
        <f ca="1" t="shared" si="12"/>
        <v>NOT DUE</v>
      </c>
      <c r="K49" s="23"/>
      <c r="L49" s="34"/>
    </row>
    <row r="50" ht="24" spans="1:12">
      <c r="A50" s="22" t="s">
        <v>937</v>
      </c>
      <c r="B50" s="23" t="s">
        <v>911</v>
      </c>
      <c r="C50" s="23" t="s">
        <v>938</v>
      </c>
      <c r="D50" s="24" t="s">
        <v>900</v>
      </c>
      <c r="E50" s="25">
        <v>44082</v>
      </c>
      <c r="F50" s="25">
        <v>44082</v>
      </c>
      <c r="G50" s="40"/>
      <c r="H50" s="26">
        <f>F50+(365*3)</f>
        <v>45177</v>
      </c>
      <c r="I50" s="33">
        <f ca="1" t="shared" si="10"/>
        <v>487</v>
      </c>
      <c r="J50" s="22" t="str">
        <f ca="1" t="shared" si="12"/>
        <v>NOT DUE</v>
      </c>
      <c r="K50" s="23"/>
      <c r="L50" s="34" t="s">
        <v>838</v>
      </c>
    </row>
    <row r="51" ht="24" spans="1:12">
      <c r="A51" s="22" t="s">
        <v>939</v>
      </c>
      <c r="B51" s="23" t="s">
        <v>911</v>
      </c>
      <c r="C51" s="23" t="s">
        <v>940</v>
      </c>
      <c r="D51" s="24" t="s">
        <v>171</v>
      </c>
      <c r="E51" s="25">
        <v>44082</v>
      </c>
      <c r="F51" s="25">
        <v>44633</v>
      </c>
      <c r="G51" s="40"/>
      <c r="H51" s="26">
        <f t="shared" ref="H51" si="14">F51+182</f>
        <v>44815</v>
      </c>
      <c r="I51" s="33">
        <f ca="1" t="shared" si="10"/>
        <v>125</v>
      </c>
      <c r="J51" s="22" t="str">
        <f ca="1" t="shared" si="12"/>
        <v>NOT DUE</v>
      </c>
      <c r="K51" s="23"/>
      <c r="L51" s="34"/>
    </row>
    <row r="52" ht="24" spans="1:12">
      <c r="A52" s="22" t="s">
        <v>941</v>
      </c>
      <c r="B52" s="23" t="s">
        <v>911</v>
      </c>
      <c r="C52" s="23" t="s">
        <v>942</v>
      </c>
      <c r="D52" s="24" t="s">
        <v>868</v>
      </c>
      <c r="E52" s="25">
        <v>44082</v>
      </c>
      <c r="F52" s="25">
        <v>44082</v>
      </c>
      <c r="G52" s="40"/>
      <c r="H52" s="26">
        <f>F52+(365*7)</f>
        <v>46637</v>
      </c>
      <c r="I52" s="33">
        <f ca="1" t="shared" si="10"/>
        <v>1947</v>
      </c>
      <c r="J52" s="22" t="str">
        <f ca="1" t="shared" si="12"/>
        <v>NOT DUE</v>
      </c>
      <c r="K52" s="23"/>
      <c r="L52" s="34" t="s">
        <v>838</v>
      </c>
    </row>
    <row r="53" ht="24" spans="1:12">
      <c r="A53" s="22" t="s">
        <v>943</v>
      </c>
      <c r="B53" s="23" t="s">
        <v>911</v>
      </c>
      <c r="C53" s="23" t="s">
        <v>944</v>
      </c>
      <c r="D53" s="24" t="s">
        <v>868</v>
      </c>
      <c r="E53" s="25">
        <v>44082</v>
      </c>
      <c r="F53" s="25">
        <v>44082</v>
      </c>
      <c r="G53" s="40"/>
      <c r="H53" s="26">
        <f t="shared" ref="H53:H55" si="15">F53+(365*7)</f>
        <v>46637</v>
      </c>
      <c r="I53" s="33">
        <f ca="1" t="shared" si="10"/>
        <v>1947</v>
      </c>
      <c r="J53" s="22" t="str">
        <f ca="1" t="shared" si="12"/>
        <v>NOT DUE</v>
      </c>
      <c r="K53" s="23"/>
      <c r="L53" s="34" t="s">
        <v>838</v>
      </c>
    </row>
    <row r="54" ht="24" spans="1:12">
      <c r="A54" s="22" t="s">
        <v>945</v>
      </c>
      <c r="B54" s="23" t="s">
        <v>911</v>
      </c>
      <c r="C54" s="23" t="s">
        <v>946</v>
      </c>
      <c r="D54" s="24" t="s">
        <v>868</v>
      </c>
      <c r="E54" s="25">
        <v>44082</v>
      </c>
      <c r="F54" s="25">
        <v>44082</v>
      </c>
      <c r="G54" s="40"/>
      <c r="H54" s="26">
        <f t="shared" si="15"/>
        <v>46637</v>
      </c>
      <c r="I54" s="33">
        <f ca="1" t="shared" si="10"/>
        <v>1947</v>
      </c>
      <c r="J54" s="22" t="str">
        <f ca="1" t="shared" si="12"/>
        <v>NOT DUE</v>
      </c>
      <c r="K54" s="23"/>
      <c r="L54" s="34" t="s">
        <v>838</v>
      </c>
    </row>
    <row r="55" ht="24" spans="1:12">
      <c r="A55" s="22" t="s">
        <v>947</v>
      </c>
      <c r="B55" s="23" t="s">
        <v>911</v>
      </c>
      <c r="C55" s="23" t="s">
        <v>948</v>
      </c>
      <c r="D55" s="24" t="s">
        <v>868</v>
      </c>
      <c r="E55" s="25">
        <v>44082</v>
      </c>
      <c r="F55" s="25">
        <v>44082</v>
      </c>
      <c r="G55" s="40"/>
      <c r="H55" s="26">
        <f t="shared" si="15"/>
        <v>46637</v>
      </c>
      <c r="I55" s="33">
        <f ca="1" t="shared" si="10"/>
        <v>1947</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949</v>
      </c>
      <c r="D3" s="6" t="s">
        <v>149</v>
      </c>
      <c r="E3" s="6"/>
      <c r="F3" s="11" t="s">
        <v>950</v>
      </c>
    </row>
    <row r="4" ht="18" customHeight="1" spans="1:6">
      <c r="A4" s="4" t="s">
        <v>151</v>
      </c>
      <c r="B4" s="4"/>
      <c r="C4" s="10" t="s">
        <v>951</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952</v>
      </c>
      <c r="B8" s="23" t="s">
        <v>823</v>
      </c>
      <c r="C8" s="23" t="s">
        <v>824</v>
      </c>
      <c r="D8" s="24" t="s">
        <v>201</v>
      </c>
      <c r="E8" s="25">
        <v>44082</v>
      </c>
      <c r="F8" s="25">
        <v>44672</v>
      </c>
      <c r="G8" s="40"/>
      <c r="H8" s="26">
        <f>F8+30</f>
        <v>44702</v>
      </c>
      <c r="I8" s="33">
        <f ca="1" t="shared" ref="I8:I55" si="0">IF(ISBLANK(H8),"",H8-DATE(YEAR(NOW()),MONTH(NOW()),DAY(NOW())))</f>
        <v>12</v>
      </c>
      <c r="J8" s="22" t="str">
        <f ca="1" t="shared" ref="J8:J55" si="1">IF(I8="","",IF(I8&lt;0,"OVERDUE","NOT DUE"))</f>
        <v>NOT DUE</v>
      </c>
      <c r="K8" s="23" t="s">
        <v>825</v>
      </c>
      <c r="L8" s="34"/>
    </row>
    <row r="9" ht="26.45" customHeight="1" spans="1:12">
      <c r="A9" s="22" t="s">
        <v>953</v>
      </c>
      <c r="B9" s="23" t="s">
        <v>827</v>
      </c>
      <c r="C9" s="23" t="s">
        <v>828</v>
      </c>
      <c r="D9" s="24" t="s">
        <v>197</v>
      </c>
      <c r="E9" s="25">
        <v>44082</v>
      </c>
      <c r="F9" s="25">
        <v>44447</v>
      </c>
      <c r="G9" s="40"/>
      <c r="H9" s="26">
        <f>F9+365</f>
        <v>44812</v>
      </c>
      <c r="I9" s="33">
        <f ca="1" t="shared" si="0"/>
        <v>122</v>
      </c>
      <c r="J9" s="22" t="str">
        <f ca="1" t="shared" si="1"/>
        <v>NOT DUE</v>
      </c>
      <c r="K9" s="23"/>
      <c r="L9" s="34"/>
    </row>
    <row r="10" ht="24" spans="1:12">
      <c r="A10" s="22" t="s">
        <v>954</v>
      </c>
      <c r="B10" s="23" t="s">
        <v>830</v>
      </c>
      <c r="C10" s="23" t="s">
        <v>831</v>
      </c>
      <c r="D10" s="24" t="s">
        <v>171</v>
      </c>
      <c r="E10" s="25">
        <v>44082</v>
      </c>
      <c r="F10" s="25">
        <v>44633</v>
      </c>
      <c r="G10" s="40"/>
      <c r="H10" s="26">
        <f t="shared" ref="H10" si="2">F10+182</f>
        <v>44815</v>
      </c>
      <c r="I10" s="33">
        <f ca="1" t="shared" si="0"/>
        <v>125</v>
      </c>
      <c r="J10" s="22" t="str">
        <f ca="1" t="shared" si="1"/>
        <v>NOT DUE</v>
      </c>
      <c r="K10" s="23"/>
      <c r="L10" s="34"/>
    </row>
    <row r="11" spans="1:12">
      <c r="A11" s="22" t="s">
        <v>955</v>
      </c>
      <c r="B11" s="23" t="s">
        <v>833</v>
      </c>
      <c r="C11" s="23" t="s">
        <v>834</v>
      </c>
      <c r="D11" s="24" t="s">
        <v>201</v>
      </c>
      <c r="E11" s="25">
        <v>44082</v>
      </c>
      <c r="F11" s="25">
        <f>F8</f>
        <v>44672</v>
      </c>
      <c r="G11" s="40"/>
      <c r="H11" s="26">
        <f>F11+30</f>
        <v>44702</v>
      </c>
      <c r="I11" s="33">
        <f ca="1" t="shared" si="0"/>
        <v>12</v>
      </c>
      <c r="J11" s="22" t="str">
        <f ca="1" t="shared" si="1"/>
        <v>NOT DUE</v>
      </c>
      <c r="K11" s="23"/>
      <c r="L11" s="34"/>
    </row>
    <row r="12" ht="24" spans="1:12">
      <c r="A12" s="22" t="s">
        <v>956</v>
      </c>
      <c r="B12" s="23" t="s">
        <v>836</v>
      </c>
      <c r="C12" s="23" t="s">
        <v>837</v>
      </c>
      <c r="D12" s="24" t="s">
        <v>529</v>
      </c>
      <c r="E12" s="25">
        <v>44082</v>
      </c>
      <c r="F12" s="25">
        <v>44628</v>
      </c>
      <c r="G12" s="40"/>
      <c r="H12" s="26">
        <f>F12+90</f>
        <v>44718</v>
      </c>
      <c r="I12" s="33">
        <f ca="1" t="shared" si="0"/>
        <v>28</v>
      </c>
      <c r="J12" s="22" t="str">
        <f ca="1" t="shared" si="1"/>
        <v>NOT DUE</v>
      </c>
      <c r="K12" s="23"/>
      <c r="L12" s="34" t="s">
        <v>534</v>
      </c>
    </row>
    <row r="13" ht="24" spans="1:12">
      <c r="A13" s="22" t="s">
        <v>957</v>
      </c>
      <c r="B13" s="23" t="s">
        <v>840</v>
      </c>
      <c r="C13" s="23" t="s">
        <v>841</v>
      </c>
      <c r="D13" s="24" t="s">
        <v>201</v>
      </c>
      <c r="E13" s="25">
        <v>44082</v>
      </c>
      <c r="F13" s="25">
        <f>F8</f>
        <v>44672</v>
      </c>
      <c r="G13" s="40"/>
      <c r="H13" s="26">
        <f t="shared" ref="H13:H14" si="3">F13+30</f>
        <v>44702</v>
      </c>
      <c r="I13" s="33">
        <f ca="1" t="shared" si="0"/>
        <v>12</v>
      </c>
      <c r="J13" s="22" t="str">
        <f ca="1" t="shared" si="1"/>
        <v>NOT DUE</v>
      </c>
      <c r="K13" s="23" t="s">
        <v>825</v>
      </c>
      <c r="L13" s="34"/>
    </row>
    <row r="14" spans="1:12">
      <c r="A14" s="22" t="s">
        <v>958</v>
      </c>
      <c r="B14" s="23" t="s">
        <v>833</v>
      </c>
      <c r="C14" s="23" t="s">
        <v>843</v>
      </c>
      <c r="D14" s="24" t="s">
        <v>201</v>
      </c>
      <c r="E14" s="25">
        <v>44082</v>
      </c>
      <c r="F14" s="25">
        <f>F8</f>
        <v>44672</v>
      </c>
      <c r="G14" s="40"/>
      <c r="H14" s="26">
        <f t="shared" si="3"/>
        <v>44702</v>
      </c>
      <c r="I14" s="33">
        <f ca="1" t="shared" si="0"/>
        <v>12</v>
      </c>
      <c r="J14" s="22" t="str">
        <f ca="1" t="shared" si="1"/>
        <v>NOT DUE</v>
      </c>
      <c r="K14" s="23"/>
      <c r="L14" s="34"/>
    </row>
    <row r="15" ht="24.95" customHeight="1" spans="1:12">
      <c r="A15" s="22" t="s">
        <v>959</v>
      </c>
      <c r="B15" s="23" t="s">
        <v>845</v>
      </c>
      <c r="C15" s="23" t="s">
        <v>846</v>
      </c>
      <c r="D15" s="24" t="s">
        <v>668</v>
      </c>
      <c r="E15" s="25">
        <v>44082</v>
      </c>
      <c r="F15" s="25">
        <v>44082</v>
      </c>
      <c r="G15" s="40"/>
      <c r="H15" s="26">
        <f>F15+(365*5)</f>
        <v>45907</v>
      </c>
      <c r="I15" s="33">
        <f ca="1" t="shared" si="0"/>
        <v>1217</v>
      </c>
      <c r="J15" s="22" t="str">
        <f ca="1" t="shared" si="1"/>
        <v>NOT DUE</v>
      </c>
      <c r="K15" s="23" t="s">
        <v>847</v>
      </c>
      <c r="L15" s="34"/>
    </row>
    <row r="16" ht="24.95" customHeight="1" spans="1:12">
      <c r="A16" s="22" t="s">
        <v>960</v>
      </c>
      <c r="B16" s="23" t="s">
        <v>849</v>
      </c>
      <c r="C16" s="23" t="s">
        <v>850</v>
      </c>
      <c r="D16" s="24" t="s">
        <v>171</v>
      </c>
      <c r="E16" s="25">
        <v>44082</v>
      </c>
      <c r="F16" s="25">
        <f>F10</f>
        <v>44633</v>
      </c>
      <c r="G16" s="40"/>
      <c r="H16" s="26">
        <f t="shared" ref="H16" si="4">F16+182</f>
        <v>44815</v>
      </c>
      <c r="I16" s="33">
        <f ca="1" t="shared" si="0"/>
        <v>125</v>
      </c>
      <c r="J16" s="22" t="str">
        <f ca="1" t="shared" si="1"/>
        <v>NOT DUE</v>
      </c>
      <c r="K16" s="23" t="s">
        <v>847</v>
      </c>
      <c r="L16" s="34"/>
    </row>
    <row r="17" ht="24.95" customHeight="1" spans="1:12">
      <c r="A17" s="22" t="s">
        <v>961</v>
      </c>
      <c r="B17" s="23" t="s">
        <v>849</v>
      </c>
      <c r="C17" s="100" t="s">
        <v>962</v>
      </c>
      <c r="D17" s="24" t="s">
        <v>553</v>
      </c>
      <c r="E17" s="25">
        <v>44082</v>
      </c>
      <c r="F17" s="25">
        <v>44082</v>
      </c>
      <c r="G17" s="40"/>
      <c r="H17" s="26">
        <f>F17+(365*2)</f>
        <v>44812</v>
      </c>
      <c r="I17" s="33">
        <f ca="1" t="shared" si="0"/>
        <v>122</v>
      </c>
      <c r="J17" s="22" t="str">
        <f ca="1" t="shared" si="1"/>
        <v>NOT DUE</v>
      </c>
      <c r="K17" s="23" t="s">
        <v>847</v>
      </c>
      <c r="L17" s="34"/>
    </row>
    <row r="18" ht="24.95" customHeight="1" spans="1:12">
      <c r="A18" s="22" t="s">
        <v>963</v>
      </c>
      <c r="B18" s="23" t="s">
        <v>854</v>
      </c>
      <c r="C18" s="100" t="s">
        <v>846</v>
      </c>
      <c r="D18" s="24" t="s">
        <v>197</v>
      </c>
      <c r="E18" s="25">
        <v>44082</v>
      </c>
      <c r="F18" s="25">
        <v>44447</v>
      </c>
      <c r="G18" s="40"/>
      <c r="H18" s="26">
        <f>F18+365</f>
        <v>44812</v>
      </c>
      <c r="I18" s="33">
        <f ca="1" t="shared" si="0"/>
        <v>122</v>
      </c>
      <c r="J18" s="22" t="str">
        <f ca="1" t="shared" si="1"/>
        <v>NOT DUE</v>
      </c>
      <c r="K18" s="23" t="s">
        <v>855</v>
      </c>
      <c r="L18" s="34"/>
    </row>
    <row r="19" ht="24.95" customHeight="1" spans="1:12">
      <c r="A19" s="22" t="s">
        <v>964</v>
      </c>
      <c r="B19" s="23" t="s">
        <v>857</v>
      </c>
      <c r="C19" s="100" t="s">
        <v>846</v>
      </c>
      <c r="D19" s="24" t="s">
        <v>553</v>
      </c>
      <c r="E19" s="25">
        <v>44082</v>
      </c>
      <c r="F19" s="25">
        <v>44082</v>
      </c>
      <c r="G19" s="40"/>
      <c r="H19" s="26">
        <f>F19+(365*2)</f>
        <v>44812</v>
      </c>
      <c r="I19" s="33">
        <f ca="1" t="shared" si="0"/>
        <v>122</v>
      </c>
      <c r="J19" s="22" t="str">
        <f ca="1" t="shared" si="1"/>
        <v>NOT DUE</v>
      </c>
      <c r="K19" s="23" t="s">
        <v>858</v>
      </c>
      <c r="L19" s="34"/>
    </row>
    <row r="20" spans="1:12">
      <c r="A20" s="22" t="s">
        <v>965</v>
      </c>
      <c r="B20" s="23" t="s">
        <v>860</v>
      </c>
      <c r="C20" s="23" t="s">
        <v>861</v>
      </c>
      <c r="D20" s="24" t="s">
        <v>171</v>
      </c>
      <c r="E20" s="25">
        <v>44082</v>
      </c>
      <c r="F20" s="25">
        <f>F10</f>
        <v>44633</v>
      </c>
      <c r="G20" s="40"/>
      <c r="H20" s="26">
        <f t="shared" ref="H20" si="5">F20+182</f>
        <v>44815</v>
      </c>
      <c r="I20" s="33">
        <f ca="1" t="shared" si="0"/>
        <v>125</v>
      </c>
      <c r="J20" s="22" t="str">
        <f ca="1" t="shared" si="1"/>
        <v>NOT DUE</v>
      </c>
      <c r="K20" s="23"/>
      <c r="L20" s="34"/>
    </row>
    <row r="21" ht="24.95" customHeight="1" spans="1:12">
      <c r="A21" s="22" t="s">
        <v>966</v>
      </c>
      <c r="B21" s="23" t="s">
        <v>863</v>
      </c>
      <c r="C21" s="23" t="s">
        <v>864</v>
      </c>
      <c r="D21" s="24" t="s">
        <v>197</v>
      </c>
      <c r="E21" s="25">
        <v>44082</v>
      </c>
      <c r="F21" s="25">
        <v>44447</v>
      </c>
      <c r="G21" s="40"/>
      <c r="H21" s="26">
        <f>F21+365</f>
        <v>44812</v>
      </c>
      <c r="I21" s="33">
        <f ca="1" t="shared" si="0"/>
        <v>122</v>
      </c>
      <c r="J21" s="22" t="str">
        <f ca="1" t="shared" si="1"/>
        <v>NOT DUE</v>
      </c>
      <c r="K21" s="23" t="s">
        <v>865</v>
      </c>
      <c r="L21" s="34"/>
    </row>
    <row r="22" ht="24" spans="1:12">
      <c r="A22" s="22" t="s">
        <v>967</v>
      </c>
      <c r="B22" s="23" t="s">
        <v>867</v>
      </c>
      <c r="C22" s="23" t="s">
        <v>846</v>
      </c>
      <c r="D22" s="24" t="s">
        <v>868</v>
      </c>
      <c r="E22" s="25">
        <v>44082</v>
      </c>
      <c r="F22" s="25">
        <v>44082</v>
      </c>
      <c r="G22" s="40"/>
      <c r="H22" s="26">
        <f>F22+(365*7)</f>
        <v>46637</v>
      </c>
      <c r="I22" s="33">
        <f ca="1" t="shared" si="0"/>
        <v>1947</v>
      </c>
      <c r="J22" s="22" t="str">
        <f ca="1" t="shared" si="1"/>
        <v>NOT DUE</v>
      </c>
      <c r="K22" s="23"/>
      <c r="L22" s="129"/>
    </row>
    <row r="23" ht="24" spans="1:12">
      <c r="A23" s="22" t="s">
        <v>968</v>
      </c>
      <c r="B23" s="23" t="s">
        <v>870</v>
      </c>
      <c r="C23" s="23" t="s">
        <v>871</v>
      </c>
      <c r="D23" s="24" t="s">
        <v>171</v>
      </c>
      <c r="E23" s="25">
        <v>44082</v>
      </c>
      <c r="F23" s="25">
        <f>F10</f>
        <v>44633</v>
      </c>
      <c r="G23" s="40"/>
      <c r="H23" s="26">
        <f t="shared" ref="H23:H32" si="6">F23+182</f>
        <v>44815</v>
      </c>
      <c r="I23" s="33">
        <f ca="1" t="shared" si="0"/>
        <v>125</v>
      </c>
      <c r="J23" s="22" t="str">
        <f ca="1" t="shared" si="1"/>
        <v>NOT DUE</v>
      </c>
      <c r="K23" s="23"/>
      <c r="L23" s="129"/>
    </row>
    <row r="24" ht="24" spans="1:12">
      <c r="A24" s="22" t="s">
        <v>969</v>
      </c>
      <c r="B24" s="23" t="s">
        <v>873</v>
      </c>
      <c r="C24" s="23" t="s">
        <v>846</v>
      </c>
      <c r="D24" s="24" t="s">
        <v>668</v>
      </c>
      <c r="E24" s="25">
        <v>44082</v>
      </c>
      <c r="F24" s="25">
        <v>44082</v>
      </c>
      <c r="G24" s="40"/>
      <c r="H24" s="26">
        <f>F24+(365*5)</f>
        <v>45907</v>
      </c>
      <c r="I24" s="33">
        <f ca="1" t="shared" si="0"/>
        <v>1217</v>
      </c>
      <c r="J24" s="22" t="str">
        <f ca="1" t="shared" si="1"/>
        <v>NOT DUE</v>
      </c>
      <c r="K24" s="23"/>
      <c r="L24" s="129"/>
    </row>
    <row r="25" ht="36" spans="1:12">
      <c r="A25" s="22" t="s">
        <v>970</v>
      </c>
      <c r="B25" s="23" t="s">
        <v>875</v>
      </c>
      <c r="C25" s="23" t="s">
        <v>876</v>
      </c>
      <c r="D25" s="24" t="s">
        <v>171</v>
      </c>
      <c r="E25" s="25">
        <v>44082</v>
      </c>
      <c r="F25" s="25">
        <f>F10</f>
        <v>44633</v>
      </c>
      <c r="G25" s="40"/>
      <c r="H25" s="26">
        <f t="shared" si="6"/>
        <v>44815</v>
      </c>
      <c r="I25" s="33">
        <f ca="1" t="shared" si="0"/>
        <v>125</v>
      </c>
      <c r="J25" s="22" t="str">
        <f ca="1" t="shared" si="1"/>
        <v>NOT DUE</v>
      </c>
      <c r="K25" s="23"/>
      <c r="L25" s="129"/>
    </row>
    <row r="26" ht="36" spans="1:12">
      <c r="A26" s="22" t="s">
        <v>971</v>
      </c>
      <c r="B26" s="23" t="s">
        <v>878</v>
      </c>
      <c r="C26" s="23" t="s">
        <v>879</v>
      </c>
      <c r="D26" s="24" t="s">
        <v>171</v>
      </c>
      <c r="E26" s="25">
        <v>44082</v>
      </c>
      <c r="F26" s="25">
        <f>F10</f>
        <v>44633</v>
      </c>
      <c r="G26" s="40"/>
      <c r="H26" s="26">
        <f t="shared" si="6"/>
        <v>44815</v>
      </c>
      <c r="I26" s="33">
        <f ca="1" t="shared" si="0"/>
        <v>125</v>
      </c>
      <c r="J26" s="22" t="str">
        <f ca="1" t="shared" si="1"/>
        <v>NOT DUE</v>
      </c>
      <c r="K26" s="23"/>
      <c r="L26" s="34"/>
    </row>
    <row r="27" ht="24" spans="1:12">
      <c r="A27" s="22" t="s">
        <v>972</v>
      </c>
      <c r="B27" s="23" t="s">
        <v>881</v>
      </c>
      <c r="C27" s="23" t="s">
        <v>882</v>
      </c>
      <c r="D27" s="24" t="s">
        <v>171</v>
      </c>
      <c r="E27" s="25">
        <v>44082</v>
      </c>
      <c r="F27" s="25">
        <f>F10</f>
        <v>44633</v>
      </c>
      <c r="G27" s="40"/>
      <c r="H27" s="26">
        <f t="shared" si="6"/>
        <v>44815</v>
      </c>
      <c r="I27" s="33">
        <f ca="1" t="shared" si="0"/>
        <v>125</v>
      </c>
      <c r="J27" s="22" t="str">
        <f ca="1" t="shared" si="1"/>
        <v>NOT DUE</v>
      </c>
      <c r="K27" s="23"/>
      <c r="L27" s="34"/>
    </row>
    <row r="28" ht="24" spans="1:12">
      <c r="A28" s="22" t="s">
        <v>973</v>
      </c>
      <c r="B28" s="23" t="s">
        <v>884</v>
      </c>
      <c r="C28" s="23" t="s">
        <v>885</v>
      </c>
      <c r="D28" s="24" t="s">
        <v>171</v>
      </c>
      <c r="E28" s="25">
        <v>44082</v>
      </c>
      <c r="F28" s="25">
        <f>F25</f>
        <v>44633</v>
      </c>
      <c r="G28" s="40"/>
      <c r="H28" s="26">
        <f t="shared" si="6"/>
        <v>44815</v>
      </c>
      <c r="I28" s="33">
        <f ca="1" t="shared" si="0"/>
        <v>125</v>
      </c>
      <c r="J28" s="22" t="str">
        <f ca="1" t="shared" si="1"/>
        <v>NOT DUE</v>
      </c>
      <c r="K28" s="23"/>
      <c r="L28" s="34"/>
    </row>
    <row r="29" ht="15" customHeight="1" spans="1:12">
      <c r="A29" s="22" t="s">
        <v>974</v>
      </c>
      <c r="B29" s="23" t="s">
        <v>887</v>
      </c>
      <c r="C29" s="23" t="s">
        <v>888</v>
      </c>
      <c r="D29" s="24" t="s">
        <v>171</v>
      </c>
      <c r="E29" s="25">
        <v>44082</v>
      </c>
      <c r="F29" s="25">
        <f>F25</f>
        <v>44633</v>
      </c>
      <c r="G29" s="40"/>
      <c r="H29" s="26">
        <f t="shared" si="6"/>
        <v>44815</v>
      </c>
      <c r="I29" s="33">
        <f ca="1" t="shared" si="0"/>
        <v>125</v>
      </c>
      <c r="J29" s="22" t="str">
        <f ca="1" t="shared" si="1"/>
        <v>NOT DUE</v>
      </c>
      <c r="K29" s="23"/>
      <c r="L29" s="34"/>
    </row>
    <row r="30" ht="48" spans="1:12">
      <c r="A30" s="22" t="s">
        <v>975</v>
      </c>
      <c r="B30" s="23" t="s">
        <v>890</v>
      </c>
      <c r="C30" s="23" t="s">
        <v>891</v>
      </c>
      <c r="D30" s="24" t="s">
        <v>171</v>
      </c>
      <c r="E30" s="25">
        <v>44082</v>
      </c>
      <c r="F30" s="25">
        <f>F25</f>
        <v>44633</v>
      </c>
      <c r="G30" s="40"/>
      <c r="H30" s="26">
        <f t="shared" si="6"/>
        <v>44815</v>
      </c>
      <c r="I30" s="33">
        <f ca="1" t="shared" si="0"/>
        <v>125</v>
      </c>
      <c r="J30" s="22" t="str">
        <f ca="1" t="shared" si="1"/>
        <v>NOT DUE</v>
      </c>
      <c r="K30" s="23"/>
      <c r="L30" s="34"/>
    </row>
    <row r="31" ht="36" spans="1:12">
      <c r="A31" s="22" t="s">
        <v>976</v>
      </c>
      <c r="B31" s="23" t="s">
        <v>893</v>
      </c>
      <c r="C31" s="23" t="s">
        <v>894</v>
      </c>
      <c r="D31" s="24" t="s">
        <v>171</v>
      </c>
      <c r="E31" s="25">
        <v>44082</v>
      </c>
      <c r="F31" s="25">
        <f>F25</f>
        <v>44633</v>
      </c>
      <c r="G31" s="40"/>
      <c r="H31" s="26">
        <f t="shared" si="6"/>
        <v>44815</v>
      </c>
      <c r="I31" s="33">
        <f ca="1" t="shared" si="0"/>
        <v>125</v>
      </c>
      <c r="J31" s="22" t="str">
        <f ca="1" t="shared" si="1"/>
        <v>NOT DUE</v>
      </c>
      <c r="K31" s="23"/>
      <c r="L31" s="34"/>
    </row>
    <row r="32" ht="36" spans="1:12">
      <c r="A32" s="22" t="s">
        <v>977</v>
      </c>
      <c r="B32" s="23" t="s">
        <v>896</v>
      </c>
      <c r="C32" s="23" t="s">
        <v>897</v>
      </c>
      <c r="D32" s="24" t="s">
        <v>171</v>
      </c>
      <c r="E32" s="25">
        <v>44082</v>
      </c>
      <c r="F32" s="25">
        <f>F26</f>
        <v>44633</v>
      </c>
      <c r="G32" s="40"/>
      <c r="H32" s="26">
        <f t="shared" si="6"/>
        <v>44815</v>
      </c>
      <c r="I32" s="33">
        <f ca="1" t="shared" si="0"/>
        <v>125</v>
      </c>
      <c r="J32" s="22" t="str">
        <f ca="1" t="shared" si="1"/>
        <v>NOT DUE</v>
      </c>
      <c r="K32" s="23"/>
      <c r="L32" s="34"/>
    </row>
    <row r="33" ht="38.25" customHeight="1" spans="1:12">
      <c r="A33" s="22" t="s">
        <v>978</v>
      </c>
      <c r="B33" s="23" t="s">
        <v>899</v>
      </c>
      <c r="C33" s="23" t="s">
        <v>846</v>
      </c>
      <c r="D33" s="24" t="s">
        <v>900</v>
      </c>
      <c r="E33" s="25">
        <v>44082</v>
      </c>
      <c r="F33" s="25">
        <v>44082</v>
      </c>
      <c r="G33" s="40"/>
      <c r="H33" s="26">
        <f>F33+(365*3)</f>
        <v>45177</v>
      </c>
      <c r="I33" s="33">
        <f ca="1" t="shared" si="0"/>
        <v>487</v>
      </c>
      <c r="J33" s="22" t="str">
        <f ca="1" t="shared" si="1"/>
        <v>NOT DUE</v>
      </c>
      <c r="K33" s="134" t="s">
        <v>901</v>
      </c>
      <c r="L33" s="34"/>
    </row>
    <row r="34" ht="36" spans="1:12">
      <c r="A34" s="22" t="s">
        <v>979</v>
      </c>
      <c r="B34" s="23" t="s">
        <v>903</v>
      </c>
      <c r="C34" s="23" t="s">
        <v>904</v>
      </c>
      <c r="D34" s="24" t="s">
        <v>171</v>
      </c>
      <c r="E34" s="25">
        <v>44082</v>
      </c>
      <c r="F34" s="25">
        <f>F25</f>
        <v>44633</v>
      </c>
      <c r="G34" s="40"/>
      <c r="H34" s="26">
        <f t="shared" ref="H34:H41" si="7">F34+182</f>
        <v>44815</v>
      </c>
      <c r="I34" s="33">
        <f ca="1" t="shared" si="0"/>
        <v>125</v>
      </c>
      <c r="J34" s="22" t="str">
        <f ca="1" t="shared" si="1"/>
        <v>NOT DUE</v>
      </c>
      <c r="K34" s="23"/>
      <c r="L34" s="34"/>
    </row>
    <row r="35" ht="36" spans="1:12">
      <c r="A35" s="22" t="s">
        <v>980</v>
      </c>
      <c r="B35" s="23" t="s">
        <v>906</v>
      </c>
      <c r="C35" s="23" t="s">
        <v>907</v>
      </c>
      <c r="D35" s="24" t="s">
        <v>171</v>
      </c>
      <c r="E35" s="25">
        <v>44082</v>
      </c>
      <c r="F35" s="25">
        <f>F25</f>
        <v>44633</v>
      </c>
      <c r="G35" s="40"/>
      <c r="H35" s="26">
        <f t="shared" si="7"/>
        <v>44815</v>
      </c>
      <c r="I35" s="33">
        <f ca="1" t="shared" si="0"/>
        <v>125</v>
      </c>
      <c r="J35" s="22" t="str">
        <f ca="1" t="shared" si="1"/>
        <v>NOT DUE</v>
      </c>
      <c r="K35" s="23"/>
      <c r="L35" s="34"/>
    </row>
    <row r="36" ht="36" spans="1:12">
      <c r="A36" s="22" t="s">
        <v>981</v>
      </c>
      <c r="B36" s="23" t="s">
        <v>906</v>
      </c>
      <c r="C36" s="23" t="s">
        <v>909</v>
      </c>
      <c r="D36" s="24" t="s">
        <v>171</v>
      </c>
      <c r="E36" s="25">
        <v>44082</v>
      </c>
      <c r="F36" s="25">
        <f>F25</f>
        <v>44633</v>
      </c>
      <c r="G36" s="40"/>
      <c r="H36" s="26">
        <f t="shared" si="7"/>
        <v>44815</v>
      </c>
      <c r="I36" s="33">
        <f ca="1" t="shared" si="0"/>
        <v>125</v>
      </c>
      <c r="J36" s="22" t="str">
        <f ca="1" t="shared" si="1"/>
        <v>NOT DUE</v>
      </c>
      <c r="K36" s="23"/>
      <c r="L36" s="34"/>
    </row>
    <row r="37" ht="24" spans="1:12">
      <c r="A37" s="22" t="s">
        <v>982</v>
      </c>
      <c r="B37" s="23" t="s">
        <v>911</v>
      </c>
      <c r="C37" s="23" t="s">
        <v>912</v>
      </c>
      <c r="D37" s="24" t="s">
        <v>171</v>
      </c>
      <c r="E37" s="25">
        <v>44082</v>
      </c>
      <c r="F37" s="25">
        <f>F25</f>
        <v>44633</v>
      </c>
      <c r="G37" s="40"/>
      <c r="H37" s="26">
        <f t="shared" si="7"/>
        <v>44815</v>
      </c>
      <c r="I37" s="33">
        <f ca="1" t="shared" si="0"/>
        <v>125</v>
      </c>
      <c r="J37" s="22" t="str">
        <f ca="1" t="shared" si="1"/>
        <v>NOT DUE</v>
      </c>
      <c r="K37" s="23"/>
      <c r="L37" s="34"/>
    </row>
    <row r="38" ht="24" spans="1:12">
      <c r="A38" s="22" t="s">
        <v>983</v>
      </c>
      <c r="B38" s="23" t="s">
        <v>911</v>
      </c>
      <c r="C38" s="23" t="s">
        <v>914</v>
      </c>
      <c r="D38" s="24" t="s">
        <v>668</v>
      </c>
      <c r="E38" s="25">
        <v>44082</v>
      </c>
      <c r="F38" s="25">
        <v>44082</v>
      </c>
      <c r="G38" s="40"/>
      <c r="H38" s="26">
        <f>F38+(365*5)</f>
        <v>45907</v>
      </c>
      <c r="I38" s="33">
        <f ca="1" t="shared" si="0"/>
        <v>1217</v>
      </c>
      <c r="J38" s="22" t="str">
        <f ca="1" t="shared" si="1"/>
        <v>NOT DUE</v>
      </c>
      <c r="K38" s="23"/>
      <c r="L38" s="34" t="s">
        <v>838</v>
      </c>
    </row>
    <row r="39" ht="24" spans="1:12">
      <c r="A39" s="22" t="s">
        <v>984</v>
      </c>
      <c r="B39" s="23" t="s">
        <v>911</v>
      </c>
      <c r="C39" s="23" t="s">
        <v>916</v>
      </c>
      <c r="D39" s="24" t="s">
        <v>171</v>
      </c>
      <c r="E39" s="25">
        <v>44082</v>
      </c>
      <c r="F39" s="25">
        <f>F26</f>
        <v>44633</v>
      </c>
      <c r="G39" s="40"/>
      <c r="H39" s="26">
        <f t="shared" si="7"/>
        <v>44815</v>
      </c>
      <c r="I39" s="33">
        <f ca="1" t="shared" si="0"/>
        <v>125</v>
      </c>
      <c r="J39" s="22" t="str">
        <f ca="1" t="shared" si="1"/>
        <v>NOT DUE</v>
      </c>
      <c r="K39" s="23"/>
      <c r="L39" s="34"/>
    </row>
    <row r="40" ht="24" spans="1:12">
      <c r="A40" s="22" t="s">
        <v>985</v>
      </c>
      <c r="B40" s="23" t="s">
        <v>911</v>
      </c>
      <c r="C40" s="23" t="s">
        <v>918</v>
      </c>
      <c r="D40" s="24" t="s">
        <v>868</v>
      </c>
      <c r="E40" s="25">
        <v>44082</v>
      </c>
      <c r="F40" s="25">
        <v>44082</v>
      </c>
      <c r="G40" s="40"/>
      <c r="H40" s="26">
        <f>F40+(365*7)</f>
        <v>46637</v>
      </c>
      <c r="I40" s="33">
        <f ca="1" t="shared" si="0"/>
        <v>1947</v>
      </c>
      <c r="J40" s="22" t="str">
        <f ca="1" t="shared" si="1"/>
        <v>NOT DUE</v>
      </c>
      <c r="K40" s="23"/>
      <c r="L40" s="34" t="s">
        <v>838</v>
      </c>
    </row>
    <row r="41" ht="24" spans="1:12">
      <c r="A41" s="22" t="s">
        <v>986</v>
      </c>
      <c r="B41" s="23" t="s">
        <v>911</v>
      </c>
      <c r="C41" s="23" t="s">
        <v>920</v>
      </c>
      <c r="D41" s="24" t="s">
        <v>171</v>
      </c>
      <c r="E41" s="25">
        <v>44082</v>
      </c>
      <c r="F41" s="25">
        <f>F26</f>
        <v>44633</v>
      </c>
      <c r="G41" s="40"/>
      <c r="H41" s="26">
        <f t="shared" si="7"/>
        <v>44815</v>
      </c>
      <c r="I41" s="33">
        <f ca="1" t="shared" si="0"/>
        <v>125</v>
      </c>
      <c r="J41" s="22" t="str">
        <f ca="1" t="shared" si="1"/>
        <v>NOT DUE</v>
      </c>
      <c r="K41" s="23"/>
      <c r="L41" s="34"/>
    </row>
    <row r="42" ht="24" spans="1:12">
      <c r="A42" s="22" t="s">
        <v>987</v>
      </c>
      <c r="B42" s="23" t="s">
        <v>911</v>
      </c>
      <c r="C42" s="23" t="s">
        <v>922</v>
      </c>
      <c r="D42" s="24" t="s">
        <v>900</v>
      </c>
      <c r="E42" s="25">
        <v>44082</v>
      </c>
      <c r="F42" s="25">
        <v>44082</v>
      </c>
      <c r="G42" s="40"/>
      <c r="H42" s="26">
        <f>F42+(365*3)</f>
        <v>45177</v>
      </c>
      <c r="I42" s="33">
        <f ca="1" t="shared" si="0"/>
        <v>487</v>
      </c>
      <c r="J42" s="22" t="str">
        <f ca="1" t="shared" si="1"/>
        <v>NOT DUE</v>
      </c>
      <c r="K42" s="23"/>
      <c r="L42" s="34" t="s">
        <v>534</v>
      </c>
    </row>
    <row r="43" ht="24" spans="1:12">
      <c r="A43" s="22" t="s">
        <v>988</v>
      </c>
      <c r="B43" s="23" t="s">
        <v>911</v>
      </c>
      <c r="C43" s="23" t="s">
        <v>924</v>
      </c>
      <c r="D43" s="24" t="s">
        <v>171</v>
      </c>
      <c r="E43" s="25">
        <v>44082</v>
      </c>
      <c r="F43" s="25">
        <f>F26</f>
        <v>44633</v>
      </c>
      <c r="G43" s="40"/>
      <c r="H43" s="26">
        <f t="shared" ref="H43" si="8">F43+182</f>
        <v>44815</v>
      </c>
      <c r="I43" s="33">
        <f ca="1" t="shared" si="0"/>
        <v>125</v>
      </c>
      <c r="J43" s="22" t="str">
        <f ca="1" t="shared" si="1"/>
        <v>NOT DUE</v>
      </c>
      <c r="K43" s="23"/>
      <c r="L43" s="34"/>
    </row>
    <row r="44" ht="26.45" customHeight="1" spans="1:12">
      <c r="A44" s="22" t="s">
        <v>989</v>
      </c>
      <c r="B44" s="23" t="s">
        <v>911</v>
      </c>
      <c r="C44" s="23" t="s">
        <v>926</v>
      </c>
      <c r="D44" s="24" t="s">
        <v>900</v>
      </c>
      <c r="E44" s="25">
        <v>44082</v>
      </c>
      <c r="F44" s="25">
        <v>44082</v>
      </c>
      <c r="G44" s="40"/>
      <c r="H44" s="26">
        <f>F44+(365*3)</f>
        <v>45177</v>
      </c>
      <c r="I44" s="33">
        <f ca="1" t="shared" si="0"/>
        <v>487</v>
      </c>
      <c r="J44" s="22" t="str">
        <f ca="1" t="shared" si="1"/>
        <v>NOT DUE</v>
      </c>
      <c r="K44" s="23"/>
      <c r="L44" s="34" t="s">
        <v>534</v>
      </c>
    </row>
    <row r="45" ht="26.45" customHeight="1" spans="1:12">
      <c r="A45" s="22" t="s">
        <v>990</v>
      </c>
      <c r="B45" s="23" t="s">
        <v>911</v>
      </c>
      <c r="C45" s="23" t="s">
        <v>928</v>
      </c>
      <c r="D45" s="24" t="s">
        <v>171</v>
      </c>
      <c r="E45" s="25">
        <v>44082</v>
      </c>
      <c r="F45" s="25">
        <f>F26</f>
        <v>44633</v>
      </c>
      <c r="G45" s="40"/>
      <c r="H45" s="26">
        <f t="shared" ref="H45" si="9">F45+182</f>
        <v>44815</v>
      </c>
      <c r="I45" s="33">
        <f ca="1" t="shared" si="0"/>
        <v>125</v>
      </c>
      <c r="J45" s="22" t="str">
        <f ca="1" t="shared" si="1"/>
        <v>NOT DUE</v>
      </c>
      <c r="K45" s="23"/>
      <c r="L45" s="34" t="s">
        <v>838</v>
      </c>
    </row>
    <row r="46" ht="24" spans="1:12">
      <c r="A46" s="22" t="s">
        <v>991</v>
      </c>
      <c r="B46" s="23" t="s">
        <v>911</v>
      </c>
      <c r="C46" s="23" t="s">
        <v>930</v>
      </c>
      <c r="D46" s="24" t="s">
        <v>868</v>
      </c>
      <c r="E46" s="25">
        <v>44082</v>
      </c>
      <c r="F46" s="25">
        <v>44082</v>
      </c>
      <c r="G46" s="40"/>
      <c r="H46" s="26">
        <f>F46+(365*7)</f>
        <v>46637</v>
      </c>
      <c r="I46" s="33">
        <f ca="1" t="shared" si="0"/>
        <v>1947</v>
      </c>
      <c r="J46" s="22" t="str">
        <f ca="1" t="shared" si="1"/>
        <v>NOT DUE</v>
      </c>
      <c r="K46" s="23"/>
      <c r="L46" s="34" t="s">
        <v>838</v>
      </c>
    </row>
    <row r="47" ht="24" spans="1:12">
      <c r="A47" s="22" t="s">
        <v>992</v>
      </c>
      <c r="B47" s="23" t="s">
        <v>911</v>
      </c>
      <c r="C47" s="23" t="s">
        <v>932</v>
      </c>
      <c r="D47" s="24" t="s">
        <v>171</v>
      </c>
      <c r="E47" s="25">
        <v>44082</v>
      </c>
      <c r="F47" s="25">
        <f>F32</f>
        <v>44633</v>
      </c>
      <c r="G47" s="40"/>
      <c r="H47" s="26">
        <f t="shared" ref="H47" si="10">F47+182</f>
        <v>44815</v>
      </c>
      <c r="I47" s="33">
        <f ca="1" t="shared" si="0"/>
        <v>125</v>
      </c>
      <c r="J47" s="22" t="str">
        <f ca="1" t="shared" si="1"/>
        <v>NOT DUE</v>
      </c>
      <c r="K47" s="23"/>
      <c r="L47" s="34"/>
    </row>
    <row r="48" ht="24" spans="1:12">
      <c r="A48" s="22" t="s">
        <v>993</v>
      </c>
      <c r="B48" s="23" t="s">
        <v>911</v>
      </c>
      <c r="C48" s="23" t="s">
        <v>934</v>
      </c>
      <c r="D48" s="24" t="s">
        <v>900</v>
      </c>
      <c r="E48" s="25">
        <v>44082</v>
      </c>
      <c r="F48" s="25">
        <v>44082</v>
      </c>
      <c r="G48" s="40"/>
      <c r="H48" s="26">
        <f>F48+(365*3)</f>
        <v>45177</v>
      </c>
      <c r="I48" s="33">
        <f ca="1" t="shared" si="0"/>
        <v>487</v>
      </c>
      <c r="J48" s="22" t="str">
        <f ca="1" t="shared" si="1"/>
        <v>NOT DUE</v>
      </c>
      <c r="K48" s="23"/>
      <c r="L48" s="34" t="s">
        <v>534</v>
      </c>
    </row>
    <row r="49" ht="24" spans="1:12">
      <c r="A49" s="22" t="s">
        <v>994</v>
      </c>
      <c r="B49" s="23" t="s">
        <v>911</v>
      </c>
      <c r="C49" s="23" t="s">
        <v>936</v>
      </c>
      <c r="D49" s="24" t="s">
        <v>171</v>
      </c>
      <c r="E49" s="25">
        <v>44082</v>
      </c>
      <c r="F49" s="25">
        <f>F32</f>
        <v>44633</v>
      </c>
      <c r="G49" s="40"/>
      <c r="H49" s="26">
        <f t="shared" ref="H49" si="11">F49+182</f>
        <v>44815</v>
      </c>
      <c r="I49" s="33">
        <f ca="1" t="shared" si="0"/>
        <v>125</v>
      </c>
      <c r="J49" s="22" t="str">
        <f ca="1" t="shared" si="1"/>
        <v>NOT DUE</v>
      </c>
      <c r="K49" s="23"/>
      <c r="L49" s="34"/>
    </row>
    <row r="50" ht="24" spans="1:12">
      <c r="A50" s="22" t="s">
        <v>995</v>
      </c>
      <c r="B50" s="23" t="s">
        <v>911</v>
      </c>
      <c r="C50" s="23" t="s">
        <v>938</v>
      </c>
      <c r="D50" s="24" t="s">
        <v>900</v>
      </c>
      <c r="E50" s="25">
        <v>44082</v>
      </c>
      <c r="F50" s="25">
        <v>44082</v>
      </c>
      <c r="G50" s="40"/>
      <c r="H50" s="26">
        <f>F50+(365*3)</f>
        <v>45177</v>
      </c>
      <c r="I50" s="33">
        <f ca="1" t="shared" si="0"/>
        <v>487</v>
      </c>
      <c r="J50" s="22" t="str">
        <f ca="1" t="shared" si="1"/>
        <v>NOT DUE</v>
      </c>
      <c r="K50" s="23"/>
      <c r="L50" s="34" t="s">
        <v>534</v>
      </c>
    </row>
    <row r="51" ht="24" spans="1:12">
      <c r="A51" s="22" t="s">
        <v>996</v>
      </c>
      <c r="B51" s="23" t="s">
        <v>911</v>
      </c>
      <c r="C51" s="23" t="s">
        <v>940</v>
      </c>
      <c r="D51" s="24" t="s">
        <v>171</v>
      </c>
      <c r="E51" s="25">
        <v>44082</v>
      </c>
      <c r="F51" s="25">
        <f>F32</f>
        <v>44633</v>
      </c>
      <c r="G51" s="40"/>
      <c r="H51" s="26">
        <f t="shared" ref="H51" si="12">F51+182</f>
        <v>44815</v>
      </c>
      <c r="I51" s="33">
        <f ca="1" t="shared" si="0"/>
        <v>125</v>
      </c>
      <c r="J51" s="22" t="str">
        <f ca="1" t="shared" si="1"/>
        <v>NOT DUE</v>
      </c>
      <c r="K51" s="23"/>
      <c r="L51" s="34"/>
    </row>
    <row r="52" ht="24" spans="1:12">
      <c r="A52" s="22" t="s">
        <v>997</v>
      </c>
      <c r="B52" s="23" t="s">
        <v>911</v>
      </c>
      <c r="C52" s="23" t="s">
        <v>942</v>
      </c>
      <c r="D52" s="24" t="s">
        <v>868</v>
      </c>
      <c r="E52" s="25">
        <v>44082</v>
      </c>
      <c r="F52" s="25">
        <v>44082</v>
      </c>
      <c r="G52" s="40"/>
      <c r="H52" s="26">
        <f>F52+(365*7)</f>
        <v>46637</v>
      </c>
      <c r="I52" s="33">
        <f ca="1" t="shared" si="0"/>
        <v>1947</v>
      </c>
      <c r="J52" s="22" t="str">
        <f ca="1" t="shared" si="1"/>
        <v>NOT DUE</v>
      </c>
      <c r="K52" s="23"/>
      <c r="L52" s="34" t="s">
        <v>838</v>
      </c>
    </row>
    <row r="53" ht="24" spans="1:12">
      <c r="A53" s="22" t="s">
        <v>998</v>
      </c>
      <c r="B53" s="23" t="s">
        <v>911</v>
      </c>
      <c r="C53" s="23" t="s">
        <v>944</v>
      </c>
      <c r="D53" s="24" t="s">
        <v>868</v>
      </c>
      <c r="E53" s="25">
        <v>44082</v>
      </c>
      <c r="F53" s="25">
        <v>44082</v>
      </c>
      <c r="G53" s="40"/>
      <c r="H53" s="26">
        <f t="shared" ref="H53:H55" si="13">F53+(365*7)</f>
        <v>46637</v>
      </c>
      <c r="I53" s="33">
        <f ca="1" t="shared" si="0"/>
        <v>1947</v>
      </c>
      <c r="J53" s="22" t="str">
        <f ca="1" t="shared" si="1"/>
        <v>NOT DUE</v>
      </c>
      <c r="K53" s="23"/>
      <c r="L53" s="34" t="s">
        <v>838</v>
      </c>
    </row>
    <row r="54" ht="24" spans="1:12">
      <c r="A54" s="22" t="s">
        <v>999</v>
      </c>
      <c r="B54" s="23" t="s">
        <v>911</v>
      </c>
      <c r="C54" s="23" t="s">
        <v>946</v>
      </c>
      <c r="D54" s="24" t="s">
        <v>868</v>
      </c>
      <c r="E54" s="25">
        <v>44082</v>
      </c>
      <c r="F54" s="25">
        <v>44082</v>
      </c>
      <c r="G54" s="40"/>
      <c r="H54" s="26">
        <f t="shared" si="13"/>
        <v>46637</v>
      </c>
      <c r="I54" s="33">
        <f ca="1" t="shared" si="0"/>
        <v>1947</v>
      </c>
      <c r="J54" s="22" t="str">
        <f ca="1" t="shared" si="1"/>
        <v>NOT DUE</v>
      </c>
      <c r="K54" s="23"/>
      <c r="L54" s="34" t="s">
        <v>838</v>
      </c>
    </row>
    <row r="55" ht="24" spans="1:12">
      <c r="A55" s="22" t="s">
        <v>1000</v>
      </c>
      <c r="B55" s="23" t="s">
        <v>911</v>
      </c>
      <c r="C55" s="23" t="s">
        <v>948</v>
      </c>
      <c r="D55" s="24" t="s">
        <v>868</v>
      </c>
      <c r="E55" s="25">
        <v>44082</v>
      </c>
      <c r="F55" s="25">
        <v>44082</v>
      </c>
      <c r="G55" s="40"/>
      <c r="H55" s="26">
        <f t="shared" si="13"/>
        <v>46637</v>
      </c>
      <c r="I55" s="33">
        <f ca="1" t="shared" si="0"/>
        <v>1947</v>
      </c>
      <c r="J55" s="22" t="str">
        <f ca="1" t="shared" si="1"/>
        <v>NOT DUE</v>
      </c>
      <c r="K55" s="23"/>
      <c r="L55" s="34" t="s">
        <v>838</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1001</v>
      </c>
      <c r="D3" s="6" t="s">
        <v>149</v>
      </c>
      <c r="E3" s="6"/>
      <c r="F3" s="11" t="s">
        <v>1002</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1003</v>
      </c>
      <c r="B8" s="23" t="s">
        <v>823</v>
      </c>
      <c r="C8" s="23" t="s">
        <v>1004</v>
      </c>
      <c r="D8" s="24" t="s">
        <v>529</v>
      </c>
      <c r="E8" s="25">
        <v>44082</v>
      </c>
      <c r="F8" s="25">
        <v>44630</v>
      </c>
      <c r="G8" s="25"/>
      <c r="H8" s="26">
        <f>F8+90</f>
        <v>44720</v>
      </c>
      <c r="I8" s="33">
        <f ca="1" t="shared" ref="I8:I12" si="0">IF(ISBLANK(H8),"",H8-DATE(YEAR(NOW()),MONTH(NOW()),DAY(NOW())))</f>
        <v>30</v>
      </c>
      <c r="J8" s="22" t="str">
        <f ca="1" t="shared" ref="J8:J12" si="1">IF(I8="","",IF(I8&lt;0,"OVERDUE","NOT DUE"))</f>
        <v>NOT DUE</v>
      </c>
      <c r="K8" s="23" t="s">
        <v>825</v>
      </c>
      <c r="L8" s="34"/>
    </row>
    <row r="9" ht="36" spans="1:12">
      <c r="A9" s="22" t="s">
        <v>1005</v>
      </c>
      <c r="B9" s="23" t="s">
        <v>827</v>
      </c>
      <c r="C9" s="23" t="s">
        <v>828</v>
      </c>
      <c r="D9" s="24" t="s">
        <v>529</v>
      </c>
      <c r="E9" s="25">
        <v>44082</v>
      </c>
      <c r="F9" s="25">
        <f>F8</f>
        <v>44630</v>
      </c>
      <c r="G9" s="25"/>
      <c r="H9" s="26">
        <f t="shared" ref="H9:H12" si="2">F9+90</f>
        <v>44720</v>
      </c>
      <c r="I9" s="33">
        <f ca="1" t="shared" si="0"/>
        <v>30</v>
      </c>
      <c r="J9" s="22" t="str">
        <f ca="1" t="shared" si="1"/>
        <v>NOT DUE</v>
      </c>
      <c r="K9" s="41"/>
      <c r="L9" s="34"/>
    </row>
    <row r="10" spans="1:12">
      <c r="A10" s="22" t="s">
        <v>1006</v>
      </c>
      <c r="B10" s="23" t="s">
        <v>1007</v>
      </c>
      <c r="C10" s="23" t="s">
        <v>1008</v>
      </c>
      <c r="D10" s="24" t="s">
        <v>529</v>
      </c>
      <c r="E10" s="25">
        <v>44082</v>
      </c>
      <c r="F10" s="25">
        <f>F8</f>
        <v>44630</v>
      </c>
      <c r="G10" s="25"/>
      <c r="H10" s="26">
        <f t="shared" si="2"/>
        <v>44720</v>
      </c>
      <c r="I10" s="33">
        <f ca="1" t="shared" si="0"/>
        <v>30</v>
      </c>
      <c r="J10" s="22" t="str">
        <f ca="1" t="shared" si="1"/>
        <v>NOT DUE</v>
      </c>
      <c r="K10" s="23"/>
      <c r="L10" s="34"/>
    </row>
    <row r="11" ht="24" spans="1:12">
      <c r="A11" s="22" t="s">
        <v>1009</v>
      </c>
      <c r="B11" s="23" t="s">
        <v>1010</v>
      </c>
      <c r="C11" s="23" t="s">
        <v>1011</v>
      </c>
      <c r="D11" s="24" t="s">
        <v>529</v>
      </c>
      <c r="E11" s="25">
        <v>44082</v>
      </c>
      <c r="F11" s="25">
        <f>F8</f>
        <v>44630</v>
      </c>
      <c r="G11" s="25"/>
      <c r="H11" s="26">
        <f t="shared" si="2"/>
        <v>44720</v>
      </c>
      <c r="I11" s="33">
        <f ca="1" t="shared" si="0"/>
        <v>30</v>
      </c>
      <c r="J11" s="22" t="str">
        <f ca="1" t="shared" si="1"/>
        <v>NOT DUE</v>
      </c>
      <c r="K11" s="41"/>
      <c r="L11" s="34"/>
    </row>
    <row r="12" spans="1:12">
      <c r="A12" s="22" t="s">
        <v>1012</v>
      </c>
      <c r="B12" s="23" t="s">
        <v>1013</v>
      </c>
      <c r="C12" s="23" t="s">
        <v>1014</v>
      </c>
      <c r="D12" s="24" t="s">
        <v>529</v>
      </c>
      <c r="E12" s="25">
        <v>44082</v>
      </c>
      <c r="F12" s="25">
        <f>F8</f>
        <v>44630</v>
      </c>
      <c r="G12" s="25"/>
      <c r="H12" s="26">
        <f t="shared" si="2"/>
        <v>44720</v>
      </c>
      <c r="I12" s="33">
        <f ca="1" t="shared" si="0"/>
        <v>30</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1015</v>
      </c>
      <c r="D3" s="6" t="s">
        <v>145</v>
      </c>
      <c r="E3" s="6"/>
      <c r="F3" s="11" t="s">
        <v>1016</v>
      </c>
    </row>
    <row r="4" ht="18" customHeight="1" spans="1:6">
      <c r="A4" s="4" t="s">
        <v>151</v>
      </c>
      <c r="B4" s="4"/>
      <c r="C4" s="8" t="s">
        <v>1017</v>
      </c>
      <c r="D4" s="6" t="s">
        <v>153</v>
      </c>
      <c r="E4" s="6"/>
      <c r="F4" s="40"/>
    </row>
    <row r="5" ht="18" customHeight="1" spans="1:6">
      <c r="A5" s="4" t="s">
        <v>154</v>
      </c>
      <c r="B5" s="4"/>
      <c r="C5" s="13" t="s">
        <v>1018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1019</v>
      </c>
      <c r="B8" s="41" t="s">
        <v>1020</v>
      </c>
      <c r="C8" s="23" t="s">
        <v>1021</v>
      </c>
      <c r="D8" s="24" t="s">
        <v>1022</v>
      </c>
      <c r="E8" s="25">
        <v>44082</v>
      </c>
      <c r="F8" s="25">
        <v>44082</v>
      </c>
      <c r="G8" s="40"/>
      <c r="H8" s="26">
        <f>F8+(365*2)</f>
        <v>44812</v>
      </c>
      <c r="I8" s="33">
        <f ca="1" t="shared" ref="I8:I9" si="0">IF(ISBLANK(H8),"",H8-DATE(YEAR(NOW()),MONTH(NOW()),DAY(NOW())))</f>
        <v>122</v>
      </c>
      <c r="J8" s="22" t="str">
        <f ca="1" t="shared" ref="J8:J9" si="1">IF(I8="","",IF(I8&lt;0,"OVERDUE","NOT DUE"))</f>
        <v>NOT DUE</v>
      </c>
      <c r="K8" s="41"/>
      <c r="L8" s="34" t="s">
        <v>1023</v>
      </c>
    </row>
    <row r="9" ht="24" spans="1:12">
      <c r="A9" s="22" t="s">
        <v>1024</v>
      </c>
      <c r="B9" s="41" t="s">
        <v>1020</v>
      </c>
      <c r="C9" s="23" t="s">
        <v>1025</v>
      </c>
      <c r="D9" s="24" t="s">
        <v>201</v>
      </c>
      <c r="E9" s="25">
        <v>44082</v>
      </c>
      <c r="F9" s="25">
        <v>44668</v>
      </c>
      <c r="G9" s="40"/>
      <c r="H9" s="26">
        <f>F9+30</f>
        <v>44698</v>
      </c>
      <c r="I9" s="33">
        <f ca="1" t="shared" si="0"/>
        <v>8</v>
      </c>
      <c r="J9" s="22" t="str">
        <f ca="1" t="shared" si="1"/>
        <v>NOT DUE</v>
      </c>
      <c r="K9" s="41"/>
      <c r="L9" s="34"/>
    </row>
    <row r="14" spans="2:7">
      <c r="B14" t="s">
        <v>175</v>
      </c>
      <c r="D14" s="3" t="s">
        <v>176</v>
      </c>
      <c r="G14" t="s">
        <v>177</v>
      </c>
    </row>
    <row r="17" spans="3:8">
      <c r="C17" s="27"/>
      <c r="G17" s="28"/>
      <c r="H17" s="28"/>
    </row>
    <row r="18" spans="2:5">
      <c r="B18" s="1"/>
      <c r="C18" s="30"/>
      <c r="D18" s="71" t="s">
        <v>1026</v>
      </c>
      <c r="E18" s="72"/>
    </row>
    <row r="19" spans="2:8">
      <c r="B19" s="55" t="s">
        <v>1027</v>
      </c>
      <c r="D19" s="73"/>
      <c r="E19" s="73"/>
      <c r="F19" t="s">
        <v>69</v>
      </c>
      <c r="G19" s="32" t="s">
        <v>187</v>
      </c>
      <c r="H19" s="32"/>
    </row>
    <row r="20" spans="2:8">
      <c r="B20" s="30" t="s">
        <v>1028</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topLeftCell="A33" workbookViewId="0">
      <selection activeCell="F48" sqref="F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1029</v>
      </c>
      <c r="D3" s="6" t="s">
        <v>149</v>
      </c>
      <c r="E3" s="6"/>
      <c r="F3" s="11" t="s">
        <v>1030</v>
      </c>
    </row>
    <row r="4" ht="18" customHeight="1" spans="1:6">
      <c r="A4" s="4" t="s">
        <v>151</v>
      </c>
      <c r="B4" s="4"/>
      <c r="C4" s="10" t="s">
        <v>1031</v>
      </c>
      <c r="D4" s="6" t="s">
        <v>153</v>
      </c>
      <c r="E4" s="6"/>
      <c r="F4" s="40"/>
    </row>
    <row r="5" ht="18" customHeight="1" spans="1:6">
      <c r="A5" s="4" t="s">
        <v>154</v>
      </c>
      <c r="B5" s="4"/>
      <c r="C5" s="13" t="s">
        <v>1032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1033</v>
      </c>
      <c r="B8" s="41" t="s">
        <v>1034</v>
      </c>
      <c r="C8" s="23" t="s">
        <v>603</v>
      </c>
      <c r="D8" s="24" t="s">
        <v>201</v>
      </c>
      <c r="E8" s="25">
        <v>44082</v>
      </c>
      <c r="F8" s="25">
        <v>44673</v>
      </c>
      <c r="G8" s="40"/>
      <c r="H8" s="26">
        <f>F8+30</f>
        <v>44703</v>
      </c>
      <c r="I8" s="33">
        <f ca="1" t="shared" ref="I8:I18" si="0">IF(ISBLANK(H8),"",H8-DATE(YEAR(NOW()),MONTH(NOW()),DAY(NOW())))</f>
        <v>13</v>
      </c>
      <c r="J8" s="22" t="str">
        <f ca="1" t="shared" ref="J8:J18" si="1">IF(I8="","",IF(I8&lt;0,"OVERDUE","NOT DUE"))</f>
        <v>NOT DUE</v>
      </c>
      <c r="K8" s="23"/>
      <c r="L8" s="34"/>
    </row>
    <row r="9" ht="24" spans="1:12">
      <c r="A9" s="22" t="s">
        <v>1035</v>
      </c>
      <c r="B9" s="41" t="s">
        <v>1036</v>
      </c>
      <c r="C9" s="23" t="s">
        <v>1037</v>
      </c>
      <c r="D9" s="24" t="s">
        <v>201</v>
      </c>
      <c r="E9" s="25">
        <v>44082</v>
      </c>
      <c r="F9" s="25">
        <f>F8</f>
        <v>44673</v>
      </c>
      <c r="G9" s="40"/>
      <c r="H9" s="26">
        <f t="shared" ref="H9:H13" si="2">F9+30</f>
        <v>44703</v>
      </c>
      <c r="I9" s="33">
        <f ca="1" t="shared" si="0"/>
        <v>13</v>
      </c>
      <c r="J9" s="22" t="str">
        <f ca="1" t="shared" si="1"/>
        <v>NOT DUE</v>
      </c>
      <c r="K9" s="23"/>
      <c r="L9" s="34"/>
    </row>
    <row r="10" spans="1:12">
      <c r="A10" s="22" t="s">
        <v>1038</v>
      </c>
      <c r="B10" s="41" t="s">
        <v>1039</v>
      </c>
      <c r="C10" s="23" t="s">
        <v>1040</v>
      </c>
      <c r="D10" s="24" t="s">
        <v>201</v>
      </c>
      <c r="E10" s="25">
        <v>44082</v>
      </c>
      <c r="F10" s="25">
        <f>F8</f>
        <v>44673</v>
      </c>
      <c r="G10" s="40"/>
      <c r="H10" s="26">
        <f t="shared" si="2"/>
        <v>44703</v>
      </c>
      <c r="I10" s="33">
        <f ca="1" t="shared" si="0"/>
        <v>13</v>
      </c>
      <c r="J10" s="22" t="str">
        <f ca="1" t="shared" si="1"/>
        <v>NOT DUE</v>
      </c>
      <c r="K10" s="23"/>
      <c r="L10" s="34"/>
    </row>
    <row r="11" spans="1:12">
      <c r="A11" s="22" t="s">
        <v>1041</v>
      </c>
      <c r="B11" s="130" t="s">
        <v>1042</v>
      </c>
      <c r="C11" s="23" t="s">
        <v>1043</v>
      </c>
      <c r="D11" s="24" t="s">
        <v>201</v>
      </c>
      <c r="E11" s="25">
        <v>44082</v>
      </c>
      <c r="F11" s="25">
        <f>F8</f>
        <v>44673</v>
      </c>
      <c r="G11" s="40"/>
      <c r="H11" s="26">
        <f t="shared" si="2"/>
        <v>44703</v>
      </c>
      <c r="I11" s="33">
        <f ca="1" t="shared" si="0"/>
        <v>13</v>
      </c>
      <c r="J11" s="22" t="str">
        <f ca="1" t="shared" si="1"/>
        <v>NOT DUE</v>
      </c>
      <c r="K11" s="23"/>
      <c r="L11" s="34"/>
    </row>
    <row r="12" spans="1:12">
      <c r="A12" s="22" t="s">
        <v>1044</v>
      </c>
      <c r="B12" s="130" t="s">
        <v>1045</v>
      </c>
      <c r="C12" s="23" t="s">
        <v>1046</v>
      </c>
      <c r="D12" s="24" t="s">
        <v>201</v>
      </c>
      <c r="E12" s="25">
        <v>44082</v>
      </c>
      <c r="F12" s="25">
        <f>F8</f>
        <v>44673</v>
      </c>
      <c r="G12" s="40"/>
      <c r="H12" s="26">
        <f t="shared" si="2"/>
        <v>44703</v>
      </c>
      <c r="I12" s="33">
        <f ca="1" t="shared" si="0"/>
        <v>13</v>
      </c>
      <c r="J12" s="22" t="str">
        <f ca="1" t="shared" si="1"/>
        <v>NOT DUE</v>
      </c>
      <c r="K12" s="23"/>
      <c r="L12" s="34"/>
    </row>
    <row r="13" ht="24" spans="1:12">
      <c r="A13" s="22" t="s">
        <v>1047</v>
      </c>
      <c r="B13" s="130" t="s">
        <v>1048</v>
      </c>
      <c r="C13" s="23" t="s">
        <v>1049</v>
      </c>
      <c r="D13" s="24" t="s">
        <v>201</v>
      </c>
      <c r="E13" s="25">
        <v>44082</v>
      </c>
      <c r="F13" s="25">
        <f>F8</f>
        <v>44673</v>
      </c>
      <c r="G13" s="40"/>
      <c r="H13" s="26">
        <f t="shared" si="2"/>
        <v>44703</v>
      </c>
      <c r="I13" s="33">
        <f ca="1" t="shared" si="0"/>
        <v>13</v>
      </c>
      <c r="J13" s="22" t="str">
        <f ca="1" t="shared" si="1"/>
        <v>NOT DUE</v>
      </c>
      <c r="K13" s="23"/>
      <c r="L13" s="34"/>
    </row>
    <row r="14" spans="1:12">
      <c r="A14" s="22" t="s">
        <v>1050</v>
      </c>
      <c r="B14" s="130" t="s">
        <v>1042</v>
      </c>
      <c r="C14" s="23" t="s">
        <v>850</v>
      </c>
      <c r="D14" s="24" t="s">
        <v>529</v>
      </c>
      <c r="E14" s="25">
        <v>44082</v>
      </c>
      <c r="F14" s="25">
        <v>44626</v>
      </c>
      <c r="G14" s="40"/>
      <c r="H14" s="26">
        <f>F14+90</f>
        <v>44716</v>
      </c>
      <c r="I14" s="33">
        <f ca="1" t="shared" si="0"/>
        <v>26</v>
      </c>
      <c r="J14" s="22" t="str">
        <f ca="1" t="shared" si="1"/>
        <v>NOT DUE</v>
      </c>
      <c r="K14" s="23"/>
      <c r="L14" s="34"/>
    </row>
    <row r="15" spans="1:12">
      <c r="A15" s="22" t="s">
        <v>1051</v>
      </c>
      <c r="B15" s="130" t="s">
        <v>1052</v>
      </c>
      <c r="C15" s="23" t="s">
        <v>1053</v>
      </c>
      <c r="D15" s="24" t="s">
        <v>529</v>
      </c>
      <c r="E15" s="25">
        <v>44082</v>
      </c>
      <c r="F15" s="25">
        <f>F14</f>
        <v>44626</v>
      </c>
      <c r="G15" s="40"/>
      <c r="H15" s="26">
        <f t="shared" ref="H15:H17" si="3">F15+90</f>
        <v>44716</v>
      </c>
      <c r="I15" s="33">
        <f ca="1" t="shared" si="0"/>
        <v>26</v>
      </c>
      <c r="J15" s="22" t="str">
        <f ca="1" t="shared" si="1"/>
        <v>NOT DUE</v>
      </c>
      <c r="K15" s="23"/>
      <c r="L15" s="34"/>
    </row>
    <row r="16" ht="24" spans="1:12">
      <c r="A16" s="22" t="s">
        <v>1054</v>
      </c>
      <c r="B16" s="130" t="s">
        <v>1055</v>
      </c>
      <c r="C16" s="23" t="s">
        <v>1056</v>
      </c>
      <c r="D16" s="24" t="s">
        <v>529</v>
      </c>
      <c r="E16" s="25">
        <v>44082</v>
      </c>
      <c r="F16" s="25">
        <f>F14</f>
        <v>44626</v>
      </c>
      <c r="G16" s="40"/>
      <c r="H16" s="26">
        <f t="shared" si="3"/>
        <v>44716</v>
      </c>
      <c r="I16" s="33">
        <f ca="1" t="shared" si="0"/>
        <v>26</v>
      </c>
      <c r="J16" s="22" t="str">
        <f ca="1" t="shared" si="1"/>
        <v>NOT DUE</v>
      </c>
      <c r="K16" s="23"/>
      <c r="L16" s="34"/>
    </row>
    <row r="17" ht="24" spans="1:12">
      <c r="A17" s="22" t="s">
        <v>1057</v>
      </c>
      <c r="B17" s="130" t="s">
        <v>1058</v>
      </c>
      <c r="C17" s="23" t="s">
        <v>1059</v>
      </c>
      <c r="D17" s="24" t="s">
        <v>529</v>
      </c>
      <c r="E17" s="25">
        <v>44082</v>
      </c>
      <c r="F17" s="25">
        <f>F14</f>
        <v>44626</v>
      </c>
      <c r="G17" s="40"/>
      <c r="H17" s="26">
        <f t="shared" si="3"/>
        <v>44716</v>
      </c>
      <c r="I17" s="33">
        <f ca="1" t="shared" si="0"/>
        <v>26</v>
      </c>
      <c r="J17" s="22" t="str">
        <f ca="1" t="shared" si="1"/>
        <v>NOT DUE</v>
      </c>
      <c r="K17" s="23"/>
      <c r="L17" s="34"/>
    </row>
    <row r="18" ht="24.95" customHeight="1" spans="1:12">
      <c r="A18" s="22" t="s">
        <v>1060</v>
      </c>
      <c r="B18" s="41" t="s">
        <v>1061</v>
      </c>
      <c r="C18" s="23" t="s">
        <v>1062</v>
      </c>
      <c r="D18" s="24" t="s">
        <v>197</v>
      </c>
      <c r="E18" s="25">
        <v>44082</v>
      </c>
      <c r="F18" s="25">
        <v>44445</v>
      </c>
      <c r="G18" s="40"/>
      <c r="H18" s="26">
        <f>F18+365</f>
        <v>44810</v>
      </c>
      <c r="I18" s="33">
        <f ca="1" t="shared" si="0"/>
        <v>120</v>
      </c>
      <c r="J18" s="22" t="str">
        <f ca="1" t="shared" si="1"/>
        <v>NOT DUE</v>
      </c>
      <c r="K18" s="134" t="s">
        <v>1063</v>
      </c>
      <c r="L18" s="34" t="s">
        <v>1064</v>
      </c>
    </row>
    <row r="19" spans="1:12">
      <c r="A19" s="22" t="s">
        <v>1065</v>
      </c>
      <c r="B19" s="41" t="s">
        <v>857</v>
      </c>
      <c r="C19" s="23" t="s">
        <v>1066</v>
      </c>
      <c r="D19" s="24" t="s">
        <v>197</v>
      </c>
      <c r="E19" s="25">
        <v>44082</v>
      </c>
      <c r="F19" s="25">
        <v>44445</v>
      </c>
      <c r="G19" s="40"/>
      <c r="H19" s="26">
        <f t="shared" ref="H19:H23" si="4">F19+365</f>
        <v>44810</v>
      </c>
      <c r="I19" s="33">
        <f ca="1" t="shared" ref="I19:I49" si="5">IF(ISBLANK(H19),"",H19-DATE(YEAR(NOW()),MONTH(NOW()),DAY(NOW())))</f>
        <v>120</v>
      </c>
      <c r="J19" s="22" t="str">
        <f ca="1" t="shared" ref="J19:J49" si="6">IF(I19="","",IF(I19&lt;0,"OVERDUE","NOT DUE"))</f>
        <v>NOT DUE</v>
      </c>
      <c r="K19" s="23"/>
      <c r="L19" s="34"/>
    </row>
    <row r="20" spans="1:12">
      <c r="A20" s="22" t="s">
        <v>1067</v>
      </c>
      <c r="B20" s="41" t="s">
        <v>1068</v>
      </c>
      <c r="C20" s="23" t="s">
        <v>1069</v>
      </c>
      <c r="D20" s="24" t="s">
        <v>197</v>
      </c>
      <c r="E20" s="25">
        <v>44082</v>
      </c>
      <c r="F20" s="25">
        <v>44445</v>
      </c>
      <c r="G20" s="40"/>
      <c r="H20" s="26">
        <f t="shared" si="4"/>
        <v>44810</v>
      </c>
      <c r="I20" s="33">
        <f ca="1" t="shared" si="5"/>
        <v>120</v>
      </c>
      <c r="J20" s="22" t="str">
        <f ca="1" t="shared" si="6"/>
        <v>NOT DUE</v>
      </c>
      <c r="K20" s="23"/>
      <c r="L20" s="34"/>
    </row>
    <row r="21" spans="1:12">
      <c r="A21" s="22" t="s">
        <v>1070</v>
      </c>
      <c r="B21" s="41" t="s">
        <v>1071</v>
      </c>
      <c r="C21" s="23" t="s">
        <v>1072</v>
      </c>
      <c r="D21" s="24" t="s">
        <v>197</v>
      </c>
      <c r="E21" s="25">
        <v>44082</v>
      </c>
      <c r="F21" s="25">
        <v>44445</v>
      </c>
      <c r="G21" s="40"/>
      <c r="H21" s="26">
        <f t="shared" si="4"/>
        <v>44810</v>
      </c>
      <c r="I21" s="33">
        <f ca="1" t="shared" si="5"/>
        <v>120</v>
      </c>
      <c r="J21" s="22" t="str">
        <f ca="1" t="shared" si="6"/>
        <v>NOT DUE</v>
      </c>
      <c r="K21" s="23"/>
      <c r="L21" s="34"/>
    </row>
    <row r="22" spans="1:12">
      <c r="A22" s="22" t="s">
        <v>1073</v>
      </c>
      <c r="B22" s="41" t="s">
        <v>1074</v>
      </c>
      <c r="C22" s="23" t="s">
        <v>1049</v>
      </c>
      <c r="D22" s="24" t="s">
        <v>197</v>
      </c>
      <c r="E22" s="25">
        <v>44082</v>
      </c>
      <c r="F22" s="25">
        <v>44445</v>
      </c>
      <c r="G22" s="40"/>
      <c r="H22" s="26">
        <f t="shared" si="4"/>
        <v>44810</v>
      </c>
      <c r="I22" s="33">
        <f ca="1" t="shared" si="5"/>
        <v>120</v>
      </c>
      <c r="J22" s="22" t="str">
        <f ca="1" t="shared" si="6"/>
        <v>NOT DUE</v>
      </c>
      <c r="K22" s="23"/>
      <c r="L22" s="34"/>
    </row>
    <row r="23" spans="1:12">
      <c r="A23" s="22" t="s">
        <v>1075</v>
      </c>
      <c r="B23" s="41" t="s">
        <v>1076</v>
      </c>
      <c r="C23" s="23" t="s">
        <v>1077</v>
      </c>
      <c r="D23" s="24" t="s">
        <v>197</v>
      </c>
      <c r="E23" s="25">
        <v>44082</v>
      </c>
      <c r="F23" s="25">
        <v>44445</v>
      </c>
      <c r="G23" s="40"/>
      <c r="H23" s="26">
        <f t="shared" si="4"/>
        <v>44810</v>
      </c>
      <c r="I23" s="33">
        <f ca="1" t="shared" si="5"/>
        <v>120</v>
      </c>
      <c r="J23" s="22" t="str">
        <f ca="1" t="shared" si="6"/>
        <v>NOT DUE</v>
      </c>
      <c r="K23" s="23"/>
      <c r="L23" s="34"/>
    </row>
    <row r="24" spans="1:12">
      <c r="A24" s="22" t="s">
        <v>1078</v>
      </c>
      <c r="B24" s="41" t="s">
        <v>857</v>
      </c>
      <c r="C24" s="23" t="s">
        <v>1079</v>
      </c>
      <c r="D24" s="24" t="s">
        <v>171</v>
      </c>
      <c r="E24" s="25">
        <v>44082</v>
      </c>
      <c r="F24" s="25">
        <v>44627</v>
      </c>
      <c r="G24" s="40"/>
      <c r="H24" s="26">
        <f t="shared" ref="H24:H35" si="7">F24+182</f>
        <v>44809</v>
      </c>
      <c r="I24" s="33">
        <f ca="1" t="shared" si="5"/>
        <v>119</v>
      </c>
      <c r="J24" s="22" t="str">
        <f ca="1" t="shared" si="6"/>
        <v>NOT DUE</v>
      </c>
      <c r="K24" s="23"/>
      <c r="L24" s="34"/>
    </row>
    <row r="25" spans="1:12">
      <c r="A25" s="22" t="s">
        <v>1080</v>
      </c>
      <c r="B25" s="41" t="s">
        <v>1081</v>
      </c>
      <c r="C25" s="23" t="s">
        <v>1079</v>
      </c>
      <c r="D25" s="24" t="s">
        <v>171</v>
      </c>
      <c r="E25" s="25">
        <v>44082</v>
      </c>
      <c r="F25" s="25">
        <f>F24</f>
        <v>44627</v>
      </c>
      <c r="G25" s="40"/>
      <c r="H25" s="26">
        <f t="shared" si="7"/>
        <v>44809</v>
      </c>
      <c r="I25" s="33">
        <f ca="1" t="shared" si="5"/>
        <v>119</v>
      </c>
      <c r="J25" s="22" t="str">
        <f ca="1" t="shared" si="6"/>
        <v>NOT DUE</v>
      </c>
      <c r="K25" s="23"/>
      <c r="L25" s="34"/>
    </row>
    <row r="26" ht="24" spans="1:12">
      <c r="A26" s="22" t="s">
        <v>1082</v>
      </c>
      <c r="B26" s="41" t="s">
        <v>1083</v>
      </c>
      <c r="C26" s="23" t="s">
        <v>1084</v>
      </c>
      <c r="D26" s="24" t="s">
        <v>171</v>
      </c>
      <c r="E26" s="25">
        <v>44082</v>
      </c>
      <c r="F26" s="25">
        <f>F24</f>
        <v>44627</v>
      </c>
      <c r="G26" s="40"/>
      <c r="H26" s="26">
        <f t="shared" si="7"/>
        <v>44809</v>
      </c>
      <c r="I26" s="33">
        <f ca="1" t="shared" si="5"/>
        <v>119</v>
      </c>
      <c r="J26" s="22" t="str">
        <f ca="1" t="shared" si="6"/>
        <v>NOT DUE</v>
      </c>
      <c r="K26" s="23"/>
      <c r="L26" s="34"/>
    </row>
    <row r="27" ht="24" spans="1:12">
      <c r="A27" s="22" t="s">
        <v>1085</v>
      </c>
      <c r="B27" s="41" t="s">
        <v>1086</v>
      </c>
      <c r="C27" s="23" t="s">
        <v>1084</v>
      </c>
      <c r="D27" s="24" t="s">
        <v>171</v>
      </c>
      <c r="E27" s="25">
        <v>44082</v>
      </c>
      <c r="F27" s="25">
        <f>F24</f>
        <v>44627</v>
      </c>
      <c r="G27" s="40"/>
      <c r="H27" s="26">
        <f t="shared" si="7"/>
        <v>44809</v>
      </c>
      <c r="I27" s="33">
        <f ca="1" t="shared" si="5"/>
        <v>119</v>
      </c>
      <c r="J27" s="22" t="str">
        <f ca="1" t="shared" si="6"/>
        <v>NOT DUE</v>
      </c>
      <c r="K27" s="23"/>
      <c r="L27" s="34"/>
    </row>
    <row r="28" spans="1:12">
      <c r="A28" s="22" t="s">
        <v>1087</v>
      </c>
      <c r="B28" s="41" t="s">
        <v>1088</v>
      </c>
      <c r="C28" s="23" t="s">
        <v>1089</v>
      </c>
      <c r="D28" s="24" t="s">
        <v>171</v>
      </c>
      <c r="E28" s="25">
        <v>44082</v>
      </c>
      <c r="F28" s="25">
        <f>F24</f>
        <v>44627</v>
      </c>
      <c r="G28" s="40"/>
      <c r="H28" s="26">
        <f t="shared" si="7"/>
        <v>44809</v>
      </c>
      <c r="I28" s="33">
        <f ca="1" t="shared" si="5"/>
        <v>119</v>
      </c>
      <c r="J28" s="22" t="str">
        <f ca="1" t="shared" si="6"/>
        <v>NOT DUE</v>
      </c>
      <c r="K28" s="23"/>
      <c r="L28" s="34"/>
    </row>
    <row r="29" spans="1:12">
      <c r="A29" s="22" t="s">
        <v>1090</v>
      </c>
      <c r="B29" s="41" t="s">
        <v>1091</v>
      </c>
      <c r="C29" s="23" t="s">
        <v>1089</v>
      </c>
      <c r="D29" s="24" t="s">
        <v>171</v>
      </c>
      <c r="E29" s="25">
        <v>44082</v>
      </c>
      <c r="F29" s="25">
        <f>F24</f>
        <v>44627</v>
      </c>
      <c r="G29" s="40"/>
      <c r="H29" s="26">
        <f t="shared" si="7"/>
        <v>44809</v>
      </c>
      <c r="I29" s="33">
        <f ca="1" t="shared" si="5"/>
        <v>119</v>
      </c>
      <c r="J29" s="22" t="str">
        <f ca="1" t="shared" si="6"/>
        <v>NOT DUE</v>
      </c>
      <c r="K29" s="23"/>
      <c r="L29" s="34"/>
    </row>
    <row r="30" ht="24" spans="1:12">
      <c r="A30" s="22" t="s">
        <v>1092</v>
      </c>
      <c r="B30" s="41" t="s">
        <v>1093</v>
      </c>
      <c r="C30" s="23" t="s">
        <v>1094</v>
      </c>
      <c r="D30" s="24" t="s">
        <v>529</v>
      </c>
      <c r="E30" s="25">
        <v>44082</v>
      </c>
      <c r="F30" s="25">
        <f>F14</f>
        <v>44626</v>
      </c>
      <c r="G30" s="40"/>
      <c r="H30" s="26">
        <f>F30+90</f>
        <v>44716</v>
      </c>
      <c r="I30" s="33">
        <f ca="1" t="shared" si="5"/>
        <v>26</v>
      </c>
      <c r="J30" s="22" t="str">
        <f ca="1" t="shared" si="6"/>
        <v>NOT DUE</v>
      </c>
      <c r="K30" s="23" t="s">
        <v>1095</v>
      </c>
      <c r="L30" s="34"/>
    </row>
    <row r="31" spans="1:12">
      <c r="A31" s="22" t="s">
        <v>1096</v>
      </c>
      <c r="B31" s="41" t="s">
        <v>1036</v>
      </c>
      <c r="C31" s="23" t="s">
        <v>1097</v>
      </c>
      <c r="D31" s="24" t="s">
        <v>197</v>
      </c>
      <c r="E31" s="25">
        <v>44082</v>
      </c>
      <c r="F31" s="25">
        <v>44445</v>
      </c>
      <c r="G31" s="40"/>
      <c r="H31" s="26">
        <f t="shared" ref="H31:H32" si="8">F31+365</f>
        <v>44810</v>
      </c>
      <c r="I31" s="33">
        <f ca="1" t="shared" si="5"/>
        <v>120</v>
      </c>
      <c r="J31" s="22" t="str">
        <f ca="1" t="shared" si="6"/>
        <v>NOT DUE</v>
      </c>
      <c r="K31" s="23"/>
      <c r="L31" s="34"/>
    </row>
    <row r="32" ht="24" spans="1:12">
      <c r="A32" s="22" t="s">
        <v>1098</v>
      </c>
      <c r="B32" s="41" t="s">
        <v>1036</v>
      </c>
      <c r="C32" s="23" t="s">
        <v>1099</v>
      </c>
      <c r="D32" s="24" t="s">
        <v>197</v>
      </c>
      <c r="E32" s="25">
        <v>44082</v>
      </c>
      <c r="F32" s="25">
        <v>44445</v>
      </c>
      <c r="G32" s="40"/>
      <c r="H32" s="26">
        <f t="shared" si="8"/>
        <v>44810</v>
      </c>
      <c r="I32" s="33">
        <f ca="1" t="shared" si="5"/>
        <v>120</v>
      </c>
      <c r="J32" s="22" t="str">
        <f ca="1" t="shared" si="6"/>
        <v>NOT DUE</v>
      </c>
      <c r="K32" s="23"/>
      <c r="L32" s="34"/>
    </row>
    <row r="33" ht="24" spans="1:12">
      <c r="A33" s="22" t="s">
        <v>1100</v>
      </c>
      <c r="B33" s="41" t="s">
        <v>1101</v>
      </c>
      <c r="C33" s="23" t="s">
        <v>1102</v>
      </c>
      <c r="D33" s="24" t="s">
        <v>171</v>
      </c>
      <c r="E33" s="25">
        <v>44082</v>
      </c>
      <c r="F33" s="25">
        <f>F24</f>
        <v>44627</v>
      </c>
      <c r="G33" s="40"/>
      <c r="H33" s="26">
        <f t="shared" si="7"/>
        <v>44809</v>
      </c>
      <c r="I33" s="33">
        <f ca="1" t="shared" si="5"/>
        <v>119</v>
      </c>
      <c r="J33" s="22" t="str">
        <f ca="1" t="shared" si="6"/>
        <v>NOT DUE</v>
      </c>
      <c r="K33" s="23"/>
      <c r="L33" s="129" t="s">
        <v>1064</v>
      </c>
    </row>
    <row r="34" ht="24" spans="1:12">
      <c r="A34" s="22" t="s">
        <v>1103</v>
      </c>
      <c r="B34" s="41" t="s">
        <v>1101</v>
      </c>
      <c r="C34" s="23" t="s">
        <v>1104</v>
      </c>
      <c r="D34" s="24" t="s">
        <v>171</v>
      </c>
      <c r="E34" s="25">
        <v>44082</v>
      </c>
      <c r="F34" s="25">
        <f>F24</f>
        <v>44627</v>
      </c>
      <c r="G34" s="40"/>
      <c r="H34" s="26">
        <f t="shared" si="7"/>
        <v>44809</v>
      </c>
      <c r="I34" s="33">
        <f ca="1" t="shared" si="5"/>
        <v>119</v>
      </c>
      <c r="J34" s="22" t="str">
        <f ca="1" t="shared" si="6"/>
        <v>NOT DUE</v>
      </c>
      <c r="K34" s="23" t="s">
        <v>1105</v>
      </c>
      <c r="L34" s="129" t="s">
        <v>1064</v>
      </c>
    </row>
    <row r="35" ht="24.95" customHeight="1" spans="1:12">
      <c r="A35" s="22" t="s">
        <v>1106</v>
      </c>
      <c r="B35" s="41" t="s">
        <v>1107</v>
      </c>
      <c r="C35" s="23" t="s">
        <v>1104</v>
      </c>
      <c r="D35" s="24" t="s">
        <v>171</v>
      </c>
      <c r="E35" s="25">
        <v>44082</v>
      </c>
      <c r="F35" s="25">
        <f>F24</f>
        <v>44627</v>
      </c>
      <c r="G35" s="40"/>
      <c r="H35" s="26">
        <f t="shared" si="7"/>
        <v>44809</v>
      </c>
      <c r="I35" s="33">
        <f ca="1" t="shared" si="5"/>
        <v>119</v>
      </c>
      <c r="J35" s="22" t="str">
        <f ca="1" t="shared" si="6"/>
        <v>NOT DUE</v>
      </c>
      <c r="K35" s="23" t="s">
        <v>1105</v>
      </c>
      <c r="L35" s="129" t="s">
        <v>1064</v>
      </c>
    </row>
    <row r="36" spans="1:12">
      <c r="A36" s="22" t="s">
        <v>1108</v>
      </c>
      <c r="B36" s="41" t="s">
        <v>1107</v>
      </c>
      <c r="C36" s="23" t="s">
        <v>1109</v>
      </c>
      <c r="D36" s="24" t="s">
        <v>201</v>
      </c>
      <c r="E36" s="25">
        <v>44082</v>
      </c>
      <c r="F36" s="25">
        <v>44672</v>
      </c>
      <c r="G36" s="40"/>
      <c r="H36" s="26">
        <f t="shared" ref="H36:H39" si="9">F36+30</f>
        <v>44702</v>
      </c>
      <c r="I36" s="33">
        <f ca="1" t="shared" si="5"/>
        <v>12</v>
      </c>
      <c r="J36" s="22" t="str">
        <f ca="1" t="shared" si="6"/>
        <v>NOT DUE</v>
      </c>
      <c r="K36" s="23"/>
      <c r="L36" s="129" t="s">
        <v>1064</v>
      </c>
    </row>
    <row r="37" spans="1:12">
      <c r="A37" s="22" t="s">
        <v>1110</v>
      </c>
      <c r="B37" s="41" t="s">
        <v>1107</v>
      </c>
      <c r="C37" s="23" t="s">
        <v>1111</v>
      </c>
      <c r="D37" s="24" t="s">
        <v>201</v>
      </c>
      <c r="E37" s="25">
        <v>44082</v>
      </c>
      <c r="F37" s="25">
        <f>F36</f>
        <v>44672</v>
      </c>
      <c r="G37" s="40"/>
      <c r="H37" s="26">
        <f t="shared" si="9"/>
        <v>44702</v>
      </c>
      <c r="I37" s="33">
        <f ca="1" t="shared" si="5"/>
        <v>12</v>
      </c>
      <c r="J37" s="22" t="str">
        <f ca="1" t="shared" si="6"/>
        <v>NOT DUE</v>
      </c>
      <c r="K37" s="23"/>
      <c r="L37" s="129" t="s">
        <v>1064</v>
      </c>
    </row>
    <row r="38" spans="1:12">
      <c r="A38" s="22" t="s">
        <v>1112</v>
      </c>
      <c r="B38" s="41" t="s">
        <v>1107</v>
      </c>
      <c r="C38" s="23" t="s">
        <v>1113</v>
      </c>
      <c r="D38" s="24" t="s">
        <v>201</v>
      </c>
      <c r="E38" s="25">
        <v>44082</v>
      </c>
      <c r="F38" s="25">
        <f>F36</f>
        <v>44672</v>
      </c>
      <c r="G38" s="40"/>
      <c r="H38" s="26">
        <f t="shared" si="9"/>
        <v>44702</v>
      </c>
      <c r="I38" s="33">
        <f ca="1" t="shared" si="5"/>
        <v>12</v>
      </c>
      <c r="J38" s="22" t="str">
        <f ca="1" t="shared" si="6"/>
        <v>NOT DUE</v>
      </c>
      <c r="K38" s="23"/>
      <c r="L38" s="129" t="s">
        <v>1064</v>
      </c>
    </row>
    <row r="39" spans="1:12">
      <c r="A39" s="22" t="s">
        <v>1114</v>
      </c>
      <c r="B39" s="41" t="s">
        <v>1107</v>
      </c>
      <c r="C39" s="23" t="s">
        <v>1115</v>
      </c>
      <c r="D39" s="24" t="s">
        <v>201</v>
      </c>
      <c r="E39" s="25">
        <v>44082</v>
      </c>
      <c r="F39" s="25">
        <f>F36</f>
        <v>44672</v>
      </c>
      <c r="G39" s="40"/>
      <c r="H39" s="26">
        <f t="shared" si="9"/>
        <v>44702</v>
      </c>
      <c r="I39" s="33">
        <f ca="1" t="shared" si="5"/>
        <v>12</v>
      </c>
      <c r="J39" s="22" t="str">
        <f ca="1" t="shared" si="6"/>
        <v>NOT DUE</v>
      </c>
      <c r="K39" s="23"/>
      <c r="L39" s="129" t="s">
        <v>1064</v>
      </c>
    </row>
    <row r="40" ht="24.95" customHeight="1" spans="1:12">
      <c r="A40" s="22" t="s">
        <v>1116</v>
      </c>
      <c r="B40" s="41" t="s">
        <v>552</v>
      </c>
      <c r="C40" s="23" t="s">
        <v>1117</v>
      </c>
      <c r="D40" s="24" t="s">
        <v>197</v>
      </c>
      <c r="E40" s="25">
        <v>44082</v>
      </c>
      <c r="F40" s="25">
        <v>44447</v>
      </c>
      <c r="G40" s="40"/>
      <c r="H40" s="26">
        <f t="shared" ref="H40:H46" si="10">F40+365</f>
        <v>44812</v>
      </c>
      <c r="I40" s="33">
        <f ca="1" t="shared" si="5"/>
        <v>122</v>
      </c>
      <c r="J40" s="22" t="str">
        <f ca="1" t="shared" si="6"/>
        <v>NOT DUE</v>
      </c>
      <c r="K40" s="23" t="s">
        <v>1118</v>
      </c>
      <c r="L40" s="135"/>
    </row>
    <row r="41" spans="1:12">
      <c r="A41" s="22" t="s">
        <v>1119</v>
      </c>
      <c r="B41" s="41" t="s">
        <v>552</v>
      </c>
      <c r="C41" s="23" t="s">
        <v>1120</v>
      </c>
      <c r="D41" s="24" t="s">
        <v>197</v>
      </c>
      <c r="E41" s="25">
        <v>44082</v>
      </c>
      <c r="F41" s="25">
        <v>44447</v>
      </c>
      <c r="G41" s="40"/>
      <c r="H41" s="26">
        <f t="shared" si="10"/>
        <v>44812</v>
      </c>
      <c r="I41" s="33">
        <f ca="1" t="shared" si="5"/>
        <v>122</v>
      </c>
      <c r="J41" s="22" t="str">
        <f ca="1" t="shared" si="6"/>
        <v>NOT DUE</v>
      </c>
      <c r="K41" s="23"/>
      <c r="L41" s="135"/>
    </row>
    <row r="42" ht="36" spans="1:12">
      <c r="A42" s="22" t="s">
        <v>1121</v>
      </c>
      <c r="B42" s="41" t="s">
        <v>833</v>
      </c>
      <c r="C42" s="23" t="s">
        <v>1122</v>
      </c>
      <c r="D42" s="24" t="s">
        <v>197</v>
      </c>
      <c r="E42" s="25">
        <v>44082</v>
      </c>
      <c r="F42" s="25">
        <v>44447</v>
      </c>
      <c r="G42" s="40"/>
      <c r="H42" s="26">
        <f t="shared" si="10"/>
        <v>44812</v>
      </c>
      <c r="I42" s="33">
        <f ca="1" t="shared" si="5"/>
        <v>122</v>
      </c>
      <c r="J42" s="22" t="str">
        <f ca="1" t="shared" si="6"/>
        <v>NOT DUE</v>
      </c>
      <c r="K42" s="23"/>
      <c r="L42" s="34"/>
    </row>
    <row r="43" spans="1:12">
      <c r="A43" s="22" t="s">
        <v>1123</v>
      </c>
      <c r="B43" s="41" t="s">
        <v>833</v>
      </c>
      <c r="C43" s="23" t="s">
        <v>1124</v>
      </c>
      <c r="D43" s="24" t="s">
        <v>197</v>
      </c>
      <c r="E43" s="25">
        <v>44082</v>
      </c>
      <c r="F43" s="25">
        <v>44447</v>
      </c>
      <c r="G43" s="40"/>
      <c r="H43" s="26">
        <f t="shared" si="10"/>
        <v>44812</v>
      </c>
      <c r="I43" s="33">
        <f ca="1" t="shared" si="5"/>
        <v>122</v>
      </c>
      <c r="J43" s="22" t="str">
        <f ca="1" t="shared" si="6"/>
        <v>NOT DUE</v>
      </c>
      <c r="K43" s="23"/>
      <c r="L43" s="34"/>
    </row>
    <row r="44" spans="1:12">
      <c r="A44" s="22" t="s">
        <v>1125</v>
      </c>
      <c r="B44" s="41" t="s">
        <v>833</v>
      </c>
      <c r="C44" s="23" t="s">
        <v>1126</v>
      </c>
      <c r="D44" s="24" t="s">
        <v>197</v>
      </c>
      <c r="E44" s="25">
        <v>44082</v>
      </c>
      <c r="F44" s="25">
        <v>44447</v>
      </c>
      <c r="G44" s="40"/>
      <c r="H44" s="26">
        <f t="shared" si="10"/>
        <v>44812</v>
      </c>
      <c r="I44" s="33">
        <f ca="1" t="shared" si="5"/>
        <v>122</v>
      </c>
      <c r="J44" s="22" t="str">
        <f ca="1" t="shared" si="6"/>
        <v>NOT DUE</v>
      </c>
      <c r="K44" s="23"/>
      <c r="L44" s="34" t="s">
        <v>534</v>
      </c>
    </row>
    <row r="45" ht="24" spans="1:12">
      <c r="A45" s="22" t="s">
        <v>1127</v>
      </c>
      <c r="B45" s="41" t="s">
        <v>1128</v>
      </c>
      <c r="C45" s="23" t="s">
        <v>1129</v>
      </c>
      <c r="D45" s="24" t="s">
        <v>197</v>
      </c>
      <c r="E45" s="25">
        <v>44082</v>
      </c>
      <c r="F45" s="25">
        <v>44447</v>
      </c>
      <c r="G45" s="40"/>
      <c r="H45" s="26">
        <f t="shared" si="10"/>
        <v>44812</v>
      </c>
      <c r="I45" s="33">
        <f ca="1" t="shared" si="5"/>
        <v>122</v>
      </c>
      <c r="J45" s="22" t="str">
        <f ca="1" t="shared" si="6"/>
        <v>NOT DUE</v>
      </c>
      <c r="K45" s="23"/>
      <c r="L45" s="34" t="s">
        <v>534</v>
      </c>
    </row>
    <row r="46" spans="1:12">
      <c r="A46" s="22" t="s">
        <v>1130</v>
      </c>
      <c r="B46" s="41" t="s">
        <v>1131</v>
      </c>
      <c r="C46" s="23" t="s">
        <v>1132</v>
      </c>
      <c r="D46" s="24" t="s">
        <v>197</v>
      </c>
      <c r="E46" s="25">
        <v>44082</v>
      </c>
      <c r="F46" s="25">
        <v>44447</v>
      </c>
      <c r="G46" s="40"/>
      <c r="H46" s="26">
        <f t="shared" si="10"/>
        <v>44812</v>
      </c>
      <c r="I46" s="33">
        <f ca="1" t="shared" si="5"/>
        <v>122</v>
      </c>
      <c r="J46" s="22" t="str">
        <f ca="1" t="shared" si="6"/>
        <v>NOT DUE</v>
      </c>
      <c r="K46" s="23"/>
      <c r="L46" s="34"/>
    </row>
    <row r="47" ht="36" spans="1:12">
      <c r="A47" s="22" t="s">
        <v>1133</v>
      </c>
      <c r="B47" s="41" t="s">
        <v>1134</v>
      </c>
      <c r="C47" s="23" t="s">
        <v>1135</v>
      </c>
      <c r="D47" s="24" t="s">
        <v>201</v>
      </c>
      <c r="E47" s="25">
        <v>44082</v>
      </c>
      <c r="F47" s="25">
        <v>44672</v>
      </c>
      <c r="G47" s="40"/>
      <c r="H47" s="26">
        <f t="shared" ref="H47:H49" si="11">F47+30</f>
        <v>44702</v>
      </c>
      <c r="I47" s="33">
        <f ca="1" t="shared" si="5"/>
        <v>12</v>
      </c>
      <c r="J47" s="22" t="str">
        <f ca="1" t="shared" si="6"/>
        <v>NOT DUE</v>
      </c>
      <c r="K47" s="23"/>
      <c r="L47" s="34"/>
    </row>
    <row r="48" ht="24" spans="1:12">
      <c r="A48" s="22" t="s">
        <v>1136</v>
      </c>
      <c r="B48" s="41" t="s">
        <v>1137</v>
      </c>
      <c r="C48" s="23" t="s">
        <v>1138</v>
      </c>
      <c r="D48" s="24" t="s">
        <v>201</v>
      </c>
      <c r="E48" s="25">
        <v>44082</v>
      </c>
      <c r="F48" s="25">
        <f>F47</f>
        <v>44672</v>
      </c>
      <c r="G48" s="40"/>
      <c r="H48" s="26">
        <f t="shared" si="11"/>
        <v>44702</v>
      </c>
      <c r="I48" s="33">
        <f ca="1" t="shared" si="5"/>
        <v>12</v>
      </c>
      <c r="J48" s="22" t="str">
        <f ca="1" t="shared" si="6"/>
        <v>NOT DUE</v>
      </c>
      <c r="K48" s="23"/>
      <c r="L48" s="34"/>
    </row>
    <row r="49" ht="24" spans="1:12">
      <c r="A49" s="22" t="s">
        <v>1139</v>
      </c>
      <c r="B49" s="130" t="s">
        <v>1140</v>
      </c>
      <c r="C49" s="23" t="s">
        <v>1141</v>
      </c>
      <c r="D49" s="24" t="s">
        <v>201</v>
      </c>
      <c r="E49" s="25">
        <v>44082</v>
      </c>
      <c r="F49" s="25">
        <f>F47</f>
        <v>44672</v>
      </c>
      <c r="G49" s="40"/>
      <c r="H49" s="26">
        <f t="shared" si="11"/>
        <v>44702</v>
      </c>
      <c r="I49" s="33">
        <f ca="1" t="shared" si="5"/>
        <v>12</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topLeftCell="A25" workbookViewId="0">
      <selection activeCell="F48" sqref="F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1142</v>
      </c>
      <c r="D3" s="6" t="s">
        <v>149</v>
      </c>
      <c r="E3" s="6"/>
      <c r="F3" s="11" t="s">
        <v>1143</v>
      </c>
    </row>
    <row r="4" ht="18" customHeight="1" spans="1:6">
      <c r="A4" s="4" t="s">
        <v>151</v>
      </c>
      <c r="B4" s="4"/>
      <c r="C4" s="10" t="s">
        <v>1031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1145</v>
      </c>
      <c r="B8" s="41" t="s">
        <v>1034</v>
      </c>
      <c r="C8" s="23" t="s">
        <v>603</v>
      </c>
      <c r="D8" s="24" t="s">
        <v>201</v>
      </c>
      <c r="E8" s="25">
        <v>44082</v>
      </c>
      <c r="F8" s="25">
        <v>44673</v>
      </c>
      <c r="G8" s="40"/>
      <c r="H8" s="26">
        <f>F8+30</f>
        <v>44703</v>
      </c>
      <c r="I8" s="33">
        <f ca="1" t="shared" ref="I8:I49" si="0">IF(ISBLANK(H8),"",H8-DATE(YEAR(NOW()),MONTH(NOW()),DAY(NOW())))</f>
        <v>13</v>
      </c>
      <c r="J8" s="22" t="str">
        <f ca="1" t="shared" ref="J8:J49" si="1">IF(I8="","",IF(I8&lt;0,"OVERDUE","NOT DUE"))</f>
        <v>NOT DUE</v>
      </c>
      <c r="K8" s="23"/>
      <c r="L8" s="34" t="s">
        <v>1146</v>
      </c>
    </row>
    <row r="9" ht="24" spans="1:12">
      <c r="A9" s="22" t="s">
        <v>1147</v>
      </c>
      <c r="B9" s="41" t="s">
        <v>1036</v>
      </c>
      <c r="C9" s="23" t="s">
        <v>1037</v>
      </c>
      <c r="D9" s="24" t="s">
        <v>201</v>
      </c>
      <c r="E9" s="25">
        <v>44082</v>
      </c>
      <c r="F9" s="25">
        <f>F8</f>
        <v>44673</v>
      </c>
      <c r="G9" s="40"/>
      <c r="H9" s="26">
        <f t="shared" ref="H9:H13" si="2">F9+30</f>
        <v>44703</v>
      </c>
      <c r="I9" s="33">
        <f ca="1" t="shared" si="0"/>
        <v>13</v>
      </c>
      <c r="J9" s="22" t="str">
        <f ca="1" t="shared" si="1"/>
        <v>NOT DUE</v>
      </c>
      <c r="K9" s="23"/>
      <c r="L9" s="34" t="s">
        <v>1146</v>
      </c>
    </row>
    <row r="10" spans="1:12">
      <c r="A10" s="22" t="s">
        <v>1148</v>
      </c>
      <c r="B10" s="41" t="s">
        <v>1039</v>
      </c>
      <c r="C10" s="23" t="s">
        <v>1040</v>
      </c>
      <c r="D10" s="24" t="s">
        <v>201</v>
      </c>
      <c r="E10" s="25">
        <v>44082</v>
      </c>
      <c r="F10" s="25">
        <f>F8</f>
        <v>44673</v>
      </c>
      <c r="G10" s="40"/>
      <c r="H10" s="26">
        <f t="shared" si="2"/>
        <v>44703</v>
      </c>
      <c r="I10" s="33">
        <f ca="1" t="shared" si="0"/>
        <v>13</v>
      </c>
      <c r="J10" s="22" t="str">
        <f ca="1" t="shared" si="1"/>
        <v>NOT DUE</v>
      </c>
      <c r="K10" s="23"/>
      <c r="L10" s="34" t="s">
        <v>1146</v>
      </c>
    </row>
    <row r="11" spans="1:12">
      <c r="A11" s="22" t="s">
        <v>1149</v>
      </c>
      <c r="B11" s="130" t="s">
        <v>1042</v>
      </c>
      <c r="C11" s="23" t="s">
        <v>1043</v>
      </c>
      <c r="D11" s="24" t="s">
        <v>201</v>
      </c>
      <c r="E11" s="25">
        <v>44082</v>
      </c>
      <c r="F11" s="25">
        <f>F8</f>
        <v>44673</v>
      </c>
      <c r="G11" s="40"/>
      <c r="H11" s="26">
        <f t="shared" si="2"/>
        <v>44703</v>
      </c>
      <c r="I11" s="33">
        <f ca="1" t="shared" si="0"/>
        <v>13</v>
      </c>
      <c r="J11" s="22" t="str">
        <f ca="1" t="shared" si="1"/>
        <v>NOT DUE</v>
      </c>
      <c r="K11" s="23"/>
      <c r="L11" s="34" t="s">
        <v>1146</v>
      </c>
    </row>
    <row r="12" spans="1:12">
      <c r="A12" s="22" t="s">
        <v>1150</v>
      </c>
      <c r="B12" s="130" t="s">
        <v>1045</v>
      </c>
      <c r="C12" s="23" t="s">
        <v>1046</v>
      </c>
      <c r="D12" s="24" t="s">
        <v>201</v>
      </c>
      <c r="E12" s="25">
        <v>44082</v>
      </c>
      <c r="F12" s="25">
        <f>F8</f>
        <v>44673</v>
      </c>
      <c r="G12" s="40"/>
      <c r="H12" s="26">
        <f t="shared" si="2"/>
        <v>44703</v>
      </c>
      <c r="I12" s="33">
        <f ca="1" t="shared" si="0"/>
        <v>13</v>
      </c>
      <c r="J12" s="22" t="str">
        <f ca="1" t="shared" si="1"/>
        <v>NOT DUE</v>
      </c>
      <c r="K12" s="23"/>
      <c r="L12" s="34" t="s">
        <v>1146</v>
      </c>
    </row>
    <row r="13" ht="24" spans="1:12">
      <c r="A13" s="22" t="s">
        <v>1151</v>
      </c>
      <c r="B13" s="130" t="s">
        <v>1048</v>
      </c>
      <c r="C13" s="23" t="s">
        <v>1049</v>
      </c>
      <c r="D13" s="24" t="s">
        <v>201</v>
      </c>
      <c r="E13" s="25">
        <v>44082</v>
      </c>
      <c r="F13" s="25">
        <f>F8</f>
        <v>44673</v>
      </c>
      <c r="G13" s="40"/>
      <c r="H13" s="26">
        <f t="shared" si="2"/>
        <v>44703</v>
      </c>
      <c r="I13" s="33">
        <f ca="1" t="shared" si="0"/>
        <v>13</v>
      </c>
      <c r="J13" s="22" t="str">
        <f ca="1" t="shared" si="1"/>
        <v>NOT DUE</v>
      </c>
      <c r="K13" s="23"/>
      <c r="L13" s="34" t="s">
        <v>1146</v>
      </c>
    </row>
    <row r="14" spans="1:12">
      <c r="A14" s="22" t="s">
        <v>1152</v>
      </c>
      <c r="B14" s="130" t="s">
        <v>1042</v>
      </c>
      <c r="C14" s="23" t="s">
        <v>850</v>
      </c>
      <c r="D14" s="24" t="s">
        <v>529</v>
      </c>
      <c r="E14" s="25">
        <v>44082</v>
      </c>
      <c r="F14" s="25">
        <v>44626</v>
      </c>
      <c r="G14" s="40"/>
      <c r="H14" s="26">
        <f>F14+90</f>
        <v>44716</v>
      </c>
      <c r="I14" s="33">
        <f ca="1" t="shared" si="0"/>
        <v>26</v>
      </c>
      <c r="J14" s="22" t="str">
        <f ca="1" t="shared" si="1"/>
        <v>NOT DUE</v>
      </c>
      <c r="K14" s="23"/>
      <c r="L14" s="34" t="s">
        <v>1146</v>
      </c>
    </row>
    <row r="15" spans="1:12">
      <c r="A15" s="22" t="s">
        <v>1153</v>
      </c>
      <c r="B15" s="130" t="s">
        <v>1052</v>
      </c>
      <c r="C15" s="23" t="s">
        <v>1053</v>
      </c>
      <c r="D15" s="24" t="s">
        <v>529</v>
      </c>
      <c r="E15" s="25">
        <v>44082</v>
      </c>
      <c r="F15" s="25">
        <f>F14</f>
        <v>44626</v>
      </c>
      <c r="G15" s="40"/>
      <c r="H15" s="26">
        <f t="shared" ref="H15:H17" si="3">F15+90</f>
        <v>44716</v>
      </c>
      <c r="I15" s="33">
        <f ca="1" t="shared" si="0"/>
        <v>26</v>
      </c>
      <c r="J15" s="22" t="str">
        <f ca="1" t="shared" si="1"/>
        <v>NOT DUE</v>
      </c>
      <c r="K15" s="23"/>
      <c r="L15" s="34" t="s">
        <v>1146</v>
      </c>
    </row>
    <row r="16" ht="24" spans="1:12">
      <c r="A16" s="22" t="s">
        <v>1154</v>
      </c>
      <c r="B16" s="130" t="s">
        <v>1055</v>
      </c>
      <c r="C16" s="23" t="s">
        <v>1056</v>
      </c>
      <c r="D16" s="24" t="s">
        <v>529</v>
      </c>
      <c r="E16" s="25">
        <v>44082</v>
      </c>
      <c r="F16" s="25">
        <f>F14</f>
        <v>44626</v>
      </c>
      <c r="G16" s="40"/>
      <c r="H16" s="26">
        <f t="shared" si="3"/>
        <v>44716</v>
      </c>
      <c r="I16" s="33">
        <f ca="1" t="shared" si="0"/>
        <v>26</v>
      </c>
      <c r="J16" s="22" t="str">
        <f ca="1" t="shared" si="1"/>
        <v>NOT DUE</v>
      </c>
      <c r="K16" s="23"/>
      <c r="L16" s="34" t="s">
        <v>1146</v>
      </c>
    </row>
    <row r="17" ht="24" spans="1:12">
      <c r="A17" s="22" t="s">
        <v>1155</v>
      </c>
      <c r="B17" s="130" t="s">
        <v>1058</v>
      </c>
      <c r="C17" s="23" t="s">
        <v>1059</v>
      </c>
      <c r="D17" s="24" t="s">
        <v>529</v>
      </c>
      <c r="E17" s="25">
        <v>44082</v>
      </c>
      <c r="F17" s="25">
        <f>F14</f>
        <v>44626</v>
      </c>
      <c r="G17" s="40"/>
      <c r="H17" s="26">
        <f t="shared" si="3"/>
        <v>44716</v>
      </c>
      <c r="I17" s="33">
        <f ca="1" t="shared" si="0"/>
        <v>26</v>
      </c>
      <c r="J17" s="22" t="str">
        <f ca="1" t="shared" si="1"/>
        <v>NOT DUE</v>
      </c>
      <c r="K17" s="23"/>
      <c r="L17" s="34" t="s">
        <v>1146</v>
      </c>
    </row>
    <row r="18" ht="24.95" customHeight="1" spans="1:12">
      <c r="A18" s="22" t="s">
        <v>1156</v>
      </c>
      <c r="B18" s="41" t="s">
        <v>1061</v>
      </c>
      <c r="C18" s="23" t="s">
        <v>1062</v>
      </c>
      <c r="D18" s="24" t="s">
        <v>197</v>
      </c>
      <c r="E18" s="25">
        <v>44082</v>
      </c>
      <c r="F18" s="25">
        <v>44445</v>
      </c>
      <c r="G18" s="40"/>
      <c r="H18" s="26">
        <f>F18+365</f>
        <v>44810</v>
      </c>
      <c r="I18" s="33">
        <f ca="1" t="shared" si="0"/>
        <v>120</v>
      </c>
      <c r="J18" s="22" t="str">
        <f ca="1" t="shared" si="1"/>
        <v>NOT DUE</v>
      </c>
      <c r="K18" s="23" t="s">
        <v>1063</v>
      </c>
      <c r="L18" s="34" t="s">
        <v>1064</v>
      </c>
    </row>
    <row r="19" spans="1:12">
      <c r="A19" s="22" t="s">
        <v>1157</v>
      </c>
      <c r="B19" s="41" t="s">
        <v>857</v>
      </c>
      <c r="C19" s="23" t="s">
        <v>1066</v>
      </c>
      <c r="D19" s="24" t="s">
        <v>197</v>
      </c>
      <c r="E19" s="25">
        <v>44082</v>
      </c>
      <c r="F19" s="25">
        <v>44445</v>
      </c>
      <c r="G19" s="40"/>
      <c r="H19" s="26">
        <f t="shared" ref="H19:H23" si="4">F19+365</f>
        <v>44810</v>
      </c>
      <c r="I19" s="33">
        <f ca="1" t="shared" si="0"/>
        <v>120</v>
      </c>
      <c r="J19" s="22" t="str">
        <f ca="1" t="shared" si="1"/>
        <v>NOT DUE</v>
      </c>
      <c r="K19" s="23"/>
      <c r="L19" s="34" t="s">
        <v>1158</v>
      </c>
    </row>
    <row r="20" spans="1:12">
      <c r="A20" s="22" t="s">
        <v>1159</v>
      </c>
      <c r="B20" s="41" t="s">
        <v>1068</v>
      </c>
      <c r="C20" s="23" t="s">
        <v>1069</v>
      </c>
      <c r="D20" s="24" t="s">
        <v>197</v>
      </c>
      <c r="E20" s="25">
        <v>44082</v>
      </c>
      <c r="F20" s="25">
        <v>44445</v>
      </c>
      <c r="G20" s="40"/>
      <c r="H20" s="26">
        <f t="shared" si="4"/>
        <v>44810</v>
      </c>
      <c r="I20" s="33">
        <f ca="1" t="shared" si="0"/>
        <v>120</v>
      </c>
      <c r="J20" s="22" t="str">
        <f ca="1" t="shared" si="1"/>
        <v>NOT DUE</v>
      </c>
      <c r="K20" s="23"/>
      <c r="L20" s="34"/>
    </row>
    <row r="21" spans="1:12">
      <c r="A21" s="22" t="s">
        <v>1160</v>
      </c>
      <c r="B21" s="41" t="s">
        <v>1071</v>
      </c>
      <c r="C21" s="23" t="s">
        <v>1072</v>
      </c>
      <c r="D21" s="24" t="s">
        <v>197</v>
      </c>
      <c r="E21" s="25">
        <v>44082</v>
      </c>
      <c r="F21" s="25">
        <v>44445</v>
      </c>
      <c r="G21" s="40"/>
      <c r="H21" s="26">
        <f t="shared" si="4"/>
        <v>44810</v>
      </c>
      <c r="I21" s="33">
        <f ca="1" t="shared" si="0"/>
        <v>120</v>
      </c>
      <c r="J21" s="22" t="str">
        <f ca="1" t="shared" si="1"/>
        <v>NOT DUE</v>
      </c>
      <c r="K21" s="23"/>
      <c r="L21" s="34"/>
    </row>
    <row r="22" spans="1:12">
      <c r="A22" s="22" t="s">
        <v>1161</v>
      </c>
      <c r="B22" s="41" t="s">
        <v>1074</v>
      </c>
      <c r="C22" s="23" t="s">
        <v>1049</v>
      </c>
      <c r="D22" s="24" t="s">
        <v>197</v>
      </c>
      <c r="E22" s="25">
        <v>44082</v>
      </c>
      <c r="F22" s="25">
        <v>44445</v>
      </c>
      <c r="G22" s="40"/>
      <c r="H22" s="26">
        <f t="shared" si="4"/>
        <v>44810</v>
      </c>
      <c r="I22" s="33">
        <f ca="1" t="shared" si="0"/>
        <v>120</v>
      </c>
      <c r="J22" s="22" t="str">
        <f ca="1" t="shared" si="1"/>
        <v>NOT DUE</v>
      </c>
      <c r="K22" s="23"/>
      <c r="L22" s="34"/>
    </row>
    <row r="23" spans="1:12">
      <c r="A23" s="22" t="s">
        <v>1162</v>
      </c>
      <c r="B23" s="41" t="s">
        <v>1076</v>
      </c>
      <c r="C23" s="23" t="s">
        <v>1077</v>
      </c>
      <c r="D23" s="24" t="s">
        <v>197</v>
      </c>
      <c r="E23" s="25">
        <v>44082</v>
      </c>
      <c r="F23" s="25">
        <v>44445</v>
      </c>
      <c r="G23" s="40"/>
      <c r="H23" s="26">
        <f t="shared" si="4"/>
        <v>44810</v>
      </c>
      <c r="I23" s="33">
        <f ca="1" t="shared" si="0"/>
        <v>120</v>
      </c>
      <c r="J23" s="22" t="str">
        <f ca="1" t="shared" si="1"/>
        <v>NOT DUE</v>
      </c>
      <c r="K23" s="23"/>
      <c r="L23" s="34"/>
    </row>
    <row r="24" spans="1:12">
      <c r="A24" s="22" t="s">
        <v>1163</v>
      </c>
      <c r="B24" s="41" t="s">
        <v>857</v>
      </c>
      <c r="C24" s="23" t="s">
        <v>1079</v>
      </c>
      <c r="D24" s="24" t="s">
        <v>171</v>
      </c>
      <c r="E24" s="25">
        <v>44082</v>
      </c>
      <c r="F24" s="25">
        <v>44627</v>
      </c>
      <c r="G24" s="40"/>
      <c r="H24" s="26">
        <f t="shared" ref="H24:H35" si="5">F24+182</f>
        <v>44809</v>
      </c>
      <c r="I24" s="33">
        <f ca="1" t="shared" si="0"/>
        <v>119</v>
      </c>
      <c r="J24" s="22" t="str">
        <f ca="1" t="shared" si="1"/>
        <v>NOT DUE</v>
      </c>
      <c r="K24" s="23"/>
      <c r="L24" s="34"/>
    </row>
    <row r="25" spans="1:12">
      <c r="A25" s="22" t="s">
        <v>1164</v>
      </c>
      <c r="B25" s="41" t="s">
        <v>1081</v>
      </c>
      <c r="C25" s="23" t="s">
        <v>1079</v>
      </c>
      <c r="D25" s="24" t="s">
        <v>171</v>
      </c>
      <c r="E25" s="25">
        <v>44082</v>
      </c>
      <c r="F25" s="25">
        <f>F24</f>
        <v>44627</v>
      </c>
      <c r="G25" s="40"/>
      <c r="H25" s="26">
        <f t="shared" si="5"/>
        <v>44809</v>
      </c>
      <c r="I25" s="33">
        <f ca="1" t="shared" si="0"/>
        <v>119</v>
      </c>
      <c r="J25" s="22" t="str">
        <f ca="1" t="shared" si="1"/>
        <v>NOT DUE</v>
      </c>
      <c r="K25" s="23"/>
      <c r="L25" s="34"/>
    </row>
    <row r="26" ht="24" spans="1:12">
      <c r="A26" s="22" t="s">
        <v>1165</v>
      </c>
      <c r="B26" s="41" t="s">
        <v>1083</v>
      </c>
      <c r="C26" s="23" t="s">
        <v>1084</v>
      </c>
      <c r="D26" s="24" t="s">
        <v>171</v>
      </c>
      <c r="E26" s="25">
        <v>44082</v>
      </c>
      <c r="F26" s="25">
        <f>F24</f>
        <v>44627</v>
      </c>
      <c r="G26" s="40"/>
      <c r="H26" s="26">
        <f t="shared" si="5"/>
        <v>44809</v>
      </c>
      <c r="I26" s="33">
        <f ca="1" t="shared" si="0"/>
        <v>119</v>
      </c>
      <c r="J26" s="22" t="str">
        <f ca="1" t="shared" si="1"/>
        <v>NOT DUE</v>
      </c>
      <c r="K26" s="23"/>
      <c r="L26" s="34"/>
    </row>
    <row r="27" ht="24" spans="1:12">
      <c r="A27" s="22" t="s">
        <v>1166</v>
      </c>
      <c r="B27" s="41" t="s">
        <v>1086</v>
      </c>
      <c r="C27" s="23" t="s">
        <v>1084</v>
      </c>
      <c r="D27" s="24" t="s">
        <v>171</v>
      </c>
      <c r="E27" s="25">
        <v>44082</v>
      </c>
      <c r="F27" s="25">
        <f>F24</f>
        <v>44627</v>
      </c>
      <c r="G27" s="40"/>
      <c r="H27" s="26">
        <f t="shared" si="5"/>
        <v>44809</v>
      </c>
      <c r="I27" s="33">
        <f ca="1" t="shared" si="0"/>
        <v>119</v>
      </c>
      <c r="J27" s="22" t="str">
        <f ca="1" t="shared" si="1"/>
        <v>NOT DUE</v>
      </c>
      <c r="K27" s="23"/>
      <c r="L27" s="34"/>
    </row>
    <row r="28" spans="1:12">
      <c r="A28" s="22" t="s">
        <v>1167</v>
      </c>
      <c r="B28" s="41" t="s">
        <v>1088</v>
      </c>
      <c r="C28" s="23" t="s">
        <v>1089</v>
      </c>
      <c r="D28" s="24" t="s">
        <v>171</v>
      </c>
      <c r="E28" s="25">
        <v>44082</v>
      </c>
      <c r="F28" s="25">
        <f>F24</f>
        <v>44627</v>
      </c>
      <c r="G28" s="40"/>
      <c r="H28" s="26">
        <f t="shared" si="5"/>
        <v>44809</v>
      </c>
      <c r="I28" s="33">
        <f ca="1" t="shared" si="0"/>
        <v>119</v>
      </c>
      <c r="J28" s="22" t="str">
        <f ca="1" t="shared" si="1"/>
        <v>NOT DUE</v>
      </c>
      <c r="K28" s="23"/>
      <c r="L28" s="34"/>
    </row>
    <row r="29" spans="1:12">
      <c r="A29" s="22" t="s">
        <v>1168</v>
      </c>
      <c r="B29" s="41" t="s">
        <v>1091</v>
      </c>
      <c r="C29" s="23" t="s">
        <v>1089</v>
      </c>
      <c r="D29" s="24" t="s">
        <v>171</v>
      </c>
      <c r="E29" s="25">
        <v>44082</v>
      </c>
      <c r="F29" s="25">
        <f>F24</f>
        <v>44627</v>
      </c>
      <c r="G29" s="40"/>
      <c r="H29" s="26">
        <f t="shared" si="5"/>
        <v>44809</v>
      </c>
      <c r="I29" s="33">
        <f ca="1" t="shared" si="0"/>
        <v>119</v>
      </c>
      <c r="J29" s="22" t="str">
        <f ca="1" t="shared" si="1"/>
        <v>NOT DUE</v>
      </c>
      <c r="K29" s="23"/>
      <c r="L29" s="34"/>
    </row>
    <row r="30" ht="24" spans="1:12">
      <c r="A30" s="22" t="s">
        <v>1169</v>
      </c>
      <c r="B30" s="41" t="s">
        <v>1093</v>
      </c>
      <c r="C30" s="23" t="s">
        <v>1094</v>
      </c>
      <c r="D30" s="24" t="s">
        <v>529</v>
      </c>
      <c r="E30" s="25">
        <v>44082</v>
      </c>
      <c r="F30" s="25">
        <f>F14</f>
        <v>44626</v>
      </c>
      <c r="G30" s="40"/>
      <c r="H30" s="26">
        <f>F30+90</f>
        <v>44716</v>
      </c>
      <c r="I30" s="33">
        <f ca="1" t="shared" si="0"/>
        <v>26</v>
      </c>
      <c r="J30" s="22" t="str">
        <f ca="1" t="shared" si="1"/>
        <v>NOT DUE</v>
      </c>
      <c r="K30" s="23" t="s">
        <v>1095</v>
      </c>
      <c r="L30" s="34" t="s">
        <v>1146</v>
      </c>
    </row>
    <row r="31" spans="1:12">
      <c r="A31" s="22" t="s">
        <v>1170</v>
      </c>
      <c r="B31" s="41" t="s">
        <v>1036</v>
      </c>
      <c r="C31" s="23" t="s">
        <v>1097</v>
      </c>
      <c r="D31" s="24" t="s">
        <v>197</v>
      </c>
      <c r="E31" s="25">
        <v>44082</v>
      </c>
      <c r="F31" s="25">
        <v>44445</v>
      </c>
      <c r="G31" s="40"/>
      <c r="H31" s="26">
        <f t="shared" ref="H31:H32" si="6">F31+365</f>
        <v>44810</v>
      </c>
      <c r="I31" s="33">
        <f ca="1" t="shared" si="0"/>
        <v>120</v>
      </c>
      <c r="J31" s="22" t="str">
        <f ca="1" t="shared" si="1"/>
        <v>NOT DUE</v>
      </c>
      <c r="K31" s="23"/>
      <c r="L31" s="34"/>
    </row>
    <row r="32" ht="24" spans="1:12">
      <c r="A32" s="22" t="s">
        <v>1171</v>
      </c>
      <c r="B32" s="41" t="s">
        <v>1036</v>
      </c>
      <c r="C32" s="23" t="s">
        <v>1099</v>
      </c>
      <c r="D32" s="24" t="s">
        <v>197</v>
      </c>
      <c r="E32" s="25">
        <v>44082</v>
      </c>
      <c r="F32" s="25">
        <v>44445</v>
      </c>
      <c r="G32" s="40"/>
      <c r="H32" s="26">
        <f t="shared" si="6"/>
        <v>44810</v>
      </c>
      <c r="I32" s="33">
        <f ca="1" t="shared" si="0"/>
        <v>120</v>
      </c>
      <c r="J32" s="22" t="str">
        <f ca="1" t="shared" si="1"/>
        <v>NOT DUE</v>
      </c>
      <c r="K32" s="23"/>
      <c r="L32" s="34"/>
    </row>
    <row r="33" ht="24" spans="1:12">
      <c r="A33" s="22" t="s">
        <v>1172</v>
      </c>
      <c r="B33" s="41" t="s">
        <v>1101</v>
      </c>
      <c r="C33" s="23" t="s">
        <v>1102</v>
      </c>
      <c r="D33" s="24" t="s">
        <v>171</v>
      </c>
      <c r="E33" s="25">
        <v>44082</v>
      </c>
      <c r="F33" s="25">
        <f>F24</f>
        <v>44627</v>
      </c>
      <c r="G33" s="40"/>
      <c r="H33" s="26">
        <f t="shared" si="5"/>
        <v>44809</v>
      </c>
      <c r="I33" s="33">
        <f ca="1" t="shared" si="0"/>
        <v>119</v>
      </c>
      <c r="J33" s="22" t="str">
        <f ca="1" t="shared" si="1"/>
        <v>NOT DUE</v>
      </c>
      <c r="K33" s="23"/>
      <c r="L33" s="129" t="s">
        <v>1064</v>
      </c>
    </row>
    <row r="34" ht="24" spans="1:12">
      <c r="A34" s="22" t="s">
        <v>1173</v>
      </c>
      <c r="B34" s="41" t="s">
        <v>1101</v>
      </c>
      <c r="C34" s="23" t="s">
        <v>1104</v>
      </c>
      <c r="D34" s="24" t="s">
        <v>171</v>
      </c>
      <c r="E34" s="25">
        <v>44082</v>
      </c>
      <c r="F34" s="25">
        <f>F24</f>
        <v>44627</v>
      </c>
      <c r="G34" s="40"/>
      <c r="H34" s="26">
        <f t="shared" si="5"/>
        <v>44809</v>
      </c>
      <c r="I34" s="33">
        <f ca="1" t="shared" si="0"/>
        <v>119</v>
      </c>
      <c r="J34" s="22" t="str">
        <f ca="1" t="shared" si="1"/>
        <v>NOT DUE</v>
      </c>
      <c r="K34" s="23" t="s">
        <v>1105</v>
      </c>
      <c r="L34" s="129" t="s">
        <v>1064</v>
      </c>
    </row>
    <row r="35" ht="20.1" customHeight="1" spans="1:12">
      <c r="A35" s="22" t="s">
        <v>1174</v>
      </c>
      <c r="B35" s="41" t="s">
        <v>1107</v>
      </c>
      <c r="C35" s="23" t="s">
        <v>1104</v>
      </c>
      <c r="D35" s="24" t="s">
        <v>171</v>
      </c>
      <c r="E35" s="25">
        <v>44082</v>
      </c>
      <c r="F35" s="25">
        <f>F24</f>
        <v>44627</v>
      </c>
      <c r="G35" s="40"/>
      <c r="H35" s="26">
        <f t="shared" si="5"/>
        <v>44809</v>
      </c>
      <c r="I35" s="33">
        <f ca="1" t="shared" si="0"/>
        <v>119</v>
      </c>
      <c r="J35" s="22" t="str">
        <f ca="1" t="shared" si="1"/>
        <v>NOT DUE</v>
      </c>
      <c r="K35" s="23" t="s">
        <v>1105</v>
      </c>
      <c r="L35" s="129" t="s">
        <v>1064</v>
      </c>
    </row>
    <row r="36" spans="1:12">
      <c r="A36" s="22" t="s">
        <v>1175</v>
      </c>
      <c r="B36" s="41" t="s">
        <v>1107</v>
      </c>
      <c r="C36" s="23" t="s">
        <v>1109</v>
      </c>
      <c r="D36" s="24" t="s">
        <v>201</v>
      </c>
      <c r="E36" s="25">
        <v>44082</v>
      </c>
      <c r="F36" s="25">
        <v>44673</v>
      </c>
      <c r="G36" s="40"/>
      <c r="H36" s="26">
        <f t="shared" ref="H36:H39" si="7">F36+30</f>
        <v>44703</v>
      </c>
      <c r="I36" s="33">
        <f ca="1" t="shared" si="0"/>
        <v>13</v>
      </c>
      <c r="J36" s="22" t="str">
        <f ca="1" t="shared" si="1"/>
        <v>NOT DUE</v>
      </c>
      <c r="K36" s="23"/>
      <c r="L36" s="129" t="s">
        <v>1064</v>
      </c>
    </row>
    <row r="37" spans="1:12">
      <c r="A37" s="22" t="s">
        <v>1176</v>
      </c>
      <c r="B37" s="41" t="s">
        <v>1107</v>
      </c>
      <c r="C37" s="23" t="s">
        <v>1111</v>
      </c>
      <c r="D37" s="24" t="s">
        <v>201</v>
      </c>
      <c r="E37" s="25">
        <v>44082</v>
      </c>
      <c r="F37" s="25">
        <f>F36</f>
        <v>44673</v>
      </c>
      <c r="G37" s="40"/>
      <c r="H37" s="26">
        <f t="shared" si="7"/>
        <v>44703</v>
      </c>
      <c r="I37" s="33">
        <f ca="1" t="shared" si="0"/>
        <v>13</v>
      </c>
      <c r="J37" s="22" t="str">
        <f ca="1" t="shared" si="1"/>
        <v>NOT DUE</v>
      </c>
      <c r="K37" s="23"/>
      <c r="L37" s="129" t="s">
        <v>1064</v>
      </c>
    </row>
    <row r="38" spans="1:12">
      <c r="A38" s="22" t="s">
        <v>1177</v>
      </c>
      <c r="B38" s="41" t="s">
        <v>1107</v>
      </c>
      <c r="C38" s="23" t="s">
        <v>1113</v>
      </c>
      <c r="D38" s="24" t="s">
        <v>201</v>
      </c>
      <c r="E38" s="25">
        <v>44082</v>
      </c>
      <c r="F38" s="25">
        <f>F36</f>
        <v>44673</v>
      </c>
      <c r="G38" s="40"/>
      <c r="H38" s="26">
        <f t="shared" si="7"/>
        <v>44703</v>
      </c>
      <c r="I38" s="33">
        <f ca="1" t="shared" si="0"/>
        <v>13</v>
      </c>
      <c r="J38" s="22" t="str">
        <f ca="1" t="shared" si="1"/>
        <v>NOT DUE</v>
      </c>
      <c r="K38" s="23"/>
      <c r="L38" s="129" t="s">
        <v>1064</v>
      </c>
    </row>
    <row r="39" spans="1:12">
      <c r="A39" s="22" t="s">
        <v>1178</v>
      </c>
      <c r="B39" s="41" t="s">
        <v>1107</v>
      </c>
      <c r="C39" s="23" t="s">
        <v>1115</v>
      </c>
      <c r="D39" s="24" t="s">
        <v>201</v>
      </c>
      <c r="E39" s="25">
        <v>44082</v>
      </c>
      <c r="F39" s="25">
        <f>F36</f>
        <v>44673</v>
      </c>
      <c r="G39" s="40"/>
      <c r="H39" s="26">
        <f t="shared" si="7"/>
        <v>44703</v>
      </c>
      <c r="I39" s="33">
        <f ca="1" t="shared" si="0"/>
        <v>13</v>
      </c>
      <c r="J39" s="22" t="str">
        <f ca="1" t="shared" si="1"/>
        <v>NOT DUE</v>
      </c>
      <c r="K39" s="23"/>
      <c r="L39" s="129" t="s">
        <v>1064</v>
      </c>
    </row>
    <row r="40" ht="15" customHeight="1" spans="1:12">
      <c r="A40" s="22" t="s">
        <v>1179</v>
      </c>
      <c r="B40" s="41" t="s">
        <v>552</v>
      </c>
      <c r="C40" s="23" t="s">
        <v>1117</v>
      </c>
      <c r="D40" s="24" t="s">
        <v>197</v>
      </c>
      <c r="E40" s="25">
        <v>44082</v>
      </c>
      <c r="F40" s="25">
        <v>44447</v>
      </c>
      <c r="G40" s="40"/>
      <c r="H40" s="26">
        <f t="shared" ref="H40:H46" si="8">F40+365</f>
        <v>44812</v>
      </c>
      <c r="I40" s="33">
        <f ca="1" t="shared" si="0"/>
        <v>122</v>
      </c>
      <c r="J40" s="22" t="str">
        <f ca="1" t="shared" si="1"/>
        <v>NOT DUE</v>
      </c>
      <c r="K40" s="23" t="s">
        <v>1118</v>
      </c>
      <c r="L40" s="34"/>
    </row>
    <row r="41" spans="1:12">
      <c r="A41" s="22" t="s">
        <v>1180</v>
      </c>
      <c r="B41" s="41" t="s">
        <v>552</v>
      </c>
      <c r="C41" s="23" t="s">
        <v>1120</v>
      </c>
      <c r="D41" s="24" t="s">
        <v>197</v>
      </c>
      <c r="E41" s="25">
        <v>44082</v>
      </c>
      <c r="F41" s="25">
        <v>44447</v>
      </c>
      <c r="G41" s="40"/>
      <c r="H41" s="26">
        <f t="shared" si="8"/>
        <v>44812</v>
      </c>
      <c r="I41" s="33">
        <f ca="1" t="shared" si="0"/>
        <v>122</v>
      </c>
      <c r="J41" s="22" t="str">
        <f ca="1" t="shared" si="1"/>
        <v>NOT DUE</v>
      </c>
      <c r="K41" s="23"/>
      <c r="L41" s="34"/>
    </row>
    <row r="42" ht="36" spans="1:12">
      <c r="A42" s="22" t="s">
        <v>1181</v>
      </c>
      <c r="B42" s="41" t="s">
        <v>833</v>
      </c>
      <c r="C42" s="23" t="s">
        <v>1122</v>
      </c>
      <c r="D42" s="24" t="s">
        <v>197</v>
      </c>
      <c r="E42" s="25">
        <v>44082</v>
      </c>
      <c r="F42" s="25">
        <v>44447</v>
      </c>
      <c r="G42" s="40"/>
      <c r="H42" s="26">
        <f t="shared" si="8"/>
        <v>44812</v>
      </c>
      <c r="I42" s="33">
        <f ca="1" t="shared" si="0"/>
        <v>122</v>
      </c>
      <c r="J42" s="22" t="str">
        <f ca="1" t="shared" si="1"/>
        <v>NOT DUE</v>
      </c>
      <c r="K42" s="23"/>
      <c r="L42" s="34"/>
    </row>
    <row r="43" spans="1:12">
      <c r="A43" s="22" t="s">
        <v>1182</v>
      </c>
      <c r="B43" s="41" t="s">
        <v>833</v>
      </c>
      <c r="C43" s="23" t="s">
        <v>1124</v>
      </c>
      <c r="D43" s="24" t="s">
        <v>197</v>
      </c>
      <c r="E43" s="25">
        <v>44082</v>
      </c>
      <c r="F43" s="25">
        <v>44447</v>
      </c>
      <c r="G43" s="40"/>
      <c r="H43" s="26">
        <f t="shared" si="8"/>
        <v>44812</v>
      </c>
      <c r="I43" s="33">
        <f ca="1" t="shared" si="0"/>
        <v>122</v>
      </c>
      <c r="J43" s="22" t="str">
        <f ca="1" t="shared" si="1"/>
        <v>NOT DUE</v>
      </c>
      <c r="K43" s="23"/>
      <c r="L43" s="34"/>
    </row>
    <row r="44" spans="1:12">
      <c r="A44" s="22" t="s">
        <v>1183</v>
      </c>
      <c r="B44" s="41" t="s">
        <v>833</v>
      </c>
      <c r="C44" s="23" t="s">
        <v>1126</v>
      </c>
      <c r="D44" s="24" t="s">
        <v>197</v>
      </c>
      <c r="E44" s="25">
        <v>44082</v>
      </c>
      <c r="F44" s="25">
        <v>44447</v>
      </c>
      <c r="G44" s="40"/>
      <c r="H44" s="26">
        <f t="shared" si="8"/>
        <v>44812</v>
      </c>
      <c r="I44" s="33">
        <f ca="1" t="shared" si="0"/>
        <v>122</v>
      </c>
      <c r="J44" s="22" t="str">
        <f ca="1" t="shared" si="1"/>
        <v>NOT DUE</v>
      </c>
      <c r="K44" s="23"/>
      <c r="L44" s="34" t="s">
        <v>534</v>
      </c>
    </row>
    <row r="45" ht="24" spans="1:12">
      <c r="A45" s="22" t="s">
        <v>1184</v>
      </c>
      <c r="B45" s="41" t="s">
        <v>1128</v>
      </c>
      <c r="C45" s="23" t="s">
        <v>1129</v>
      </c>
      <c r="D45" s="24" t="s">
        <v>197</v>
      </c>
      <c r="E45" s="25">
        <v>44082</v>
      </c>
      <c r="F45" s="25">
        <v>44447</v>
      </c>
      <c r="G45" s="40"/>
      <c r="H45" s="26">
        <f t="shared" si="8"/>
        <v>44812</v>
      </c>
      <c r="I45" s="33">
        <f ca="1" t="shared" si="0"/>
        <v>122</v>
      </c>
      <c r="J45" s="22" t="str">
        <f ca="1" t="shared" si="1"/>
        <v>NOT DUE</v>
      </c>
      <c r="K45" s="23"/>
      <c r="L45" s="34" t="s">
        <v>534</v>
      </c>
    </row>
    <row r="46" spans="1:12">
      <c r="A46" s="22" t="s">
        <v>1185</v>
      </c>
      <c r="B46" s="41" t="s">
        <v>1131</v>
      </c>
      <c r="C46" s="23" t="s">
        <v>1132</v>
      </c>
      <c r="D46" s="24" t="s">
        <v>197</v>
      </c>
      <c r="E46" s="25">
        <v>44082</v>
      </c>
      <c r="F46" s="25">
        <v>44447</v>
      </c>
      <c r="G46" s="40"/>
      <c r="H46" s="26">
        <f t="shared" si="8"/>
        <v>44812</v>
      </c>
      <c r="I46" s="33">
        <f ca="1" t="shared" si="0"/>
        <v>122</v>
      </c>
      <c r="J46" s="22" t="str">
        <f ca="1" t="shared" si="1"/>
        <v>NOT DUE</v>
      </c>
      <c r="K46" s="23"/>
      <c r="L46" s="34"/>
    </row>
    <row r="47" ht="36" spans="1:12">
      <c r="A47" s="22" t="s">
        <v>1186</v>
      </c>
      <c r="B47" s="41" t="s">
        <v>1134</v>
      </c>
      <c r="C47" s="23" t="s">
        <v>1135</v>
      </c>
      <c r="D47" s="24" t="s">
        <v>201</v>
      </c>
      <c r="E47" s="25">
        <v>44082</v>
      </c>
      <c r="F47" s="25">
        <v>44673</v>
      </c>
      <c r="G47" s="40"/>
      <c r="H47" s="26">
        <f t="shared" ref="H47:H49" si="9">F47+30</f>
        <v>44703</v>
      </c>
      <c r="I47" s="33">
        <f ca="1" t="shared" si="0"/>
        <v>13</v>
      </c>
      <c r="J47" s="22" t="str">
        <f ca="1" t="shared" si="1"/>
        <v>NOT DUE</v>
      </c>
      <c r="K47" s="23"/>
      <c r="L47" s="34" t="s">
        <v>1146</v>
      </c>
    </row>
    <row r="48" ht="24" spans="1:12">
      <c r="A48" s="22" t="s">
        <v>1187</v>
      </c>
      <c r="B48" s="41" t="s">
        <v>1137</v>
      </c>
      <c r="C48" s="23" t="s">
        <v>1138</v>
      </c>
      <c r="D48" s="24" t="s">
        <v>201</v>
      </c>
      <c r="E48" s="25">
        <v>44082</v>
      </c>
      <c r="F48" s="25">
        <f>F47</f>
        <v>44673</v>
      </c>
      <c r="G48" s="40"/>
      <c r="H48" s="26">
        <f t="shared" si="9"/>
        <v>44703</v>
      </c>
      <c r="I48" s="33">
        <f ca="1" t="shared" si="0"/>
        <v>13</v>
      </c>
      <c r="J48" s="22" t="str">
        <f ca="1" t="shared" si="1"/>
        <v>NOT DUE</v>
      </c>
      <c r="K48" s="23"/>
      <c r="L48" s="34" t="s">
        <v>1146</v>
      </c>
    </row>
    <row r="49" ht="24" spans="1:12">
      <c r="A49" s="22" t="s">
        <v>1188</v>
      </c>
      <c r="B49" s="130" t="s">
        <v>1140</v>
      </c>
      <c r="C49" s="23" t="s">
        <v>1141</v>
      </c>
      <c r="D49" s="24" t="s">
        <v>201</v>
      </c>
      <c r="E49" s="25">
        <v>44082</v>
      </c>
      <c r="F49" s="25">
        <f>F47</f>
        <v>44673</v>
      </c>
      <c r="G49" s="40"/>
      <c r="H49" s="26">
        <f t="shared" si="9"/>
        <v>44703</v>
      </c>
      <c r="I49" s="33">
        <f ca="1" t="shared" si="0"/>
        <v>13</v>
      </c>
      <c r="J49" s="22" t="str">
        <f ca="1" t="shared" si="1"/>
        <v>NOT DUE</v>
      </c>
      <c r="K49" s="23"/>
      <c r="L49" s="34" t="s">
        <v>1146</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1189</v>
      </c>
      <c r="D3" s="6" t="s">
        <v>149</v>
      </c>
      <c r="E3" s="6"/>
      <c r="F3" s="11" t="s">
        <v>1190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1192</v>
      </c>
      <c r="B8" s="41" t="s">
        <v>1034</v>
      </c>
      <c r="C8" s="23" t="s">
        <v>603</v>
      </c>
      <c r="D8" s="24" t="s">
        <v>201</v>
      </c>
      <c r="E8" s="25">
        <v>44082</v>
      </c>
      <c r="F8" s="25">
        <v>44673</v>
      </c>
      <c r="G8" s="40"/>
      <c r="H8" s="26">
        <f>F8+30</f>
        <v>44703</v>
      </c>
      <c r="I8" s="33">
        <f ca="1" t="shared" ref="I8:I46" si="0">IF(ISBLANK(H8),"",H8-DATE(YEAR(NOW()),MONTH(NOW()),DAY(NOW())))</f>
        <v>13</v>
      </c>
      <c r="J8" s="22" t="str">
        <f ca="1" t="shared" ref="J8:J46" si="1">IF(I8="","",IF(I8&lt;0,"OVERDUE","NOT DUE"))</f>
        <v>NOT DUE</v>
      </c>
      <c r="K8" s="34" t="s">
        <v>1146</v>
      </c>
      <c r="L8" s="34" t="s">
        <v>1146</v>
      </c>
    </row>
    <row r="9" spans="1:12">
      <c r="A9" s="22" t="s">
        <v>1193</v>
      </c>
      <c r="B9" s="41" t="s">
        <v>1194</v>
      </c>
      <c r="C9" s="23" t="s">
        <v>1195</v>
      </c>
      <c r="D9" s="24" t="s">
        <v>201</v>
      </c>
      <c r="E9" s="25">
        <v>44082</v>
      </c>
      <c r="F9" s="25">
        <f>F8</f>
        <v>44673</v>
      </c>
      <c r="G9" s="40"/>
      <c r="H9" s="26">
        <f t="shared" ref="H9:H15" si="2">F9+30</f>
        <v>44703</v>
      </c>
      <c r="I9" s="33">
        <f ca="1" t="shared" si="0"/>
        <v>13</v>
      </c>
      <c r="J9" s="22" t="str">
        <f ca="1" t="shared" si="1"/>
        <v>NOT DUE</v>
      </c>
      <c r="K9" s="34" t="s">
        <v>1146</v>
      </c>
      <c r="L9" s="34" t="s">
        <v>1146</v>
      </c>
    </row>
    <row r="10" spans="1:12">
      <c r="A10" s="22" t="s">
        <v>1196</v>
      </c>
      <c r="B10" s="41" t="s">
        <v>1197</v>
      </c>
      <c r="C10" s="23" t="s">
        <v>1195</v>
      </c>
      <c r="D10" s="24" t="s">
        <v>201</v>
      </c>
      <c r="E10" s="25">
        <v>44082</v>
      </c>
      <c r="F10" s="25">
        <f>F8</f>
        <v>44673</v>
      </c>
      <c r="G10" s="40"/>
      <c r="H10" s="26">
        <f t="shared" si="2"/>
        <v>44703</v>
      </c>
      <c r="I10" s="33">
        <f ca="1" t="shared" si="0"/>
        <v>13</v>
      </c>
      <c r="J10" s="22" t="str">
        <f ca="1" t="shared" si="1"/>
        <v>NOT DUE</v>
      </c>
      <c r="K10" s="34" t="s">
        <v>1146</v>
      </c>
      <c r="L10" s="34" t="s">
        <v>1146</v>
      </c>
    </row>
    <row r="11" spans="1:12">
      <c r="A11" s="22" t="s">
        <v>1198</v>
      </c>
      <c r="B11" s="41" t="s">
        <v>1140</v>
      </c>
      <c r="C11" s="23" t="s">
        <v>1195</v>
      </c>
      <c r="D11" s="24" t="s">
        <v>201</v>
      </c>
      <c r="E11" s="25">
        <v>44082</v>
      </c>
      <c r="F11" s="25">
        <f>F8</f>
        <v>44673</v>
      </c>
      <c r="G11" s="40"/>
      <c r="H11" s="26">
        <f t="shared" si="2"/>
        <v>44703</v>
      </c>
      <c r="I11" s="33">
        <f ca="1" t="shared" si="0"/>
        <v>13</v>
      </c>
      <c r="J11" s="22" t="str">
        <f ca="1" t="shared" si="1"/>
        <v>NOT DUE</v>
      </c>
      <c r="K11" s="34" t="s">
        <v>1146</v>
      </c>
      <c r="L11" s="34" t="s">
        <v>1146</v>
      </c>
    </row>
    <row r="12" ht="24" spans="1:12">
      <c r="A12" s="22" t="s">
        <v>1199</v>
      </c>
      <c r="B12" s="41" t="s">
        <v>1036</v>
      </c>
      <c r="C12" s="23" t="s">
        <v>1037</v>
      </c>
      <c r="D12" s="24" t="s">
        <v>201</v>
      </c>
      <c r="E12" s="25">
        <v>44082</v>
      </c>
      <c r="F12" s="25">
        <f>F8</f>
        <v>44673</v>
      </c>
      <c r="G12" s="40"/>
      <c r="H12" s="26">
        <f t="shared" si="2"/>
        <v>44703</v>
      </c>
      <c r="I12" s="33">
        <f ca="1" t="shared" si="0"/>
        <v>13</v>
      </c>
      <c r="J12" s="22" t="str">
        <f ca="1" t="shared" si="1"/>
        <v>NOT DUE</v>
      </c>
      <c r="K12" s="34" t="s">
        <v>1146</v>
      </c>
      <c r="L12" s="34" t="s">
        <v>1146</v>
      </c>
    </row>
    <row r="13" spans="1:12">
      <c r="A13" s="22" t="s">
        <v>1200</v>
      </c>
      <c r="B13" s="130" t="s">
        <v>1042</v>
      </c>
      <c r="C13" s="23" t="s">
        <v>1043</v>
      </c>
      <c r="D13" s="24" t="s">
        <v>201</v>
      </c>
      <c r="E13" s="25">
        <v>44082</v>
      </c>
      <c r="F13" s="25">
        <f>F8</f>
        <v>44673</v>
      </c>
      <c r="G13" s="40"/>
      <c r="H13" s="26">
        <f t="shared" si="2"/>
        <v>44703</v>
      </c>
      <c r="I13" s="33">
        <f ca="1" t="shared" si="0"/>
        <v>13</v>
      </c>
      <c r="J13" s="22" t="str">
        <f ca="1" t="shared" si="1"/>
        <v>NOT DUE</v>
      </c>
      <c r="K13" s="34" t="s">
        <v>1146</v>
      </c>
      <c r="L13" s="34" t="s">
        <v>1146</v>
      </c>
    </row>
    <row r="14" spans="1:12">
      <c r="A14" s="22" t="s">
        <v>1201</v>
      </c>
      <c r="B14" s="41" t="s">
        <v>1045</v>
      </c>
      <c r="C14" s="23" t="s">
        <v>1046</v>
      </c>
      <c r="D14" s="24" t="s">
        <v>201</v>
      </c>
      <c r="E14" s="25">
        <v>44082</v>
      </c>
      <c r="F14" s="25">
        <f>F8</f>
        <v>44673</v>
      </c>
      <c r="G14" s="40"/>
      <c r="H14" s="26">
        <f t="shared" si="2"/>
        <v>44703</v>
      </c>
      <c r="I14" s="33">
        <f ca="1" t="shared" si="0"/>
        <v>13</v>
      </c>
      <c r="J14" s="22" t="str">
        <f ca="1" t="shared" si="1"/>
        <v>NOT DUE</v>
      </c>
      <c r="K14" s="34" t="s">
        <v>1146</v>
      </c>
      <c r="L14" s="34" t="s">
        <v>1146</v>
      </c>
    </row>
    <row r="15" ht="24" spans="1:12">
      <c r="A15" s="22" t="s">
        <v>1202</v>
      </c>
      <c r="B15" s="41" t="s">
        <v>1048</v>
      </c>
      <c r="C15" s="23" t="s">
        <v>1049</v>
      </c>
      <c r="D15" s="24" t="s">
        <v>201</v>
      </c>
      <c r="E15" s="25">
        <v>44082</v>
      </c>
      <c r="F15" s="25">
        <f>F8</f>
        <v>44673</v>
      </c>
      <c r="G15" s="40"/>
      <c r="H15" s="26">
        <f t="shared" si="2"/>
        <v>44703</v>
      </c>
      <c r="I15" s="33">
        <f ca="1" t="shared" si="0"/>
        <v>13</v>
      </c>
      <c r="J15" s="22" t="str">
        <f ca="1" t="shared" si="1"/>
        <v>NOT DUE</v>
      </c>
      <c r="K15" s="34" t="s">
        <v>1146</v>
      </c>
      <c r="L15" s="34" t="s">
        <v>1146</v>
      </c>
    </row>
    <row r="16" spans="1:12">
      <c r="A16" s="22" t="s">
        <v>1203</v>
      </c>
      <c r="B16" s="41" t="s">
        <v>1052</v>
      </c>
      <c r="C16" s="23" t="s">
        <v>1053</v>
      </c>
      <c r="D16" s="24" t="s">
        <v>529</v>
      </c>
      <c r="E16" s="25">
        <v>44082</v>
      </c>
      <c r="F16" s="25">
        <v>44626</v>
      </c>
      <c r="G16" s="40"/>
      <c r="H16" s="26">
        <f t="shared" ref="H16" si="3">F16+90</f>
        <v>44716</v>
      </c>
      <c r="I16" s="33">
        <f ca="1" t="shared" si="0"/>
        <v>26</v>
      </c>
      <c r="J16" s="22" t="str">
        <f ca="1" t="shared" si="1"/>
        <v>NOT DUE</v>
      </c>
      <c r="K16" s="34" t="s">
        <v>1146</v>
      </c>
      <c r="L16" s="34" t="s">
        <v>1146</v>
      </c>
    </row>
    <row r="17" ht="24.95" customHeight="1" spans="1:12">
      <c r="A17" s="22" t="s">
        <v>1204</v>
      </c>
      <c r="B17" s="41" t="s">
        <v>1061</v>
      </c>
      <c r="C17" s="23" t="s">
        <v>1062</v>
      </c>
      <c r="D17" s="24" t="s">
        <v>197</v>
      </c>
      <c r="E17" s="25">
        <v>44082</v>
      </c>
      <c r="F17" s="25">
        <v>44445</v>
      </c>
      <c r="G17" s="40"/>
      <c r="H17" s="26">
        <f>F17+365</f>
        <v>44810</v>
      </c>
      <c r="I17" s="33">
        <f ca="1" t="shared" si="0"/>
        <v>120</v>
      </c>
      <c r="J17" s="22" t="str">
        <f ca="1" t="shared" si="1"/>
        <v>NOT DUE</v>
      </c>
      <c r="K17" s="23" t="s">
        <v>1063</v>
      </c>
      <c r="L17" s="34" t="s">
        <v>1064</v>
      </c>
    </row>
    <row r="18" ht="15" customHeight="1" spans="1:12">
      <c r="A18" s="22" t="s">
        <v>1205</v>
      </c>
      <c r="B18" s="41" t="s">
        <v>857</v>
      </c>
      <c r="C18" s="23" t="s">
        <v>1066</v>
      </c>
      <c r="D18" s="24" t="s">
        <v>197</v>
      </c>
      <c r="E18" s="25">
        <v>44082</v>
      </c>
      <c r="F18" s="25">
        <v>44445</v>
      </c>
      <c r="G18" s="40"/>
      <c r="H18" s="26">
        <f t="shared" ref="H18:H21" si="4">F18+365</f>
        <v>44810</v>
      </c>
      <c r="I18" s="33">
        <f ca="1" t="shared" si="0"/>
        <v>120</v>
      </c>
      <c r="J18" s="22" t="str">
        <f ca="1" t="shared" si="1"/>
        <v>NOT DUE</v>
      </c>
      <c r="K18" s="23"/>
      <c r="L18" s="34" t="s">
        <v>1158</v>
      </c>
    </row>
    <row r="19" spans="1:12">
      <c r="A19" s="22" t="s">
        <v>1206</v>
      </c>
      <c r="B19" s="41" t="s">
        <v>1068</v>
      </c>
      <c r="C19" s="23" t="s">
        <v>1069</v>
      </c>
      <c r="D19" s="24" t="s">
        <v>197</v>
      </c>
      <c r="E19" s="25">
        <v>44082</v>
      </c>
      <c r="F19" s="25">
        <v>44445</v>
      </c>
      <c r="G19" s="40"/>
      <c r="H19" s="26">
        <f t="shared" si="4"/>
        <v>44810</v>
      </c>
      <c r="I19" s="33">
        <f ca="1" t="shared" si="0"/>
        <v>120</v>
      </c>
      <c r="J19" s="22" t="str">
        <f ca="1" t="shared" si="1"/>
        <v>NOT DUE</v>
      </c>
      <c r="K19" s="23"/>
      <c r="L19" s="34"/>
    </row>
    <row r="20" spans="1:12">
      <c r="A20" s="22" t="s">
        <v>1207</v>
      </c>
      <c r="B20" s="41" t="s">
        <v>1074</v>
      </c>
      <c r="C20" s="23" t="s">
        <v>1049</v>
      </c>
      <c r="D20" s="24" t="s">
        <v>197</v>
      </c>
      <c r="E20" s="25">
        <v>44082</v>
      </c>
      <c r="F20" s="25">
        <v>44445</v>
      </c>
      <c r="G20" s="40"/>
      <c r="H20" s="26">
        <f t="shared" si="4"/>
        <v>44810</v>
      </c>
      <c r="I20" s="33">
        <f ca="1" t="shared" si="0"/>
        <v>120</v>
      </c>
      <c r="J20" s="22" t="str">
        <f ca="1" t="shared" si="1"/>
        <v>NOT DUE</v>
      </c>
      <c r="K20" s="23"/>
      <c r="L20" s="34"/>
    </row>
    <row r="21" spans="1:12">
      <c r="A21" s="22" t="s">
        <v>1208</v>
      </c>
      <c r="B21" s="41" t="s">
        <v>1076</v>
      </c>
      <c r="C21" s="23" t="s">
        <v>1077</v>
      </c>
      <c r="D21" s="24" t="s">
        <v>197</v>
      </c>
      <c r="E21" s="25">
        <v>44082</v>
      </c>
      <c r="F21" s="25">
        <v>44445</v>
      </c>
      <c r="G21" s="40"/>
      <c r="H21" s="26">
        <f t="shared" si="4"/>
        <v>44810</v>
      </c>
      <c r="I21" s="33">
        <f ca="1" t="shared" si="0"/>
        <v>120</v>
      </c>
      <c r="J21" s="22" t="str">
        <f ca="1" t="shared" si="1"/>
        <v>NOT DUE</v>
      </c>
      <c r="K21" s="23"/>
      <c r="L21" s="34"/>
    </row>
    <row r="22" spans="1:12">
      <c r="A22" s="22" t="s">
        <v>1209</v>
      </c>
      <c r="B22" s="41" t="s">
        <v>857</v>
      </c>
      <c r="C22" s="23" t="s">
        <v>1079</v>
      </c>
      <c r="D22" s="24" t="s">
        <v>171</v>
      </c>
      <c r="E22" s="25">
        <v>44082</v>
      </c>
      <c r="F22" s="25">
        <v>44627</v>
      </c>
      <c r="G22" s="40"/>
      <c r="H22" s="26">
        <f t="shared" ref="H22:H33" si="5">F22+182</f>
        <v>44809</v>
      </c>
      <c r="I22" s="33">
        <f ca="1" t="shared" si="0"/>
        <v>119</v>
      </c>
      <c r="J22" s="22" t="str">
        <f ca="1" t="shared" si="1"/>
        <v>NOT DUE</v>
      </c>
      <c r="K22" s="23"/>
      <c r="L22" s="34"/>
    </row>
    <row r="23" spans="1:12">
      <c r="A23" s="22" t="s">
        <v>1210</v>
      </c>
      <c r="B23" s="41" t="s">
        <v>1081</v>
      </c>
      <c r="C23" s="23" t="s">
        <v>1079</v>
      </c>
      <c r="D23" s="24" t="s">
        <v>171</v>
      </c>
      <c r="E23" s="25">
        <v>44082</v>
      </c>
      <c r="F23" s="25">
        <f>F22</f>
        <v>44627</v>
      </c>
      <c r="G23" s="40"/>
      <c r="H23" s="26">
        <f t="shared" si="5"/>
        <v>44809</v>
      </c>
      <c r="I23" s="33">
        <f ca="1" t="shared" si="0"/>
        <v>119</v>
      </c>
      <c r="J23" s="22" t="str">
        <f ca="1" t="shared" si="1"/>
        <v>NOT DUE</v>
      </c>
      <c r="K23" s="23"/>
      <c r="L23" s="34"/>
    </row>
    <row r="24" ht="24" spans="1:12">
      <c r="A24" s="22" t="s">
        <v>1211</v>
      </c>
      <c r="B24" s="41" t="s">
        <v>1083</v>
      </c>
      <c r="C24" s="23" t="s">
        <v>1084</v>
      </c>
      <c r="D24" s="24" t="s">
        <v>171</v>
      </c>
      <c r="E24" s="25">
        <v>44082</v>
      </c>
      <c r="F24" s="25">
        <f>F22</f>
        <v>44627</v>
      </c>
      <c r="G24" s="40"/>
      <c r="H24" s="26">
        <f t="shared" si="5"/>
        <v>44809</v>
      </c>
      <c r="I24" s="33">
        <f ca="1" t="shared" si="0"/>
        <v>119</v>
      </c>
      <c r="J24" s="22" t="str">
        <f ca="1" t="shared" si="1"/>
        <v>NOT DUE</v>
      </c>
      <c r="K24" s="23"/>
      <c r="L24" s="34"/>
    </row>
    <row r="25" ht="24" spans="1:12">
      <c r="A25" s="22" t="s">
        <v>1212</v>
      </c>
      <c r="B25" s="41" t="s">
        <v>1213</v>
      </c>
      <c r="C25" s="23" t="s">
        <v>1084</v>
      </c>
      <c r="D25" s="24" t="s">
        <v>171</v>
      </c>
      <c r="E25" s="25">
        <v>44082</v>
      </c>
      <c r="F25" s="25">
        <f>F22</f>
        <v>44627</v>
      </c>
      <c r="G25" s="40"/>
      <c r="H25" s="26">
        <f t="shared" si="5"/>
        <v>44809</v>
      </c>
      <c r="I25" s="33">
        <f ca="1" t="shared" si="0"/>
        <v>119</v>
      </c>
      <c r="J25" s="22" t="str">
        <f ca="1" t="shared" si="1"/>
        <v>NOT DUE</v>
      </c>
      <c r="K25" s="23"/>
      <c r="L25" s="34"/>
    </row>
    <row r="26" spans="1:12">
      <c r="A26" s="22" t="s">
        <v>1214</v>
      </c>
      <c r="B26" s="41" t="s">
        <v>1088</v>
      </c>
      <c r="C26" s="23" t="s">
        <v>1089</v>
      </c>
      <c r="D26" s="24" t="s">
        <v>171</v>
      </c>
      <c r="E26" s="25">
        <v>44082</v>
      </c>
      <c r="F26" s="25">
        <f>F22</f>
        <v>44627</v>
      </c>
      <c r="G26" s="40"/>
      <c r="H26" s="26">
        <f t="shared" si="5"/>
        <v>44809</v>
      </c>
      <c r="I26" s="33">
        <f ca="1" t="shared" si="0"/>
        <v>119</v>
      </c>
      <c r="J26" s="22" t="str">
        <f ca="1" t="shared" si="1"/>
        <v>NOT DUE</v>
      </c>
      <c r="K26" s="23"/>
      <c r="L26" s="34"/>
    </row>
    <row r="27" spans="1:12">
      <c r="A27" s="22" t="s">
        <v>1215</v>
      </c>
      <c r="B27" s="41" t="s">
        <v>1045</v>
      </c>
      <c r="C27" s="23" t="s">
        <v>1089</v>
      </c>
      <c r="D27" s="24" t="s">
        <v>171</v>
      </c>
      <c r="E27" s="25">
        <v>44082</v>
      </c>
      <c r="F27" s="25">
        <f>F22</f>
        <v>44627</v>
      </c>
      <c r="G27" s="40"/>
      <c r="H27" s="26">
        <f t="shared" si="5"/>
        <v>44809</v>
      </c>
      <c r="I27" s="33">
        <f ca="1" t="shared" si="0"/>
        <v>119</v>
      </c>
      <c r="J27" s="22" t="str">
        <f ca="1" t="shared" si="1"/>
        <v>NOT DUE</v>
      </c>
      <c r="K27" s="23"/>
      <c r="L27" s="34"/>
    </row>
    <row r="28" ht="24" spans="1:12">
      <c r="A28" s="22" t="s">
        <v>1216</v>
      </c>
      <c r="B28" s="41" t="s">
        <v>1093</v>
      </c>
      <c r="C28" s="23" t="s">
        <v>1094</v>
      </c>
      <c r="D28" s="24" t="s">
        <v>529</v>
      </c>
      <c r="E28" s="25">
        <v>44082</v>
      </c>
      <c r="F28" s="25">
        <v>44626</v>
      </c>
      <c r="G28" s="40"/>
      <c r="H28" s="26">
        <f>F28+90</f>
        <v>44716</v>
      </c>
      <c r="I28" s="33">
        <f ca="1" t="shared" si="0"/>
        <v>26</v>
      </c>
      <c r="J28" s="22" t="str">
        <f ca="1" t="shared" si="1"/>
        <v>NOT DUE</v>
      </c>
      <c r="K28" s="23" t="s">
        <v>1217</v>
      </c>
      <c r="L28" s="34" t="s">
        <v>1146</v>
      </c>
    </row>
    <row r="29" spans="1:12">
      <c r="A29" s="22" t="s">
        <v>1218</v>
      </c>
      <c r="B29" s="41" t="s">
        <v>1036</v>
      </c>
      <c r="C29" s="23" t="s">
        <v>1097</v>
      </c>
      <c r="D29" s="24" t="s">
        <v>197</v>
      </c>
      <c r="E29" s="25">
        <v>44082</v>
      </c>
      <c r="F29" s="25">
        <v>44445</v>
      </c>
      <c r="G29" s="40"/>
      <c r="H29" s="26">
        <f t="shared" ref="H29:H30" si="6">F29+365</f>
        <v>44810</v>
      </c>
      <c r="I29" s="33">
        <f ca="1" t="shared" si="0"/>
        <v>120</v>
      </c>
      <c r="J29" s="22" t="str">
        <f ca="1" t="shared" si="1"/>
        <v>NOT DUE</v>
      </c>
      <c r="K29" s="23"/>
      <c r="L29" s="34"/>
    </row>
    <row r="30" ht="24" spans="1:12">
      <c r="A30" s="22" t="s">
        <v>1219</v>
      </c>
      <c r="B30" s="41" t="s">
        <v>1036</v>
      </c>
      <c r="C30" s="23" t="s">
        <v>1099</v>
      </c>
      <c r="D30" s="24" t="s">
        <v>197</v>
      </c>
      <c r="E30" s="25">
        <v>44082</v>
      </c>
      <c r="F30" s="25">
        <v>44445</v>
      </c>
      <c r="G30" s="40"/>
      <c r="H30" s="26">
        <f t="shared" si="6"/>
        <v>44810</v>
      </c>
      <c r="I30" s="33">
        <f ca="1" t="shared" si="0"/>
        <v>120</v>
      </c>
      <c r="J30" s="22" t="str">
        <f ca="1" t="shared" si="1"/>
        <v>NOT DUE</v>
      </c>
      <c r="K30" s="23"/>
      <c r="L30" s="34"/>
    </row>
    <row r="31" ht="24" spans="1:12">
      <c r="A31" s="22" t="s">
        <v>1220</v>
      </c>
      <c r="B31" s="41" t="s">
        <v>1101</v>
      </c>
      <c r="C31" s="23" t="s">
        <v>1102</v>
      </c>
      <c r="D31" s="24" t="s">
        <v>171</v>
      </c>
      <c r="E31" s="25">
        <v>44082</v>
      </c>
      <c r="F31" s="25">
        <f>F22</f>
        <v>44627</v>
      </c>
      <c r="G31" s="40"/>
      <c r="H31" s="26">
        <f t="shared" si="5"/>
        <v>44809</v>
      </c>
      <c r="I31" s="33">
        <f ca="1" t="shared" si="0"/>
        <v>119</v>
      </c>
      <c r="J31" s="22" t="str">
        <f ca="1" t="shared" si="1"/>
        <v>NOT DUE</v>
      </c>
      <c r="K31" s="23"/>
      <c r="L31" s="129" t="s">
        <v>1064</v>
      </c>
    </row>
    <row r="32" ht="24" spans="1:12">
      <c r="A32" s="22" t="s">
        <v>1221</v>
      </c>
      <c r="B32" s="41" t="s">
        <v>1101</v>
      </c>
      <c r="C32" s="23" t="s">
        <v>1104</v>
      </c>
      <c r="D32" s="24" t="s">
        <v>171</v>
      </c>
      <c r="E32" s="25">
        <v>44082</v>
      </c>
      <c r="F32" s="25">
        <f>F22</f>
        <v>44627</v>
      </c>
      <c r="G32" s="40"/>
      <c r="H32" s="26">
        <f t="shared" si="5"/>
        <v>44809</v>
      </c>
      <c r="I32" s="33">
        <f ca="1" t="shared" si="0"/>
        <v>119</v>
      </c>
      <c r="J32" s="22" t="str">
        <f ca="1" t="shared" si="1"/>
        <v>NOT DUE</v>
      </c>
      <c r="K32" s="23" t="s">
        <v>1105</v>
      </c>
      <c r="L32" s="129" t="s">
        <v>1064</v>
      </c>
    </row>
    <row r="33" ht="20.1" customHeight="1" spans="1:12">
      <c r="A33" s="22" t="s">
        <v>1222</v>
      </c>
      <c r="B33" s="130" t="s">
        <v>1107</v>
      </c>
      <c r="C33" s="23" t="s">
        <v>1104</v>
      </c>
      <c r="D33" s="24" t="s">
        <v>171</v>
      </c>
      <c r="E33" s="25">
        <v>44082</v>
      </c>
      <c r="F33" s="25">
        <f>F22</f>
        <v>44627</v>
      </c>
      <c r="G33" s="40"/>
      <c r="H33" s="26">
        <f t="shared" si="5"/>
        <v>44809</v>
      </c>
      <c r="I33" s="33">
        <f ca="1" t="shared" si="0"/>
        <v>119</v>
      </c>
      <c r="J33" s="22" t="str">
        <f ca="1" t="shared" si="1"/>
        <v>NOT DUE</v>
      </c>
      <c r="K33" s="23" t="s">
        <v>1105</v>
      </c>
      <c r="L33" s="129" t="s">
        <v>1064</v>
      </c>
    </row>
    <row r="34" spans="1:12">
      <c r="A34" s="22" t="s">
        <v>1223</v>
      </c>
      <c r="B34" s="130" t="s">
        <v>1107</v>
      </c>
      <c r="C34" s="23" t="s">
        <v>1109</v>
      </c>
      <c r="D34" s="24" t="s">
        <v>201</v>
      </c>
      <c r="E34" s="25">
        <v>44082</v>
      </c>
      <c r="F34" s="25">
        <v>44673</v>
      </c>
      <c r="G34" s="40"/>
      <c r="H34" s="26">
        <f t="shared" ref="H34:H37" si="7">F34+30</f>
        <v>44703</v>
      </c>
      <c r="I34" s="33">
        <f ca="1" t="shared" si="0"/>
        <v>13</v>
      </c>
      <c r="J34" s="22" t="str">
        <f ca="1" t="shared" si="1"/>
        <v>NOT DUE</v>
      </c>
      <c r="K34" s="23"/>
      <c r="L34" s="129" t="s">
        <v>1064</v>
      </c>
    </row>
    <row r="35" ht="15" customHeight="1" spans="1:12">
      <c r="A35" s="22" t="s">
        <v>1224</v>
      </c>
      <c r="B35" s="130" t="s">
        <v>1107</v>
      </c>
      <c r="C35" s="23" t="s">
        <v>1111</v>
      </c>
      <c r="D35" s="24" t="s">
        <v>201</v>
      </c>
      <c r="E35" s="25">
        <v>44082</v>
      </c>
      <c r="F35" s="25">
        <f>F34</f>
        <v>44673</v>
      </c>
      <c r="G35" s="40"/>
      <c r="H35" s="26">
        <f t="shared" si="7"/>
        <v>44703</v>
      </c>
      <c r="I35" s="33">
        <f ca="1" t="shared" si="0"/>
        <v>13</v>
      </c>
      <c r="J35" s="22" t="str">
        <f ca="1" t="shared" si="1"/>
        <v>NOT DUE</v>
      </c>
      <c r="K35" s="23"/>
      <c r="L35" s="129" t="s">
        <v>1064</v>
      </c>
    </row>
    <row r="36" spans="1:12">
      <c r="A36" s="22" t="s">
        <v>1225</v>
      </c>
      <c r="B36" s="130" t="s">
        <v>1107</v>
      </c>
      <c r="C36" s="23" t="s">
        <v>1113</v>
      </c>
      <c r="D36" s="24" t="s">
        <v>201</v>
      </c>
      <c r="E36" s="25">
        <v>44082</v>
      </c>
      <c r="F36" s="25">
        <f>F34</f>
        <v>44673</v>
      </c>
      <c r="G36" s="40"/>
      <c r="H36" s="26">
        <f t="shared" si="7"/>
        <v>44703</v>
      </c>
      <c r="I36" s="33">
        <f ca="1" t="shared" si="0"/>
        <v>13</v>
      </c>
      <c r="J36" s="22" t="str">
        <f ca="1" t="shared" si="1"/>
        <v>NOT DUE</v>
      </c>
      <c r="K36" s="23"/>
      <c r="L36" s="129" t="s">
        <v>1064</v>
      </c>
    </row>
    <row r="37" spans="1:12">
      <c r="A37" s="22" t="s">
        <v>1226</v>
      </c>
      <c r="B37" s="130" t="s">
        <v>1107</v>
      </c>
      <c r="C37" s="23" t="s">
        <v>1115</v>
      </c>
      <c r="D37" s="24" t="s">
        <v>201</v>
      </c>
      <c r="E37" s="25">
        <v>44082</v>
      </c>
      <c r="F37" s="25">
        <f>F34</f>
        <v>44673</v>
      </c>
      <c r="G37" s="40"/>
      <c r="H37" s="26">
        <f t="shared" si="7"/>
        <v>44703</v>
      </c>
      <c r="I37" s="33">
        <f ca="1" t="shared" si="0"/>
        <v>13</v>
      </c>
      <c r="J37" s="22" t="str">
        <f ca="1" t="shared" si="1"/>
        <v>NOT DUE</v>
      </c>
      <c r="K37" s="23"/>
      <c r="L37" s="129" t="s">
        <v>1064</v>
      </c>
    </row>
    <row r="38" ht="15" customHeight="1" spans="1:12">
      <c r="A38" s="22" t="s">
        <v>1227</v>
      </c>
      <c r="B38" s="41" t="s">
        <v>552</v>
      </c>
      <c r="C38" s="23" t="s">
        <v>1117</v>
      </c>
      <c r="D38" s="24" t="s">
        <v>197</v>
      </c>
      <c r="E38" s="25">
        <v>44082</v>
      </c>
      <c r="F38" s="25">
        <v>44608</v>
      </c>
      <c r="G38" s="40"/>
      <c r="H38" s="26">
        <f t="shared" ref="H38:H44" si="8">F38+365</f>
        <v>44973</v>
      </c>
      <c r="I38" s="33">
        <f ca="1" t="shared" si="0"/>
        <v>283</v>
      </c>
      <c r="J38" s="22" t="str">
        <f ca="1" t="shared" si="1"/>
        <v>NOT DUE</v>
      </c>
      <c r="K38" s="23" t="s">
        <v>1118</v>
      </c>
      <c r="L38" s="34"/>
    </row>
    <row r="39" spans="1:12">
      <c r="A39" s="22" t="s">
        <v>1228</v>
      </c>
      <c r="B39" s="41" t="s">
        <v>552</v>
      </c>
      <c r="C39" s="23" t="s">
        <v>1120</v>
      </c>
      <c r="D39" s="24" t="s">
        <v>197</v>
      </c>
      <c r="E39" s="25">
        <v>44082</v>
      </c>
      <c r="F39" s="25">
        <v>44447</v>
      </c>
      <c r="G39" s="40"/>
      <c r="H39" s="26">
        <f t="shared" si="8"/>
        <v>44812</v>
      </c>
      <c r="I39" s="33">
        <f ca="1" t="shared" si="0"/>
        <v>122</v>
      </c>
      <c r="J39" s="22" t="str">
        <f ca="1" t="shared" si="1"/>
        <v>NOT DUE</v>
      </c>
      <c r="K39" s="23"/>
      <c r="L39" s="34"/>
    </row>
    <row r="40" ht="15" customHeight="1" spans="1:12">
      <c r="A40" s="22" t="s">
        <v>1229</v>
      </c>
      <c r="B40" s="41" t="s">
        <v>833</v>
      </c>
      <c r="C40" s="23" t="s">
        <v>1122</v>
      </c>
      <c r="D40" s="24" t="s">
        <v>197</v>
      </c>
      <c r="E40" s="25">
        <v>44082</v>
      </c>
      <c r="F40" s="25">
        <v>44447</v>
      </c>
      <c r="G40" s="40"/>
      <c r="H40" s="26">
        <f t="shared" si="8"/>
        <v>44812</v>
      </c>
      <c r="I40" s="33">
        <f ca="1" t="shared" si="0"/>
        <v>122</v>
      </c>
      <c r="J40" s="22" t="str">
        <f ca="1" t="shared" si="1"/>
        <v>NOT DUE</v>
      </c>
      <c r="K40" s="23"/>
      <c r="L40" s="34"/>
    </row>
    <row r="41" spans="1:12">
      <c r="A41" s="22" t="s">
        <v>1230</v>
      </c>
      <c r="B41" s="41" t="s">
        <v>1231</v>
      </c>
      <c r="C41" s="23" t="s">
        <v>1124</v>
      </c>
      <c r="D41" s="24" t="s">
        <v>197</v>
      </c>
      <c r="E41" s="25">
        <v>44082</v>
      </c>
      <c r="F41" s="25">
        <v>44447</v>
      </c>
      <c r="G41" s="40"/>
      <c r="H41" s="26">
        <f t="shared" si="8"/>
        <v>44812</v>
      </c>
      <c r="I41" s="33">
        <f ca="1" t="shared" si="0"/>
        <v>122</v>
      </c>
      <c r="J41" s="22" t="str">
        <f ca="1" t="shared" si="1"/>
        <v>NOT DUE</v>
      </c>
      <c r="K41" s="23"/>
      <c r="L41" s="34"/>
    </row>
    <row r="42" spans="1:12">
      <c r="A42" s="22" t="s">
        <v>1232</v>
      </c>
      <c r="B42" s="41" t="s">
        <v>833</v>
      </c>
      <c r="C42" s="23" t="s">
        <v>1126</v>
      </c>
      <c r="D42" s="24" t="s">
        <v>197</v>
      </c>
      <c r="E42" s="25">
        <v>44082</v>
      </c>
      <c r="F42" s="25">
        <v>44447</v>
      </c>
      <c r="G42" s="40"/>
      <c r="H42" s="26">
        <f t="shared" si="8"/>
        <v>44812</v>
      </c>
      <c r="I42" s="33">
        <f ca="1" t="shared" si="0"/>
        <v>122</v>
      </c>
      <c r="J42" s="22" t="str">
        <f ca="1" t="shared" si="1"/>
        <v>NOT DUE</v>
      </c>
      <c r="K42" s="23"/>
      <c r="L42" s="34" t="s">
        <v>534</v>
      </c>
    </row>
    <row r="43" ht="24" spans="1:12">
      <c r="A43" s="22" t="s">
        <v>1233</v>
      </c>
      <c r="B43" s="41" t="s">
        <v>1128</v>
      </c>
      <c r="C43" s="23" t="s">
        <v>1129</v>
      </c>
      <c r="D43" s="24" t="s">
        <v>197</v>
      </c>
      <c r="E43" s="25">
        <v>44082</v>
      </c>
      <c r="F43" s="25">
        <v>44447</v>
      </c>
      <c r="G43" s="40"/>
      <c r="H43" s="26">
        <f t="shared" si="8"/>
        <v>44812</v>
      </c>
      <c r="I43" s="33">
        <f ca="1" t="shared" si="0"/>
        <v>122</v>
      </c>
      <c r="J43" s="22" t="str">
        <f ca="1" t="shared" si="1"/>
        <v>NOT DUE</v>
      </c>
      <c r="K43" s="23"/>
      <c r="L43" s="34" t="s">
        <v>534</v>
      </c>
    </row>
    <row r="44" spans="1:12">
      <c r="A44" s="22" t="s">
        <v>1234</v>
      </c>
      <c r="B44" s="41" t="s">
        <v>1131</v>
      </c>
      <c r="C44" s="23" t="s">
        <v>1132</v>
      </c>
      <c r="D44" s="24" t="s">
        <v>197</v>
      </c>
      <c r="E44" s="25">
        <v>44082</v>
      </c>
      <c r="F44" s="25">
        <v>44447</v>
      </c>
      <c r="G44" s="40"/>
      <c r="H44" s="26">
        <f t="shared" si="8"/>
        <v>44812</v>
      </c>
      <c r="I44" s="33">
        <f ca="1" t="shared" si="0"/>
        <v>122</v>
      </c>
      <c r="J44" s="22" t="str">
        <f ca="1" t="shared" si="1"/>
        <v>NOT DUE</v>
      </c>
      <c r="K44" s="23"/>
      <c r="L44" s="34"/>
    </row>
    <row r="45" ht="36" spans="1:12">
      <c r="A45" s="22" t="s">
        <v>1235</v>
      </c>
      <c r="B45" s="130" t="s">
        <v>1134</v>
      </c>
      <c r="C45" s="23" t="s">
        <v>1135</v>
      </c>
      <c r="D45" s="24" t="s">
        <v>201</v>
      </c>
      <c r="E45" s="25">
        <v>44082</v>
      </c>
      <c r="F45" s="25">
        <f>F34</f>
        <v>44673</v>
      </c>
      <c r="G45" s="40"/>
      <c r="H45" s="26">
        <f t="shared" ref="H45:H46" si="9">F45+30</f>
        <v>44703</v>
      </c>
      <c r="I45" s="33">
        <f ca="1" t="shared" si="0"/>
        <v>13</v>
      </c>
      <c r="J45" s="22" t="str">
        <f ca="1" t="shared" si="1"/>
        <v>NOT DUE</v>
      </c>
      <c r="K45" s="23"/>
      <c r="L45" s="34" t="s">
        <v>1146</v>
      </c>
    </row>
    <row r="46" ht="24" spans="1:12">
      <c r="A46" s="22" t="s">
        <v>1236</v>
      </c>
      <c r="B46" s="130" t="s">
        <v>1137</v>
      </c>
      <c r="C46" s="23" t="s">
        <v>1138</v>
      </c>
      <c r="D46" s="24" t="s">
        <v>201</v>
      </c>
      <c r="E46" s="25">
        <v>44082</v>
      </c>
      <c r="F46" s="25">
        <f>F34</f>
        <v>44673</v>
      </c>
      <c r="G46" s="40"/>
      <c r="H46" s="26">
        <f t="shared" si="9"/>
        <v>44703</v>
      </c>
      <c r="I46" s="33">
        <f ca="1" t="shared" si="0"/>
        <v>13</v>
      </c>
      <c r="J46" s="22" t="str">
        <f ca="1" t="shared" si="1"/>
        <v>NOT DUE</v>
      </c>
      <c r="K46" s="23"/>
      <c r="L46" s="34" t="s">
        <v>1146</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topLeftCell="A32"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1237</v>
      </c>
      <c r="D3" s="6" t="s">
        <v>149</v>
      </c>
      <c r="E3" s="6"/>
      <c r="F3" s="11" t="s">
        <v>1238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1239</v>
      </c>
      <c r="B8" s="41" t="s">
        <v>1034</v>
      </c>
      <c r="C8" s="23" t="s">
        <v>603</v>
      </c>
      <c r="D8" s="24" t="s">
        <v>201</v>
      </c>
      <c r="E8" s="25">
        <v>44082</v>
      </c>
      <c r="F8" s="25">
        <v>44673</v>
      </c>
      <c r="G8" s="40"/>
      <c r="H8" s="26">
        <f>F8+30</f>
        <v>44703</v>
      </c>
      <c r="I8" s="33">
        <f ca="1" t="shared" ref="I8:I46" si="0">IF(ISBLANK(H8),"",H8-DATE(YEAR(NOW()),MONTH(NOW()),DAY(NOW())))</f>
        <v>13</v>
      </c>
      <c r="J8" s="22" t="str">
        <f ca="1" t="shared" ref="J8:J46" si="1">IF(I8="","",IF(I8&lt;0,"OVERDUE","NOT DUE"))</f>
        <v>NOT DUE</v>
      </c>
      <c r="K8" s="23"/>
      <c r="L8" s="34" t="s">
        <v>1146</v>
      </c>
    </row>
    <row r="9" spans="1:12">
      <c r="A9" s="22" t="s">
        <v>1240</v>
      </c>
      <c r="B9" s="41" t="s">
        <v>1194</v>
      </c>
      <c r="C9" s="23" t="s">
        <v>1195</v>
      </c>
      <c r="D9" s="24" t="s">
        <v>201</v>
      </c>
      <c r="E9" s="25">
        <v>44082</v>
      </c>
      <c r="F9" s="25">
        <f>F8</f>
        <v>44673</v>
      </c>
      <c r="G9" s="40"/>
      <c r="H9" s="26">
        <f t="shared" ref="H9:H15" si="2">F9+30</f>
        <v>44703</v>
      </c>
      <c r="I9" s="33">
        <f ca="1" t="shared" si="0"/>
        <v>13</v>
      </c>
      <c r="J9" s="22" t="str">
        <f ca="1" t="shared" si="1"/>
        <v>NOT DUE</v>
      </c>
      <c r="K9" s="23"/>
      <c r="L9" s="34" t="s">
        <v>1146</v>
      </c>
    </row>
    <row r="10" spans="1:12">
      <c r="A10" s="22" t="s">
        <v>1241</v>
      </c>
      <c r="B10" s="41" t="s">
        <v>1197</v>
      </c>
      <c r="C10" s="23" t="s">
        <v>1195</v>
      </c>
      <c r="D10" s="24" t="s">
        <v>201</v>
      </c>
      <c r="E10" s="25">
        <v>44082</v>
      </c>
      <c r="F10" s="25">
        <f>F8</f>
        <v>44673</v>
      </c>
      <c r="G10" s="40"/>
      <c r="H10" s="26">
        <f t="shared" si="2"/>
        <v>44703</v>
      </c>
      <c r="I10" s="33">
        <f ca="1" t="shared" si="0"/>
        <v>13</v>
      </c>
      <c r="J10" s="22" t="str">
        <f ca="1" t="shared" si="1"/>
        <v>NOT DUE</v>
      </c>
      <c r="K10" s="23"/>
      <c r="L10" s="34" t="s">
        <v>1146</v>
      </c>
    </row>
    <row r="11" spans="1:12">
      <c r="A11" s="22" t="s">
        <v>1242</v>
      </c>
      <c r="B11" s="41" t="s">
        <v>1140</v>
      </c>
      <c r="C11" s="23" t="s">
        <v>1195</v>
      </c>
      <c r="D11" s="24" t="s">
        <v>201</v>
      </c>
      <c r="E11" s="25">
        <v>44082</v>
      </c>
      <c r="F11" s="25">
        <f>F8</f>
        <v>44673</v>
      </c>
      <c r="G11" s="40"/>
      <c r="H11" s="26">
        <f t="shared" si="2"/>
        <v>44703</v>
      </c>
      <c r="I11" s="33">
        <f ca="1" t="shared" si="0"/>
        <v>13</v>
      </c>
      <c r="J11" s="22" t="str">
        <f ca="1" t="shared" si="1"/>
        <v>NOT DUE</v>
      </c>
      <c r="K11" s="23"/>
      <c r="L11" s="34" t="s">
        <v>1146</v>
      </c>
    </row>
    <row r="12" ht="24" spans="1:12">
      <c r="A12" s="22" t="s">
        <v>1243</v>
      </c>
      <c r="B12" s="41" t="s">
        <v>1036</v>
      </c>
      <c r="C12" s="23" t="s">
        <v>1037</v>
      </c>
      <c r="D12" s="24" t="s">
        <v>201</v>
      </c>
      <c r="E12" s="25">
        <v>44082</v>
      </c>
      <c r="F12" s="25">
        <f>F8</f>
        <v>44673</v>
      </c>
      <c r="G12" s="40"/>
      <c r="H12" s="26">
        <f t="shared" si="2"/>
        <v>44703</v>
      </c>
      <c r="I12" s="33">
        <f ca="1" t="shared" si="0"/>
        <v>13</v>
      </c>
      <c r="J12" s="22" t="str">
        <f ca="1" t="shared" si="1"/>
        <v>NOT DUE</v>
      </c>
      <c r="K12" s="23"/>
      <c r="L12" s="34" t="s">
        <v>1146</v>
      </c>
    </row>
    <row r="13" spans="1:12">
      <c r="A13" s="22" t="s">
        <v>1244</v>
      </c>
      <c r="B13" s="130" t="s">
        <v>1042</v>
      </c>
      <c r="C13" s="23" t="s">
        <v>1043</v>
      </c>
      <c r="D13" s="24" t="s">
        <v>201</v>
      </c>
      <c r="E13" s="25">
        <v>44082</v>
      </c>
      <c r="F13" s="25">
        <f>F8</f>
        <v>44673</v>
      </c>
      <c r="G13" s="40"/>
      <c r="H13" s="26">
        <f t="shared" si="2"/>
        <v>44703</v>
      </c>
      <c r="I13" s="33">
        <f ca="1" t="shared" si="0"/>
        <v>13</v>
      </c>
      <c r="J13" s="22" t="str">
        <f ca="1" t="shared" si="1"/>
        <v>NOT DUE</v>
      </c>
      <c r="K13" s="23"/>
      <c r="L13" s="34" t="s">
        <v>1146</v>
      </c>
    </row>
    <row r="14" spans="1:12">
      <c r="A14" s="22" t="s">
        <v>1245</v>
      </c>
      <c r="B14" s="41" t="s">
        <v>1045</v>
      </c>
      <c r="C14" s="23" t="s">
        <v>1046</v>
      </c>
      <c r="D14" s="24" t="s">
        <v>201</v>
      </c>
      <c r="E14" s="25">
        <v>44082</v>
      </c>
      <c r="F14" s="25">
        <f>F8</f>
        <v>44673</v>
      </c>
      <c r="G14" s="40"/>
      <c r="H14" s="26">
        <f t="shared" si="2"/>
        <v>44703</v>
      </c>
      <c r="I14" s="33">
        <f ca="1" t="shared" si="0"/>
        <v>13</v>
      </c>
      <c r="J14" s="22" t="str">
        <f ca="1" t="shared" si="1"/>
        <v>NOT DUE</v>
      </c>
      <c r="K14" s="23"/>
      <c r="L14" s="34" t="s">
        <v>1146</v>
      </c>
    </row>
    <row r="15" ht="24" spans="1:12">
      <c r="A15" s="22" t="s">
        <v>1246</v>
      </c>
      <c r="B15" s="41" t="s">
        <v>1048</v>
      </c>
      <c r="C15" s="23" t="s">
        <v>1049</v>
      </c>
      <c r="D15" s="24" t="s">
        <v>201</v>
      </c>
      <c r="E15" s="25">
        <v>44082</v>
      </c>
      <c r="F15" s="25">
        <f>F8</f>
        <v>44673</v>
      </c>
      <c r="G15" s="40"/>
      <c r="H15" s="26">
        <f t="shared" si="2"/>
        <v>44703</v>
      </c>
      <c r="I15" s="33">
        <f ca="1" t="shared" si="0"/>
        <v>13</v>
      </c>
      <c r="J15" s="22" t="str">
        <f ca="1" t="shared" si="1"/>
        <v>NOT DUE</v>
      </c>
      <c r="K15" s="23"/>
      <c r="L15" s="34" t="s">
        <v>1146</v>
      </c>
    </row>
    <row r="16" spans="1:12">
      <c r="A16" s="22" t="s">
        <v>1247</v>
      </c>
      <c r="B16" s="41" t="s">
        <v>1052</v>
      </c>
      <c r="C16" s="23" t="s">
        <v>1053</v>
      </c>
      <c r="D16" s="24" t="s">
        <v>529</v>
      </c>
      <c r="E16" s="25">
        <v>44082</v>
      </c>
      <c r="F16" s="25">
        <v>44628</v>
      </c>
      <c r="G16" s="40"/>
      <c r="H16" s="26">
        <f t="shared" ref="H16" si="3">F16+90</f>
        <v>44718</v>
      </c>
      <c r="I16" s="33">
        <f ca="1" t="shared" si="0"/>
        <v>28</v>
      </c>
      <c r="J16" s="22" t="str">
        <f ca="1" t="shared" si="1"/>
        <v>NOT DUE</v>
      </c>
      <c r="K16" s="23"/>
      <c r="L16" s="34" t="s">
        <v>1146</v>
      </c>
    </row>
    <row r="17" ht="15" customHeight="1" spans="1:12">
      <c r="A17" s="22" t="s">
        <v>1248</v>
      </c>
      <c r="B17" s="41" t="s">
        <v>1061</v>
      </c>
      <c r="C17" s="23" t="s">
        <v>1062</v>
      </c>
      <c r="D17" s="24" t="s">
        <v>197</v>
      </c>
      <c r="E17" s="25">
        <v>44082</v>
      </c>
      <c r="F17" s="25">
        <v>44447</v>
      </c>
      <c r="G17" s="40"/>
      <c r="H17" s="26">
        <f>F17+365</f>
        <v>44812</v>
      </c>
      <c r="I17" s="33">
        <f ca="1" t="shared" si="0"/>
        <v>122</v>
      </c>
      <c r="J17" s="22" t="str">
        <f ca="1" t="shared" si="1"/>
        <v>NOT DUE</v>
      </c>
      <c r="K17" s="23" t="s">
        <v>1063</v>
      </c>
      <c r="L17" s="34" t="s">
        <v>1064</v>
      </c>
    </row>
    <row r="18" ht="15" customHeight="1" spans="1:12">
      <c r="A18" s="22" t="s">
        <v>1249</v>
      </c>
      <c r="B18" s="41" t="s">
        <v>857</v>
      </c>
      <c r="C18" s="23" t="s">
        <v>1066</v>
      </c>
      <c r="D18" s="24" t="s">
        <v>197</v>
      </c>
      <c r="E18" s="25">
        <v>44082</v>
      </c>
      <c r="F18" s="25">
        <v>44447</v>
      </c>
      <c r="G18" s="40"/>
      <c r="H18" s="26">
        <f t="shared" ref="H18:H21" si="4">F18+365</f>
        <v>44812</v>
      </c>
      <c r="I18" s="33">
        <f ca="1" t="shared" si="0"/>
        <v>122</v>
      </c>
      <c r="J18" s="22" t="str">
        <f ca="1" t="shared" si="1"/>
        <v>NOT DUE</v>
      </c>
      <c r="K18" s="23"/>
      <c r="L18" s="34" t="s">
        <v>1158</v>
      </c>
    </row>
    <row r="19" spans="1:12">
      <c r="A19" s="22" t="s">
        <v>1250</v>
      </c>
      <c r="B19" s="41" t="s">
        <v>1068</v>
      </c>
      <c r="C19" s="23" t="s">
        <v>1069</v>
      </c>
      <c r="D19" s="24" t="s">
        <v>197</v>
      </c>
      <c r="E19" s="25">
        <v>44082</v>
      </c>
      <c r="F19" s="25">
        <v>44447</v>
      </c>
      <c r="G19" s="40"/>
      <c r="H19" s="26">
        <f t="shared" si="4"/>
        <v>44812</v>
      </c>
      <c r="I19" s="33">
        <f ca="1" t="shared" si="0"/>
        <v>122</v>
      </c>
      <c r="J19" s="22" t="str">
        <f ca="1" t="shared" si="1"/>
        <v>NOT DUE</v>
      </c>
      <c r="K19" s="23"/>
      <c r="L19" s="34"/>
    </row>
    <row r="20" spans="1:12">
      <c r="A20" s="22" t="s">
        <v>1251</v>
      </c>
      <c r="B20" s="41" t="s">
        <v>1074</v>
      </c>
      <c r="C20" s="23" t="s">
        <v>1049</v>
      </c>
      <c r="D20" s="24" t="s">
        <v>197</v>
      </c>
      <c r="E20" s="25">
        <v>44082</v>
      </c>
      <c r="F20" s="25">
        <v>44447</v>
      </c>
      <c r="G20" s="40"/>
      <c r="H20" s="26">
        <f t="shared" si="4"/>
        <v>44812</v>
      </c>
      <c r="I20" s="33">
        <f ca="1" t="shared" si="0"/>
        <v>122</v>
      </c>
      <c r="J20" s="22" t="str">
        <f ca="1" t="shared" si="1"/>
        <v>NOT DUE</v>
      </c>
      <c r="K20" s="23"/>
      <c r="L20" s="34"/>
    </row>
    <row r="21" spans="1:12">
      <c r="A21" s="22" t="s">
        <v>1252</v>
      </c>
      <c r="B21" s="41" t="s">
        <v>1076</v>
      </c>
      <c r="C21" s="23" t="s">
        <v>1077</v>
      </c>
      <c r="D21" s="24" t="s">
        <v>197</v>
      </c>
      <c r="E21" s="25">
        <v>44082</v>
      </c>
      <c r="F21" s="25">
        <v>44447</v>
      </c>
      <c r="G21" s="40"/>
      <c r="H21" s="26">
        <f t="shared" si="4"/>
        <v>44812</v>
      </c>
      <c r="I21" s="33">
        <f ca="1" t="shared" si="0"/>
        <v>122</v>
      </c>
      <c r="J21" s="22" t="str">
        <f ca="1" t="shared" si="1"/>
        <v>NOT DUE</v>
      </c>
      <c r="K21" s="23"/>
      <c r="L21" s="34"/>
    </row>
    <row r="22" spans="1:12">
      <c r="A22" s="22" t="s">
        <v>1253</v>
      </c>
      <c r="B22" s="41" t="s">
        <v>857</v>
      </c>
      <c r="C22" s="23" t="s">
        <v>1079</v>
      </c>
      <c r="D22" s="24" t="s">
        <v>171</v>
      </c>
      <c r="E22" s="25">
        <v>44082</v>
      </c>
      <c r="F22" s="25">
        <v>44629</v>
      </c>
      <c r="G22" s="40"/>
      <c r="H22" s="26">
        <f t="shared" ref="H22:H33" si="5">F22+182</f>
        <v>44811</v>
      </c>
      <c r="I22" s="33">
        <f ca="1" t="shared" si="0"/>
        <v>121</v>
      </c>
      <c r="J22" s="22" t="str">
        <f ca="1" t="shared" si="1"/>
        <v>NOT DUE</v>
      </c>
      <c r="K22" s="23"/>
      <c r="L22" s="34"/>
    </row>
    <row r="23" spans="1:12">
      <c r="A23" s="22" t="s">
        <v>1254</v>
      </c>
      <c r="B23" s="41" t="s">
        <v>1081</v>
      </c>
      <c r="C23" s="23" t="s">
        <v>1079</v>
      </c>
      <c r="D23" s="24" t="s">
        <v>171</v>
      </c>
      <c r="E23" s="25">
        <v>44082</v>
      </c>
      <c r="F23" s="25">
        <f>F22</f>
        <v>44629</v>
      </c>
      <c r="G23" s="40"/>
      <c r="H23" s="26">
        <f t="shared" si="5"/>
        <v>44811</v>
      </c>
      <c r="I23" s="33">
        <f ca="1" t="shared" si="0"/>
        <v>121</v>
      </c>
      <c r="J23" s="22" t="str">
        <f ca="1" t="shared" si="1"/>
        <v>NOT DUE</v>
      </c>
      <c r="K23" s="23"/>
      <c r="L23" s="34"/>
    </row>
    <row r="24" ht="24" spans="1:12">
      <c r="A24" s="22" t="s">
        <v>1255</v>
      </c>
      <c r="B24" s="41" t="s">
        <v>1083</v>
      </c>
      <c r="C24" s="23" t="s">
        <v>1084</v>
      </c>
      <c r="D24" s="24" t="s">
        <v>171</v>
      </c>
      <c r="E24" s="25">
        <v>44082</v>
      </c>
      <c r="F24" s="25">
        <f>F22</f>
        <v>44629</v>
      </c>
      <c r="G24" s="40"/>
      <c r="H24" s="26">
        <f t="shared" si="5"/>
        <v>44811</v>
      </c>
      <c r="I24" s="33">
        <f ca="1" t="shared" si="0"/>
        <v>121</v>
      </c>
      <c r="J24" s="22" t="str">
        <f ca="1" t="shared" si="1"/>
        <v>NOT DUE</v>
      </c>
      <c r="K24" s="23"/>
      <c r="L24" s="34"/>
    </row>
    <row r="25" ht="24" spans="1:12">
      <c r="A25" s="22" t="s">
        <v>1256</v>
      </c>
      <c r="B25" s="41" t="s">
        <v>1213</v>
      </c>
      <c r="C25" s="23" t="s">
        <v>1084</v>
      </c>
      <c r="D25" s="24" t="s">
        <v>171</v>
      </c>
      <c r="E25" s="25">
        <v>44082</v>
      </c>
      <c r="F25" s="25">
        <f>F22</f>
        <v>44629</v>
      </c>
      <c r="G25" s="40"/>
      <c r="H25" s="26">
        <f t="shared" si="5"/>
        <v>44811</v>
      </c>
      <c r="I25" s="33">
        <f ca="1" t="shared" si="0"/>
        <v>121</v>
      </c>
      <c r="J25" s="22" t="str">
        <f ca="1" t="shared" si="1"/>
        <v>NOT DUE</v>
      </c>
      <c r="K25" s="23"/>
      <c r="L25" s="34"/>
    </row>
    <row r="26" spans="1:12">
      <c r="A26" s="22" t="s">
        <v>1257</v>
      </c>
      <c r="B26" s="41" t="s">
        <v>1088</v>
      </c>
      <c r="C26" s="23" t="s">
        <v>1089</v>
      </c>
      <c r="D26" s="24" t="s">
        <v>171</v>
      </c>
      <c r="E26" s="25">
        <v>44082</v>
      </c>
      <c r="F26" s="25">
        <f>F22</f>
        <v>44629</v>
      </c>
      <c r="G26" s="40"/>
      <c r="H26" s="26">
        <f t="shared" si="5"/>
        <v>44811</v>
      </c>
      <c r="I26" s="33">
        <f ca="1" t="shared" si="0"/>
        <v>121</v>
      </c>
      <c r="J26" s="22" t="str">
        <f ca="1" t="shared" si="1"/>
        <v>NOT DUE</v>
      </c>
      <c r="K26" s="23"/>
      <c r="L26" s="34"/>
    </row>
    <row r="27" spans="1:12">
      <c r="A27" s="22" t="s">
        <v>1258</v>
      </c>
      <c r="B27" s="41" t="s">
        <v>1045</v>
      </c>
      <c r="C27" s="23" t="s">
        <v>1089</v>
      </c>
      <c r="D27" s="24" t="s">
        <v>171</v>
      </c>
      <c r="E27" s="25">
        <v>44082</v>
      </c>
      <c r="F27" s="25">
        <f>F22</f>
        <v>44629</v>
      </c>
      <c r="G27" s="40"/>
      <c r="H27" s="26">
        <f t="shared" si="5"/>
        <v>44811</v>
      </c>
      <c r="I27" s="33">
        <f ca="1" t="shared" si="0"/>
        <v>121</v>
      </c>
      <c r="J27" s="22" t="str">
        <f ca="1" t="shared" si="1"/>
        <v>NOT DUE</v>
      </c>
      <c r="K27" s="23"/>
      <c r="L27" s="34"/>
    </row>
    <row r="28" ht="24" spans="1:12">
      <c r="A28" s="22" t="s">
        <v>1259</v>
      </c>
      <c r="B28" s="41" t="s">
        <v>1093</v>
      </c>
      <c r="C28" s="23" t="s">
        <v>1094</v>
      </c>
      <c r="D28" s="24" t="s">
        <v>529</v>
      </c>
      <c r="E28" s="25">
        <v>44082</v>
      </c>
      <c r="F28" s="25">
        <v>44628</v>
      </c>
      <c r="G28" s="40"/>
      <c r="H28" s="26">
        <f>F28+90</f>
        <v>44718</v>
      </c>
      <c r="I28" s="33">
        <f ca="1" t="shared" si="0"/>
        <v>28</v>
      </c>
      <c r="J28" s="22" t="str">
        <f ca="1" t="shared" si="1"/>
        <v>NOT DUE</v>
      </c>
      <c r="K28" s="23" t="s">
        <v>1217</v>
      </c>
      <c r="L28" s="34" t="s">
        <v>1146</v>
      </c>
    </row>
    <row r="29" spans="1:12">
      <c r="A29" s="22" t="s">
        <v>1260</v>
      </c>
      <c r="B29" s="41" t="s">
        <v>1036</v>
      </c>
      <c r="C29" s="23" t="s">
        <v>1097</v>
      </c>
      <c r="D29" s="24" t="s">
        <v>197</v>
      </c>
      <c r="E29" s="25">
        <v>44082</v>
      </c>
      <c r="F29" s="25">
        <v>44447</v>
      </c>
      <c r="G29" s="40"/>
      <c r="H29" s="26">
        <f t="shared" ref="H29:H30" si="6">F29+365</f>
        <v>44812</v>
      </c>
      <c r="I29" s="33">
        <f ca="1" t="shared" si="0"/>
        <v>122</v>
      </c>
      <c r="J29" s="22" t="str">
        <f ca="1" t="shared" si="1"/>
        <v>NOT DUE</v>
      </c>
      <c r="K29" s="23"/>
      <c r="L29" s="34"/>
    </row>
    <row r="30" ht="24" spans="1:12">
      <c r="A30" s="22" t="s">
        <v>1261</v>
      </c>
      <c r="B30" s="41" t="s">
        <v>1036</v>
      </c>
      <c r="C30" s="23" t="s">
        <v>1099</v>
      </c>
      <c r="D30" s="24" t="s">
        <v>197</v>
      </c>
      <c r="E30" s="25">
        <v>44082</v>
      </c>
      <c r="F30" s="25">
        <v>44447</v>
      </c>
      <c r="G30" s="40"/>
      <c r="H30" s="26">
        <f t="shared" si="6"/>
        <v>44812</v>
      </c>
      <c r="I30" s="33">
        <f ca="1" t="shared" si="0"/>
        <v>122</v>
      </c>
      <c r="J30" s="22" t="str">
        <f ca="1" t="shared" si="1"/>
        <v>NOT DUE</v>
      </c>
      <c r="K30" s="23"/>
      <c r="L30" s="34"/>
    </row>
    <row r="31" ht="24" spans="1:12">
      <c r="A31" s="22" t="s">
        <v>1262</v>
      </c>
      <c r="B31" s="41" t="s">
        <v>1101</v>
      </c>
      <c r="C31" s="23" t="s">
        <v>1102</v>
      </c>
      <c r="D31" s="24" t="s">
        <v>171</v>
      </c>
      <c r="E31" s="25">
        <v>44082</v>
      </c>
      <c r="F31" s="25">
        <f>F25</f>
        <v>44629</v>
      </c>
      <c r="G31" s="40"/>
      <c r="H31" s="26">
        <f t="shared" si="5"/>
        <v>44811</v>
      </c>
      <c r="I31" s="33">
        <f ca="1" t="shared" si="0"/>
        <v>121</v>
      </c>
      <c r="J31" s="22" t="str">
        <f ca="1" t="shared" si="1"/>
        <v>NOT DUE</v>
      </c>
      <c r="K31" s="23"/>
      <c r="L31" s="129" t="s">
        <v>1064</v>
      </c>
    </row>
    <row r="32" ht="24" spans="1:12">
      <c r="A32" s="22" t="s">
        <v>1263</v>
      </c>
      <c r="B32" s="41" t="s">
        <v>1101</v>
      </c>
      <c r="C32" s="23" t="s">
        <v>1104</v>
      </c>
      <c r="D32" s="24" t="s">
        <v>171</v>
      </c>
      <c r="E32" s="25">
        <v>44082</v>
      </c>
      <c r="F32" s="25">
        <f>F25</f>
        <v>44629</v>
      </c>
      <c r="G32" s="40"/>
      <c r="H32" s="26">
        <f t="shared" si="5"/>
        <v>44811</v>
      </c>
      <c r="I32" s="33">
        <f ca="1" t="shared" si="0"/>
        <v>121</v>
      </c>
      <c r="J32" s="22" t="str">
        <f ca="1" t="shared" si="1"/>
        <v>NOT DUE</v>
      </c>
      <c r="K32" s="23" t="s">
        <v>1105</v>
      </c>
      <c r="L32" s="129" t="s">
        <v>1064</v>
      </c>
    </row>
    <row r="33" ht="20.1" customHeight="1" spans="1:12">
      <c r="A33" s="22" t="s">
        <v>1264</v>
      </c>
      <c r="B33" s="130" t="s">
        <v>1107</v>
      </c>
      <c r="C33" s="23" t="s">
        <v>1104</v>
      </c>
      <c r="D33" s="24" t="s">
        <v>171</v>
      </c>
      <c r="E33" s="25">
        <v>44082</v>
      </c>
      <c r="F33" s="25">
        <f>F25</f>
        <v>44629</v>
      </c>
      <c r="G33" s="40"/>
      <c r="H33" s="26">
        <f t="shared" si="5"/>
        <v>44811</v>
      </c>
      <c r="I33" s="33">
        <f ca="1" t="shared" si="0"/>
        <v>121</v>
      </c>
      <c r="J33" s="22" t="str">
        <f ca="1" t="shared" si="1"/>
        <v>NOT DUE</v>
      </c>
      <c r="K33" s="23" t="s">
        <v>1105</v>
      </c>
      <c r="L33" s="129" t="s">
        <v>1064</v>
      </c>
    </row>
    <row r="34" spans="1:12">
      <c r="A34" s="22" t="s">
        <v>1265</v>
      </c>
      <c r="B34" s="130" t="s">
        <v>1107</v>
      </c>
      <c r="C34" s="23" t="s">
        <v>1109</v>
      </c>
      <c r="D34" s="24" t="s">
        <v>201</v>
      </c>
      <c r="E34" s="25">
        <v>44082</v>
      </c>
      <c r="F34" s="25">
        <v>44673</v>
      </c>
      <c r="G34" s="40"/>
      <c r="H34" s="26">
        <f t="shared" ref="H34:H37" si="7">F34+30</f>
        <v>44703</v>
      </c>
      <c r="I34" s="33">
        <f ca="1" t="shared" si="0"/>
        <v>13</v>
      </c>
      <c r="J34" s="22" t="str">
        <f ca="1" t="shared" si="1"/>
        <v>NOT DUE</v>
      </c>
      <c r="K34" s="23"/>
      <c r="L34" s="129" t="s">
        <v>1064</v>
      </c>
    </row>
    <row r="35" ht="15" customHeight="1" spans="1:12">
      <c r="A35" s="22" t="s">
        <v>1266</v>
      </c>
      <c r="B35" s="130" t="s">
        <v>1107</v>
      </c>
      <c r="C35" s="23" t="s">
        <v>1111</v>
      </c>
      <c r="D35" s="24" t="s">
        <v>201</v>
      </c>
      <c r="E35" s="25">
        <v>44082</v>
      </c>
      <c r="F35" s="25">
        <f>F34</f>
        <v>44673</v>
      </c>
      <c r="G35" s="40"/>
      <c r="H35" s="26">
        <f t="shared" si="7"/>
        <v>44703</v>
      </c>
      <c r="I35" s="33">
        <f ca="1" t="shared" si="0"/>
        <v>13</v>
      </c>
      <c r="J35" s="22" t="str">
        <f ca="1" t="shared" si="1"/>
        <v>NOT DUE</v>
      </c>
      <c r="K35" s="23"/>
      <c r="L35" s="129" t="s">
        <v>1064</v>
      </c>
    </row>
    <row r="36" spans="1:12">
      <c r="A36" s="22" t="s">
        <v>1267</v>
      </c>
      <c r="B36" s="130" t="s">
        <v>1107</v>
      </c>
      <c r="C36" s="23" t="s">
        <v>1113</v>
      </c>
      <c r="D36" s="24" t="s">
        <v>201</v>
      </c>
      <c r="E36" s="25">
        <v>44082</v>
      </c>
      <c r="F36" s="25">
        <f>F34</f>
        <v>44673</v>
      </c>
      <c r="G36" s="40"/>
      <c r="H36" s="26">
        <f t="shared" si="7"/>
        <v>44703</v>
      </c>
      <c r="I36" s="33">
        <f ca="1" t="shared" si="0"/>
        <v>13</v>
      </c>
      <c r="J36" s="22" t="str">
        <f ca="1" t="shared" si="1"/>
        <v>NOT DUE</v>
      </c>
      <c r="K36" s="23"/>
      <c r="L36" s="129" t="s">
        <v>1064</v>
      </c>
    </row>
    <row r="37" spans="1:12">
      <c r="A37" s="22" t="s">
        <v>1268</v>
      </c>
      <c r="B37" s="130" t="s">
        <v>1107</v>
      </c>
      <c r="C37" s="23" t="s">
        <v>1115</v>
      </c>
      <c r="D37" s="24" t="s">
        <v>201</v>
      </c>
      <c r="E37" s="25">
        <v>44082</v>
      </c>
      <c r="F37" s="25">
        <f>F34</f>
        <v>44673</v>
      </c>
      <c r="G37" s="40"/>
      <c r="H37" s="26">
        <f t="shared" si="7"/>
        <v>44703</v>
      </c>
      <c r="I37" s="33">
        <f ca="1" t="shared" si="0"/>
        <v>13</v>
      </c>
      <c r="J37" s="22" t="str">
        <f ca="1" t="shared" si="1"/>
        <v>NOT DUE</v>
      </c>
      <c r="K37" s="23"/>
      <c r="L37" s="129" t="s">
        <v>1064</v>
      </c>
    </row>
    <row r="38" ht="15" customHeight="1" spans="1:12">
      <c r="A38" s="22" t="s">
        <v>1269</v>
      </c>
      <c r="B38" s="41" t="s">
        <v>552</v>
      </c>
      <c r="C38" s="23" t="s">
        <v>1117</v>
      </c>
      <c r="D38" s="24" t="s">
        <v>197</v>
      </c>
      <c r="E38" s="25">
        <v>44082</v>
      </c>
      <c r="F38" s="25">
        <v>44447</v>
      </c>
      <c r="G38" s="40"/>
      <c r="H38" s="26">
        <f t="shared" ref="H38:H44" si="8">F38+365</f>
        <v>44812</v>
      </c>
      <c r="I38" s="33">
        <f ca="1" t="shared" si="0"/>
        <v>122</v>
      </c>
      <c r="J38" s="22" t="str">
        <f ca="1" t="shared" si="1"/>
        <v>NOT DUE</v>
      </c>
      <c r="K38" s="23" t="s">
        <v>1118</v>
      </c>
      <c r="L38" s="34"/>
    </row>
    <row r="39" spans="1:12">
      <c r="A39" s="22" t="s">
        <v>1270</v>
      </c>
      <c r="B39" s="41" t="s">
        <v>552</v>
      </c>
      <c r="C39" s="23" t="s">
        <v>1120</v>
      </c>
      <c r="D39" s="24" t="s">
        <v>197</v>
      </c>
      <c r="E39" s="25">
        <v>44082</v>
      </c>
      <c r="F39" s="25">
        <v>44447</v>
      </c>
      <c r="G39" s="40"/>
      <c r="H39" s="26">
        <f t="shared" si="8"/>
        <v>44812</v>
      </c>
      <c r="I39" s="33">
        <f ca="1" t="shared" si="0"/>
        <v>122</v>
      </c>
      <c r="J39" s="22" t="str">
        <f ca="1" t="shared" si="1"/>
        <v>NOT DUE</v>
      </c>
      <c r="K39" s="23"/>
      <c r="L39" s="34"/>
    </row>
    <row r="40" ht="15" customHeight="1" spans="1:12">
      <c r="A40" s="22" t="s">
        <v>1271</v>
      </c>
      <c r="B40" s="41" t="s">
        <v>833</v>
      </c>
      <c r="C40" s="23" t="s">
        <v>1122</v>
      </c>
      <c r="D40" s="24" t="s">
        <v>197</v>
      </c>
      <c r="E40" s="25">
        <v>44082</v>
      </c>
      <c r="F40" s="25">
        <v>44447</v>
      </c>
      <c r="G40" s="40"/>
      <c r="H40" s="26">
        <f t="shared" si="8"/>
        <v>44812</v>
      </c>
      <c r="I40" s="33">
        <f ca="1" t="shared" si="0"/>
        <v>122</v>
      </c>
      <c r="J40" s="22" t="str">
        <f ca="1" t="shared" si="1"/>
        <v>NOT DUE</v>
      </c>
      <c r="K40" s="23"/>
      <c r="L40" s="34"/>
    </row>
    <row r="41" spans="1:12">
      <c r="A41" s="22" t="s">
        <v>1272</v>
      </c>
      <c r="B41" s="41" t="s">
        <v>1231</v>
      </c>
      <c r="C41" s="23" t="s">
        <v>1124</v>
      </c>
      <c r="D41" s="24" t="s">
        <v>197</v>
      </c>
      <c r="E41" s="25">
        <v>44082</v>
      </c>
      <c r="F41" s="25">
        <v>44447</v>
      </c>
      <c r="G41" s="40"/>
      <c r="H41" s="26">
        <f t="shared" si="8"/>
        <v>44812</v>
      </c>
      <c r="I41" s="33">
        <f ca="1" t="shared" si="0"/>
        <v>122</v>
      </c>
      <c r="J41" s="22" t="str">
        <f ca="1" t="shared" si="1"/>
        <v>NOT DUE</v>
      </c>
      <c r="K41" s="23"/>
      <c r="L41" s="34"/>
    </row>
    <row r="42" spans="1:12">
      <c r="A42" s="22" t="s">
        <v>1273</v>
      </c>
      <c r="B42" s="41" t="s">
        <v>833</v>
      </c>
      <c r="C42" s="23" t="s">
        <v>1126</v>
      </c>
      <c r="D42" s="24" t="s">
        <v>197</v>
      </c>
      <c r="E42" s="25">
        <v>44082</v>
      </c>
      <c r="F42" s="25">
        <v>44447</v>
      </c>
      <c r="G42" s="40"/>
      <c r="H42" s="26">
        <f t="shared" si="8"/>
        <v>44812</v>
      </c>
      <c r="I42" s="33">
        <f ca="1" t="shared" si="0"/>
        <v>122</v>
      </c>
      <c r="J42" s="22" t="str">
        <f ca="1" t="shared" si="1"/>
        <v>NOT DUE</v>
      </c>
      <c r="K42" s="23"/>
      <c r="L42" s="34" t="s">
        <v>534</v>
      </c>
    </row>
    <row r="43" ht="24" spans="1:12">
      <c r="A43" s="22" t="s">
        <v>1274</v>
      </c>
      <c r="B43" s="41" t="s">
        <v>1128</v>
      </c>
      <c r="C43" s="23" t="s">
        <v>1129</v>
      </c>
      <c r="D43" s="24" t="s">
        <v>197</v>
      </c>
      <c r="E43" s="25">
        <v>44082</v>
      </c>
      <c r="F43" s="25">
        <v>44447</v>
      </c>
      <c r="G43" s="40"/>
      <c r="H43" s="26">
        <f t="shared" si="8"/>
        <v>44812</v>
      </c>
      <c r="I43" s="33">
        <f ca="1" t="shared" si="0"/>
        <v>122</v>
      </c>
      <c r="J43" s="22" t="str">
        <f ca="1" t="shared" si="1"/>
        <v>NOT DUE</v>
      </c>
      <c r="K43" s="23"/>
      <c r="L43" s="34" t="s">
        <v>534</v>
      </c>
    </row>
    <row r="44" spans="1:12">
      <c r="A44" s="22" t="s">
        <v>1275</v>
      </c>
      <c r="B44" s="41" t="s">
        <v>1131</v>
      </c>
      <c r="C44" s="23" t="s">
        <v>1132</v>
      </c>
      <c r="D44" s="24" t="s">
        <v>197</v>
      </c>
      <c r="E44" s="25">
        <v>44082</v>
      </c>
      <c r="F44" s="25">
        <v>44447</v>
      </c>
      <c r="G44" s="40"/>
      <c r="H44" s="26">
        <f t="shared" si="8"/>
        <v>44812</v>
      </c>
      <c r="I44" s="33">
        <f ca="1" t="shared" si="0"/>
        <v>122</v>
      </c>
      <c r="J44" s="22" t="str">
        <f ca="1" t="shared" si="1"/>
        <v>NOT DUE</v>
      </c>
      <c r="K44" s="23"/>
      <c r="L44" s="34"/>
    </row>
    <row r="45" ht="36" spans="1:12">
      <c r="A45" s="22" t="s">
        <v>1276</v>
      </c>
      <c r="B45" s="130" t="s">
        <v>1134</v>
      </c>
      <c r="C45" s="23" t="s">
        <v>1135</v>
      </c>
      <c r="D45" s="24" t="s">
        <v>201</v>
      </c>
      <c r="E45" s="25">
        <v>44082</v>
      </c>
      <c r="F45" s="25">
        <f>F35</f>
        <v>44673</v>
      </c>
      <c r="G45" s="40"/>
      <c r="H45" s="26">
        <f t="shared" ref="H45:H46" si="9">F45+30</f>
        <v>44703</v>
      </c>
      <c r="I45" s="33">
        <f ca="1" t="shared" si="0"/>
        <v>13</v>
      </c>
      <c r="J45" s="22" t="str">
        <f ca="1" t="shared" si="1"/>
        <v>NOT DUE</v>
      </c>
      <c r="K45" s="23"/>
      <c r="L45" s="34" t="s">
        <v>1146</v>
      </c>
    </row>
    <row r="46" ht="24" spans="1:12">
      <c r="A46" s="22" t="s">
        <v>1277</v>
      </c>
      <c r="B46" s="130" t="s">
        <v>1137</v>
      </c>
      <c r="C46" s="23" t="s">
        <v>1138</v>
      </c>
      <c r="D46" s="24" t="s">
        <v>201</v>
      </c>
      <c r="E46" s="25">
        <v>44082</v>
      </c>
      <c r="F46" s="25">
        <f>F34</f>
        <v>44673</v>
      </c>
      <c r="G46" s="40"/>
      <c r="H46" s="26">
        <f t="shared" si="9"/>
        <v>44703</v>
      </c>
      <c r="I46" s="33">
        <f ca="1" t="shared" si="0"/>
        <v>13</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1279</v>
      </c>
      <c r="B8" s="41" t="s">
        <v>1034</v>
      </c>
      <c r="C8" s="23" t="s">
        <v>603</v>
      </c>
      <c r="D8" s="24" t="s">
        <v>201</v>
      </c>
      <c r="E8" s="25">
        <v>44082</v>
      </c>
      <c r="F8" s="25">
        <v>44673</v>
      </c>
      <c r="G8" s="40"/>
      <c r="H8" s="26">
        <f>F8+30</f>
        <v>44703</v>
      </c>
      <c r="I8" s="33">
        <f ca="1" t="shared" ref="I8:I46" si="0">IF(ISBLANK(H8),"",H8-DATE(YEAR(NOW()),MONTH(NOW()),DAY(NOW())))</f>
        <v>13</v>
      </c>
      <c r="J8" s="22" t="str">
        <f ca="1" t="shared" ref="J8:J46" si="1">IF(I8="","",IF(I8&lt;0,"OVERDUE","NOT DUE"))</f>
        <v>NOT DUE</v>
      </c>
      <c r="K8" s="23"/>
      <c r="L8" s="34" t="s">
        <v>1146</v>
      </c>
    </row>
    <row r="9" spans="1:12">
      <c r="A9" s="22" t="s">
        <v>1280</v>
      </c>
      <c r="B9" s="41" t="s">
        <v>1194</v>
      </c>
      <c r="C9" s="23" t="s">
        <v>1195</v>
      </c>
      <c r="D9" s="24" t="s">
        <v>201</v>
      </c>
      <c r="E9" s="25">
        <v>44082</v>
      </c>
      <c r="F9" s="25">
        <f>F8</f>
        <v>44673</v>
      </c>
      <c r="G9" s="40"/>
      <c r="H9" s="26">
        <f t="shared" ref="H9:H15" si="2">F9+30</f>
        <v>44703</v>
      </c>
      <c r="I9" s="33">
        <f ca="1" t="shared" si="0"/>
        <v>13</v>
      </c>
      <c r="J9" s="22" t="str">
        <f ca="1" t="shared" si="1"/>
        <v>NOT DUE</v>
      </c>
      <c r="K9" s="23"/>
      <c r="L9" s="34" t="s">
        <v>1146</v>
      </c>
    </row>
    <row r="10" spans="1:12">
      <c r="A10" s="22" t="s">
        <v>1281</v>
      </c>
      <c r="B10" s="41" t="s">
        <v>1197</v>
      </c>
      <c r="C10" s="23" t="s">
        <v>1195</v>
      </c>
      <c r="D10" s="24" t="s">
        <v>201</v>
      </c>
      <c r="E10" s="25">
        <v>44082</v>
      </c>
      <c r="F10" s="25">
        <f>F8</f>
        <v>44673</v>
      </c>
      <c r="G10" s="40"/>
      <c r="H10" s="26">
        <f t="shared" si="2"/>
        <v>44703</v>
      </c>
      <c r="I10" s="33">
        <f ca="1" t="shared" si="0"/>
        <v>13</v>
      </c>
      <c r="J10" s="22" t="str">
        <f ca="1" t="shared" si="1"/>
        <v>NOT DUE</v>
      </c>
      <c r="K10" s="23"/>
      <c r="L10" s="34" t="s">
        <v>1146</v>
      </c>
    </row>
    <row r="11" spans="1:12">
      <c r="A11" s="22" t="s">
        <v>1282</v>
      </c>
      <c r="B11" s="41" t="s">
        <v>1140</v>
      </c>
      <c r="C11" s="23" t="s">
        <v>1195</v>
      </c>
      <c r="D11" s="24" t="s">
        <v>201</v>
      </c>
      <c r="E11" s="25">
        <v>44082</v>
      </c>
      <c r="F11" s="25">
        <f>F8</f>
        <v>44673</v>
      </c>
      <c r="G11" s="40"/>
      <c r="H11" s="26">
        <f t="shared" si="2"/>
        <v>44703</v>
      </c>
      <c r="I11" s="33">
        <f ca="1" t="shared" si="0"/>
        <v>13</v>
      </c>
      <c r="J11" s="22" t="str">
        <f ca="1" t="shared" si="1"/>
        <v>NOT DUE</v>
      </c>
      <c r="K11" s="23"/>
      <c r="L11" s="34" t="s">
        <v>1146</v>
      </c>
    </row>
    <row r="12" ht="24" spans="1:12">
      <c r="A12" s="22" t="s">
        <v>1283</v>
      </c>
      <c r="B12" s="41" t="s">
        <v>1036</v>
      </c>
      <c r="C12" s="23" t="s">
        <v>1037</v>
      </c>
      <c r="D12" s="24" t="s">
        <v>201</v>
      </c>
      <c r="E12" s="25">
        <v>44082</v>
      </c>
      <c r="F12" s="25">
        <f>F8</f>
        <v>44673</v>
      </c>
      <c r="G12" s="40"/>
      <c r="H12" s="26">
        <f t="shared" si="2"/>
        <v>44703</v>
      </c>
      <c r="I12" s="33">
        <f ca="1" t="shared" si="0"/>
        <v>13</v>
      </c>
      <c r="J12" s="22" t="str">
        <f ca="1" t="shared" si="1"/>
        <v>NOT DUE</v>
      </c>
      <c r="K12" s="23"/>
      <c r="L12" s="34" t="s">
        <v>1146</v>
      </c>
    </row>
    <row r="13" spans="1:12">
      <c r="A13" s="22" t="s">
        <v>1284</v>
      </c>
      <c r="B13" s="130" t="s">
        <v>1042</v>
      </c>
      <c r="C13" s="23" t="s">
        <v>1043</v>
      </c>
      <c r="D13" s="24" t="s">
        <v>201</v>
      </c>
      <c r="E13" s="25">
        <v>44082</v>
      </c>
      <c r="F13" s="25">
        <f>F8</f>
        <v>44673</v>
      </c>
      <c r="G13" s="40"/>
      <c r="H13" s="26">
        <f t="shared" si="2"/>
        <v>44703</v>
      </c>
      <c r="I13" s="33">
        <f ca="1" t="shared" si="0"/>
        <v>13</v>
      </c>
      <c r="J13" s="22" t="str">
        <f ca="1" t="shared" si="1"/>
        <v>NOT DUE</v>
      </c>
      <c r="K13" s="23"/>
      <c r="L13" s="34" t="s">
        <v>1146</v>
      </c>
    </row>
    <row r="14" spans="1:12">
      <c r="A14" s="22" t="s">
        <v>1285</v>
      </c>
      <c r="B14" s="41" t="s">
        <v>1045</v>
      </c>
      <c r="C14" s="23" t="s">
        <v>1046</v>
      </c>
      <c r="D14" s="24" t="s">
        <v>201</v>
      </c>
      <c r="E14" s="25">
        <v>44082</v>
      </c>
      <c r="F14" s="25">
        <f>F8</f>
        <v>44673</v>
      </c>
      <c r="G14" s="40"/>
      <c r="H14" s="26">
        <f t="shared" si="2"/>
        <v>44703</v>
      </c>
      <c r="I14" s="33">
        <f ca="1" t="shared" si="0"/>
        <v>13</v>
      </c>
      <c r="J14" s="22" t="str">
        <f ca="1" t="shared" si="1"/>
        <v>NOT DUE</v>
      </c>
      <c r="K14" s="23"/>
      <c r="L14" s="34" t="s">
        <v>1146</v>
      </c>
    </row>
    <row r="15" ht="24" spans="1:12">
      <c r="A15" s="22" t="s">
        <v>1286</v>
      </c>
      <c r="B15" s="41" t="s">
        <v>1048</v>
      </c>
      <c r="C15" s="23" t="s">
        <v>1049</v>
      </c>
      <c r="D15" s="24" t="s">
        <v>201</v>
      </c>
      <c r="E15" s="25">
        <v>44082</v>
      </c>
      <c r="F15" s="25">
        <f>F8</f>
        <v>44673</v>
      </c>
      <c r="G15" s="40"/>
      <c r="H15" s="26">
        <f t="shared" si="2"/>
        <v>44703</v>
      </c>
      <c r="I15" s="33">
        <f ca="1" t="shared" si="0"/>
        <v>13</v>
      </c>
      <c r="J15" s="22" t="str">
        <f ca="1" t="shared" si="1"/>
        <v>NOT DUE</v>
      </c>
      <c r="K15" s="23"/>
      <c r="L15" s="34" t="s">
        <v>1146</v>
      </c>
    </row>
    <row r="16" spans="1:12">
      <c r="A16" s="22" t="s">
        <v>1287</v>
      </c>
      <c r="B16" s="41" t="s">
        <v>1052</v>
      </c>
      <c r="C16" s="23" t="s">
        <v>1053</v>
      </c>
      <c r="D16" s="24" t="s">
        <v>529</v>
      </c>
      <c r="E16" s="25">
        <v>44082</v>
      </c>
      <c r="F16" s="25">
        <v>44628</v>
      </c>
      <c r="G16" s="40"/>
      <c r="H16" s="26">
        <f t="shared" ref="H16" si="3">F16+90</f>
        <v>44718</v>
      </c>
      <c r="I16" s="33">
        <f ca="1" t="shared" si="0"/>
        <v>28</v>
      </c>
      <c r="J16" s="22" t="str">
        <f ca="1" t="shared" si="1"/>
        <v>NOT DUE</v>
      </c>
      <c r="K16" s="23"/>
      <c r="L16" s="34" t="s">
        <v>1146</v>
      </c>
    </row>
    <row r="17" ht="22.5" customHeight="1" spans="1:12">
      <c r="A17" s="22" t="s">
        <v>1288</v>
      </c>
      <c r="B17" s="41" t="s">
        <v>1061</v>
      </c>
      <c r="C17" s="23" t="s">
        <v>1062</v>
      </c>
      <c r="D17" s="24" t="s">
        <v>197</v>
      </c>
      <c r="E17" s="25">
        <v>44082</v>
      </c>
      <c r="F17" s="25">
        <v>44447</v>
      </c>
      <c r="G17" s="40"/>
      <c r="H17" s="26">
        <f>F17+365</f>
        <v>44812</v>
      </c>
      <c r="I17" s="33">
        <f ca="1" t="shared" si="0"/>
        <v>122</v>
      </c>
      <c r="J17" s="22" t="str">
        <f ca="1" t="shared" si="1"/>
        <v>NOT DUE</v>
      </c>
      <c r="K17" s="23" t="s">
        <v>1063</v>
      </c>
      <c r="L17" s="34" t="s">
        <v>1064</v>
      </c>
    </row>
    <row r="18" ht="15" customHeight="1" spans="1:12">
      <c r="A18" s="22" t="s">
        <v>1289</v>
      </c>
      <c r="B18" s="41" t="s">
        <v>857</v>
      </c>
      <c r="C18" s="23" t="s">
        <v>1066</v>
      </c>
      <c r="D18" s="24" t="s">
        <v>197</v>
      </c>
      <c r="E18" s="25">
        <v>44082</v>
      </c>
      <c r="F18" s="25">
        <v>44447</v>
      </c>
      <c r="G18" s="40"/>
      <c r="H18" s="26">
        <f t="shared" ref="H18:H21" si="4">F18+365</f>
        <v>44812</v>
      </c>
      <c r="I18" s="33">
        <f ca="1" t="shared" si="0"/>
        <v>122</v>
      </c>
      <c r="J18" s="22" t="str">
        <f ca="1" t="shared" si="1"/>
        <v>NOT DUE</v>
      </c>
      <c r="K18" s="23"/>
      <c r="L18" s="34" t="s">
        <v>1158</v>
      </c>
    </row>
    <row r="19" spans="1:12">
      <c r="A19" s="22" t="s">
        <v>1290</v>
      </c>
      <c r="B19" s="41" t="s">
        <v>1068</v>
      </c>
      <c r="C19" s="23" t="s">
        <v>1069</v>
      </c>
      <c r="D19" s="24" t="s">
        <v>197</v>
      </c>
      <c r="E19" s="25">
        <v>44082</v>
      </c>
      <c r="F19" s="25">
        <v>44447</v>
      </c>
      <c r="G19" s="40"/>
      <c r="H19" s="26">
        <f t="shared" si="4"/>
        <v>44812</v>
      </c>
      <c r="I19" s="33">
        <f ca="1" t="shared" si="0"/>
        <v>122</v>
      </c>
      <c r="J19" s="22" t="str">
        <f ca="1" t="shared" si="1"/>
        <v>NOT DUE</v>
      </c>
      <c r="K19" s="23"/>
      <c r="L19" s="34"/>
    </row>
    <row r="20" spans="1:12">
      <c r="A20" s="22" t="s">
        <v>1291</v>
      </c>
      <c r="B20" s="41" t="s">
        <v>1074</v>
      </c>
      <c r="C20" s="23" t="s">
        <v>1049</v>
      </c>
      <c r="D20" s="24" t="s">
        <v>197</v>
      </c>
      <c r="E20" s="25">
        <v>44082</v>
      </c>
      <c r="F20" s="25">
        <v>44447</v>
      </c>
      <c r="G20" s="40"/>
      <c r="H20" s="26">
        <f t="shared" si="4"/>
        <v>44812</v>
      </c>
      <c r="I20" s="33">
        <f ca="1" t="shared" si="0"/>
        <v>122</v>
      </c>
      <c r="J20" s="22" t="str">
        <f ca="1" t="shared" si="1"/>
        <v>NOT DUE</v>
      </c>
      <c r="K20" s="23"/>
      <c r="L20" s="34"/>
    </row>
    <row r="21" spans="1:12">
      <c r="A21" s="22" t="s">
        <v>1292</v>
      </c>
      <c r="B21" s="41" t="s">
        <v>1076</v>
      </c>
      <c r="C21" s="23" t="s">
        <v>1077</v>
      </c>
      <c r="D21" s="24" t="s">
        <v>197</v>
      </c>
      <c r="E21" s="25">
        <v>44082</v>
      </c>
      <c r="F21" s="25">
        <v>44447</v>
      </c>
      <c r="G21" s="40"/>
      <c r="H21" s="26">
        <f t="shared" si="4"/>
        <v>44812</v>
      </c>
      <c r="I21" s="33">
        <f ca="1" t="shared" si="0"/>
        <v>122</v>
      </c>
      <c r="J21" s="22" t="str">
        <f ca="1" t="shared" si="1"/>
        <v>NOT DUE</v>
      </c>
      <c r="K21" s="23"/>
      <c r="L21" s="34"/>
    </row>
    <row r="22" spans="1:12">
      <c r="A22" s="22" t="s">
        <v>1293</v>
      </c>
      <c r="B22" s="41" t="s">
        <v>857</v>
      </c>
      <c r="C22" s="23" t="s">
        <v>1079</v>
      </c>
      <c r="D22" s="24" t="s">
        <v>171</v>
      </c>
      <c r="E22" s="25">
        <v>44082</v>
      </c>
      <c r="F22" s="25">
        <v>44629</v>
      </c>
      <c r="G22" s="40"/>
      <c r="H22" s="26">
        <f t="shared" ref="H22:H33" si="5">F22+182</f>
        <v>44811</v>
      </c>
      <c r="I22" s="33">
        <f ca="1" t="shared" si="0"/>
        <v>121</v>
      </c>
      <c r="J22" s="22" t="str">
        <f ca="1" t="shared" si="1"/>
        <v>NOT DUE</v>
      </c>
      <c r="K22" s="23"/>
      <c r="L22" s="34"/>
    </row>
    <row r="23" spans="1:12">
      <c r="A23" s="22" t="s">
        <v>1294</v>
      </c>
      <c r="B23" s="41" t="s">
        <v>1081</v>
      </c>
      <c r="C23" s="23" t="s">
        <v>1079</v>
      </c>
      <c r="D23" s="24" t="s">
        <v>171</v>
      </c>
      <c r="E23" s="25">
        <v>44082</v>
      </c>
      <c r="F23" s="25">
        <f>F22</f>
        <v>44629</v>
      </c>
      <c r="G23" s="40"/>
      <c r="H23" s="26">
        <f t="shared" si="5"/>
        <v>44811</v>
      </c>
      <c r="I23" s="33">
        <f ca="1" t="shared" si="0"/>
        <v>121</v>
      </c>
      <c r="J23" s="22" t="str">
        <f ca="1" t="shared" si="1"/>
        <v>NOT DUE</v>
      </c>
      <c r="K23" s="23"/>
      <c r="L23" s="34"/>
    </row>
    <row r="24" ht="24" spans="1:12">
      <c r="A24" s="22" t="s">
        <v>1295</v>
      </c>
      <c r="B24" s="41" t="s">
        <v>1083</v>
      </c>
      <c r="C24" s="23" t="s">
        <v>1084</v>
      </c>
      <c r="D24" s="24" t="s">
        <v>171</v>
      </c>
      <c r="E24" s="25">
        <v>44082</v>
      </c>
      <c r="F24" s="25">
        <f>F22</f>
        <v>44629</v>
      </c>
      <c r="G24" s="40"/>
      <c r="H24" s="26">
        <f t="shared" si="5"/>
        <v>44811</v>
      </c>
      <c r="I24" s="33">
        <f ca="1" t="shared" si="0"/>
        <v>121</v>
      </c>
      <c r="J24" s="22" t="str">
        <f ca="1" t="shared" si="1"/>
        <v>NOT DUE</v>
      </c>
      <c r="K24" s="23"/>
      <c r="L24" s="34"/>
    </row>
    <row r="25" ht="24" spans="1:12">
      <c r="A25" s="22" t="s">
        <v>1296</v>
      </c>
      <c r="B25" s="41" t="s">
        <v>1213</v>
      </c>
      <c r="C25" s="23" t="s">
        <v>1084</v>
      </c>
      <c r="D25" s="24" t="s">
        <v>171</v>
      </c>
      <c r="E25" s="25">
        <v>44082</v>
      </c>
      <c r="F25" s="25">
        <f>F22</f>
        <v>44629</v>
      </c>
      <c r="G25" s="40"/>
      <c r="H25" s="26">
        <f t="shared" si="5"/>
        <v>44811</v>
      </c>
      <c r="I25" s="33">
        <f ca="1" t="shared" si="0"/>
        <v>121</v>
      </c>
      <c r="J25" s="22" t="str">
        <f ca="1" t="shared" si="1"/>
        <v>NOT DUE</v>
      </c>
      <c r="K25" s="23"/>
      <c r="L25" s="34"/>
    </row>
    <row r="26" spans="1:12">
      <c r="A26" s="22" t="s">
        <v>1297</v>
      </c>
      <c r="B26" s="41" t="s">
        <v>1088</v>
      </c>
      <c r="C26" s="23" t="s">
        <v>1089</v>
      </c>
      <c r="D26" s="24" t="s">
        <v>171</v>
      </c>
      <c r="E26" s="25">
        <v>44082</v>
      </c>
      <c r="F26" s="25">
        <f>F22</f>
        <v>44629</v>
      </c>
      <c r="G26" s="40"/>
      <c r="H26" s="26">
        <f t="shared" si="5"/>
        <v>44811</v>
      </c>
      <c r="I26" s="33">
        <f ca="1" t="shared" si="0"/>
        <v>121</v>
      </c>
      <c r="J26" s="22" t="str">
        <f ca="1" t="shared" si="1"/>
        <v>NOT DUE</v>
      </c>
      <c r="K26" s="23"/>
      <c r="L26" s="34"/>
    </row>
    <row r="27" spans="1:12">
      <c r="A27" s="22" t="s">
        <v>1298</v>
      </c>
      <c r="B27" s="41" t="s">
        <v>1045</v>
      </c>
      <c r="C27" s="23" t="s">
        <v>1089</v>
      </c>
      <c r="D27" s="24" t="s">
        <v>171</v>
      </c>
      <c r="E27" s="25">
        <v>44082</v>
      </c>
      <c r="F27" s="25">
        <f>F22</f>
        <v>44629</v>
      </c>
      <c r="G27" s="40"/>
      <c r="H27" s="26">
        <f t="shared" si="5"/>
        <v>44811</v>
      </c>
      <c r="I27" s="33">
        <f ca="1" t="shared" si="0"/>
        <v>121</v>
      </c>
      <c r="J27" s="22" t="str">
        <f ca="1" t="shared" si="1"/>
        <v>NOT DUE</v>
      </c>
      <c r="K27" s="23"/>
      <c r="L27" s="34"/>
    </row>
    <row r="28" ht="24" spans="1:12">
      <c r="A28" s="22" t="s">
        <v>1299</v>
      </c>
      <c r="B28" s="41" t="s">
        <v>1093</v>
      </c>
      <c r="C28" s="23" t="s">
        <v>1094</v>
      </c>
      <c r="D28" s="24" t="s">
        <v>529</v>
      </c>
      <c r="E28" s="25">
        <v>44082</v>
      </c>
      <c r="F28" s="25">
        <f>F22</f>
        <v>44629</v>
      </c>
      <c r="G28" s="40"/>
      <c r="H28" s="26">
        <f>F28+90</f>
        <v>44719</v>
      </c>
      <c r="I28" s="33">
        <f ca="1" t="shared" si="0"/>
        <v>29</v>
      </c>
      <c r="J28" s="22" t="str">
        <f ca="1" t="shared" si="1"/>
        <v>NOT DUE</v>
      </c>
      <c r="K28" s="23" t="s">
        <v>1217</v>
      </c>
      <c r="L28" s="34" t="s">
        <v>1146</v>
      </c>
    </row>
    <row r="29" spans="1:12">
      <c r="A29" s="22" t="s">
        <v>1300</v>
      </c>
      <c r="B29" s="41" t="s">
        <v>1036</v>
      </c>
      <c r="C29" s="23" t="s">
        <v>1097</v>
      </c>
      <c r="D29" s="24" t="s">
        <v>197</v>
      </c>
      <c r="E29" s="25">
        <v>44082</v>
      </c>
      <c r="F29" s="25">
        <v>44447</v>
      </c>
      <c r="G29" s="40"/>
      <c r="H29" s="26">
        <f t="shared" ref="H29:H30" si="6">F29+365</f>
        <v>44812</v>
      </c>
      <c r="I29" s="33">
        <f ca="1" t="shared" si="0"/>
        <v>122</v>
      </c>
      <c r="J29" s="22" t="str">
        <f ca="1" t="shared" si="1"/>
        <v>NOT DUE</v>
      </c>
      <c r="K29" s="23"/>
      <c r="L29" s="34"/>
    </row>
    <row r="30" ht="24" spans="1:12">
      <c r="A30" s="22" t="s">
        <v>1301</v>
      </c>
      <c r="B30" s="41" t="s">
        <v>1036</v>
      </c>
      <c r="C30" s="23" t="s">
        <v>1099</v>
      </c>
      <c r="D30" s="24" t="s">
        <v>197</v>
      </c>
      <c r="E30" s="25">
        <v>44082</v>
      </c>
      <c r="F30" s="25">
        <v>44447</v>
      </c>
      <c r="G30" s="40"/>
      <c r="H30" s="26">
        <f t="shared" si="6"/>
        <v>44812</v>
      </c>
      <c r="I30" s="33">
        <f ca="1" t="shared" si="0"/>
        <v>122</v>
      </c>
      <c r="J30" s="22" t="str">
        <f ca="1" t="shared" si="1"/>
        <v>NOT DUE</v>
      </c>
      <c r="K30" s="23"/>
      <c r="L30" s="34"/>
    </row>
    <row r="31" ht="24" spans="1:12">
      <c r="A31" s="22" t="s">
        <v>1302</v>
      </c>
      <c r="B31" s="41" t="s">
        <v>1101</v>
      </c>
      <c r="C31" s="23" t="s">
        <v>1102</v>
      </c>
      <c r="D31" s="24" t="s">
        <v>171</v>
      </c>
      <c r="E31" s="25">
        <v>44082</v>
      </c>
      <c r="F31" s="25">
        <f>F22</f>
        <v>44629</v>
      </c>
      <c r="G31" s="40"/>
      <c r="H31" s="26">
        <f t="shared" si="5"/>
        <v>44811</v>
      </c>
      <c r="I31" s="33">
        <f ca="1" t="shared" si="0"/>
        <v>121</v>
      </c>
      <c r="J31" s="22" t="str">
        <f ca="1" t="shared" si="1"/>
        <v>NOT DUE</v>
      </c>
      <c r="K31" s="23"/>
      <c r="L31" s="129" t="s">
        <v>1064</v>
      </c>
    </row>
    <row r="32" ht="24" spans="1:12">
      <c r="A32" s="22" t="s">
        <v>1303</v>
      </c>
      <c r="B32" s="41" t="s">
        <v>1101</v>
      </c>
      <c r="C32" s="23" t="s">
        <v>1104</v>
      </c>
      <c r="D32" s="24" t="s">
        <v>171</v>
      </c>
      <c r="E32" s="25">
        <v>44082</v>
      </c>
      <c r="F32" s="25">
        <f>F22</f>
        <v>44629</v>
      </c>
      <c r="G32" s="40"/>
      <c r="H32" s="26">
        <f t="shared" si="5"/>
        <v>44811</v>
      </c>
      <c r="I32" s="33">
        <f ca="1" t="shared" si="0"/>
        <v>121</v>
      </c>
      <c r="J32" s="22" t="str">
        <f ca="1" t="shared" si="1"/>
        <v>NOT DUE</v>
      </c>
      <c r="K32" s="23" t="s">
        <v>1105</v>
      </c>
      <c r="L32" s="129" t="s">
        <v>1064</v>
      </c>
    </row>
    <row r="33" ht="20.1" customHeight="1" spans="1:12">
      <c r="A33" s="22" t="s">
        <v>1304</v>
      </c>
      <c r="B33" s="130" t="s">
        <v>1107</v>
      </c>
      <c r="C33" s="23" t="s">
        <v>1104</v>
      </c>
      <c r="D33" s="24" t="s">
        <v>171</v>
      </c>
      <c r="E33" s="25">
        <v>44082</v>
      </c>
      <c r="F33" s="25">
        <f>F22</f>
        <v>44629</v>
      </c>
      <c r="G33" s="40"/>
      <c r="H33" s="26">
        <f t="shared" si="5"/>
        <v>44811</v>
      </c>
      <c r="I33" s="33">
        <f ca="1" t="shared" si="0"/>
        <v>121</v>
      </c>
      <c r="J33" s="22" t="str">
        <f ca="1" t="shared" si="1"/>
        <v>NOT DUE</v>
      </c>
      <c r="K33" s="23" t="s">
        <v>1105</v>
      </c>
      <c r="L33" s="129" t="s">
        <v>1064</v>
      </c>
    </row>
    <row r="34" spans="1:12">
      <c r="A34" s="22" t="s">
        <v>1305</v>
      </c>
      <c r="B34" s="130" t="s">
        <v>1107</v>
      </c>
      <c r="C34" s="23" t="s">
        <v>1109</v>
      </c>
      <c r="D34" s="24" t="s">
        <v>201</v>
      </c>
      <c r="E34" s="25">
        <v>44082</v>
      </c>
      <c r="F34" s="25">
        <v>44673</v>
      </c>
      <c r="G34" s="40"/>
      <c r="H34" s="26">
        <f t="shared" ref="H34:H37" si="7">F34+30</f>
        <v>44703</v>
      </c>
      <c r="I34" s="33">
        <f ca="1" t="shared" si="0"/>
        <v>13</v>
      </c>
      <c r="J34" s="22" t="str">
        <f ca="1" t="shared" si="1"/>
        <v>NOT DUE</v>
      </c>
      <c r="K34" s="23"/>
      <c r="L34" s="129" t="s">
        <v>1064</v>
      </c>
    </row>
    <row r="35" ht="15" customHeight="1" spans="1:12">
      <c r="A35" s="22" t="s">
        <v>1306</v>
      </c>
      <c r="B35" s="130" t="s">
        <v>1107</v>
      </c>
      <c r="C35" s="23" t="s">
        <v>1111</v>
      </c>
      <c r="D35" s="24" t="s">
        <v>201</v>
      </c>
      <c r="E35" s="25">
        <v>44082</v>
      </c>
      <c r="F35" s="25">
        <f>F34</f>
        <v>44673</v>
      </c>
      <c r="G35" s="40"/>
      <c r="H35" s="26">
        <f t="shared" si="7"/>
        <v>44703</v>
      </c>
      <c r="I35" s="33">
        <f ca="1" t="shared" si="0"/>
        <v>13</v>
      </c>
      <c r="J35" s="22" t="str">
        <f ca="1" t="shared" si="1"/>
        <v>NOT DUE</v>
      </c>
      <c r="K35" s="23"/>
      <c r="L35" s="129" t="s">
        <v>1064</v>
      </c>
    </row>
    <row r="36" spans="1:12">
      <c r="A36" s="22" t="s">
        <v>1307</v>
      </c>
      <c r="B36" s="130" t="s">
        <v>1107</v>
      </c>
      <c r="C36" s="23" t="s">
        <v>1113</v>
      </c>
      <c r="D36" s="24" t="s">
        <v>201</v>
      </c>
      <c r="E36" s="25">
        <v>44082</v>
      </c>
      <c r="F36" s="25">
        <f>F34</f>
        <v>44673</v>
      </c>
      <c r="G36" s="40"/>
      <c r="H36" s="26">
        <f t="shared" si="7"/>
        <v>44703</v>
      </c>
      <c r="I36" s="33">
        <f ca="1" t="shared" si="0"/>
        <v>13</v>
      </c>
      <c r="J36" s="22" t="str">
        <f ca="1" t="shared" si="1"/>
        <v>NOT DUE</v>
      </c>
      <c r="K36" s="23"/>
      <c r="L36" s="129" t="s">
        <v>1064</v>
      </c>
    </row>
    <row r="37" spans="1:12">
      <c r="A37" s="22" t="s">
        <v>1308</v>
      </c>
      <c r="B37" s="130" t="s">
        <v>1107</v>
      </c>
      <c r="C37" s="23" t="s">
        <v>1115</v>
      </c>
      <c r="D37" s="24" t="s">
        <v>201</v>
      </c>
      <c r="E37" s="25">
        <v>44082</v>
      </c>
      <c r="F37" s="25">
        <f>F34</f>
        <v>44673</v>
      </c>
      <c r="G37" s="40"/>
      <c r="H37" s="26">
        <f t="shared" si="7"/>
        <v>44703</v>
      </c>
      <c r="I37" s="33">
        <f ca="1" t="shared" si="0"/>
        <v>13</v>
      </c>
      <c r="J37" s="22" t="str">
        <f ca="1" t="shared" si="1"/>
        <v>NOT DUE</v>
      </c>
      <c r="K37" s="23"/>
      <c r="L37" s="129" t="s">
        <v>1064</v>
      </c>
    </row>
    <row r="38" ht="41.25" customHeight="1" spans="1:12">
      <c r="A38" s="22" t="s">
        <v>1309</v>
      </c>
      <c r="B38" s="41" t="s">
        <v>552</v>
      </c>
      <c r="C38" s="23" t="s">
        <v>1117</v>
      </c>
      <c r="D38" s="24" t="s">
        <v>197</v>
      </c>
      <c r="E38" s="25">
        <v>44082</v>
      </c>
      <c r="F38" s="25">
        <v>44447</v>
      </c>
      <c r="G38" s="40"/>
      <c r="H38" s="26">
        <f t="shared" ref="H38:H44" si="8">F38+365</f>
        <v>44812</v>
      </c>
      <c r="I38" s="33">
        <f ca="1" t="shared" si="0"/>
        <v>122</v>
      </c>
      <c r="J38" s="22" t="str">
        <f ca="1" t="shared" si="1"/>
        <v>NOT DUE</v>
      </c>
      <c r="K38" s="23" t="s">
        <v>1118</v>
      </c>
      <c r="L38" s="129"/>
    </row>
    <row r="39" spans="1:12">
      <c r="A39" s="22" t="s">
        <v>1310</v>
      </c>
      <c r="B39" s="41" t="s">
        <v>552</v>
      </c>
      <c r="C39" s="23" t="s">
        <v>1120</v>
      </c>
      <c r="D39" s="24" t="s">
        <v>197</v>
      </c>
      <c r="E39" s="25">
        <v>44082</v>
      </c>
      <c r="F39" s="25">
        <v>44447</v>
      </c>
      <c r="G39" s="40"/>
      <c r="H39" s="26">
        <f t="shared" si="8"/>
        <v>44812</v>
      </c>
      <c r="I39" s="33">
        <f ca="1" t="shared" si="0"/>
        <v>122</v>
      </c>
      <c r="J39" s="22" t="str">
        <f ca="1" t="shared" si="1"/>
        <v>NOT DUE</v>
      </c>
      <c r="K39" s="23"/>
      <c r="L39" s="34"/>
    </row>
    <row r="40" ht="39.95" customHeight="1" spans="1:12">
      <c r="A40" s="22" t="s">
        <v>1311</v>
      </c>
      <c r="B40" s="41" t="s">
        <v>833</v>
      </c>
      <c r="C40" s="23" t="s">
        <v>1122</v>
      </c>
      <c r="D40" s="24" t="s">
        <v>197</v>
      </c>
      <c r="E40" s="25">
        <v>44082</v>
      </c>
      <c r="F40" s="25">
        <v>44447</v>
      </c>
      <c r="G40" s="40"/>
      <c r="H40" s="26">
        <f t="shared" si="8"/>
        <v>44812</v>
      </c>
      <c r="I40" s="33">
        <f ca="1" t="shared" si="0"/>
        <v>122</v>
      </c>
      <c r="J40" s="22" t="str">
        <f ca="1" t="shared" si="1"/>
        <v>NOT DUE</v>
      </c>
      <c r="K40" s="23"/>
      <c r="L40" s="34"/>
    </row>
    <row r="41" spans="1:12">
      <c r="A41" s="22" t="s">
        <v>1312</v>
      </c>
      <c r="B41" s="41" t="s">
        <v>1231</v>
      </c>
      <c r="C41" s="23" t="s">
        <v>1124</v>
      </c>
      <c r="D41" s="24" t="s">
        <v>197</v>
      </c>
      <c r="E41" s="25">
        <v>44082</v>
      </c>
      <c r="F41" s="25">
        <v>44447</v>
      </c>
      <c r="G41" s="40"/>
      <c r="H41" s="26">
        <f t="shared" si="8"/>
        <v>44812</v>
      </c>
      <c r="I41" s="33">
        <f ca="1" t="shared" si="0"/>
        <v>122</v>
      </c>
      <c r="J41" s="22" t="str">
        <f ca="1" t="shared" si="1"/>
        <v>NOT DUE</v>
      </c>
      <c r="K41" s="23"/>
      <c r="L41" s="34"/>
    </row>
    <row r="42" spans="1:12">
      <c r="A42" s="22" t="s">
        <v>1313</v>
      </c>
      <c r="B42" s="41" t="s">
        <v>833</v>
      </c>
      <c r="C42" s="23" t="s">
        <v>1126</v>
      </c>
      <c r="D42" s="24" t="s">
        <v>197</v>
      </c>
      <c r="E42" s="25">
        <v>44082</v>
      </c>
      <c r="F42" s="25">
        <v>44447</v>
      </c>
      <c r="G42" s="40"/>
      <c r="H42" s="26">
        <f t="shared" si="8"/>
        <v>44812</v>
      </c>
      <c r="I42" s="33">
        <f ca="1" t="shared" si="0"/>
        <v>122</v>
      </c>
      <c r="J42" s="22" t="str">
        <f ca="1" t="shared" si="1"/>
        <v>NOT DUE</v>
      </c>
      <c r="K42" s="23"/>
      <c r="L42" s="34" t="s">
        <v>534</v>
      </c>
    </row>
    <row r="43" ht="24" spans="1:12">
      <c r="A43" s="22" t="s">
        <v>1314</v>
      </c>
      <c r="B43" s="41" t="s">
        <v>1128</v>
      </c>
      <c r="C43" s="23" t="s">
        <v>1129</v>
      </c>
      <c r="D43" s="24" t="s">
        <v>197</v>
      </c>
      <c r="E43" s="25">
        <v>44082</v>
      </c>
      <c r="F43" s="25">
        <v>44447</v>
      </c>
      <c r="G43" s="40"/>
      <c r="H43" s="26">
        <f t="shared" si="8"/>
        <v>44812</v>
      </c>
      <c r="I43" s="33">
        <f ca="1" t="shared" si="0"/>
        <v>122</v>
      </c>
      <c r="J43" s="22" t="str">
        <f ca="1" t="shared" si="1"/>
        <v>NOT DUE</v>
      </c>
      <c r="K43" s="23"/>
      <c r="L43" s="34" t="s">
        <v>534</v>
      </c>
    </row>
    <row r="44" spans="1:12">
      <c r="A44" s="22" t="s">
        <v>1315</v>
      </c>
      <c r="B44" s="41" t="s">
        <v>1131</v>
      </c>
      <c r="C44" s="23" t="s">
        <v>1132</v>
      </c>
      <c r="D44" s="24" t="s">
        <v>197</v>
      </c>
      <c r="E44" s="25">
        <v>44082</v>
      </c>
      <c r="F44" s="25">
        <v>44447</v>
      </c>
      <c r="G44" s="40"/>
      <c r="H44" s="26">
        <f t="shared" si="8"/>
        <v>44812</v>
      </c>
      <c r="I44" s="33">
        <f ca="1" t="shared" si="0"/>
        <v>122</v>
      </c>
      <c r="J44" s="22" t="str">
        <f ca="1" t="shared" si="1"/>
        <v>NOT DUE</v>
      </c>
      <c r="K44" s="23"/>
      <c r="L44" s="34"/>
    </row>
    <row r="45" ht="36" spans="1:12">
      <c r="A45" s="22" t="s">
        <v>1316</v>
      </c>
      <c r="B45" s="130" t="s">
        <v>1134</v>
      </c>
      <c r="C45" s="23" t="s">
        <v>1135</v>
      </c>
      <c r="D45" s="24" t="s">
        <v>201</v>
      </c>
      <c r="E45" s="25">
        <v>44082</v>
      </c>
      <c r="F45" s="25">
        <f>F34</f>
        <v>44673</v>
      </c>
      <c r="G45" s="40"/>
      <c r="H45" s="26">
        <f t="shared" ref="H45:H46" si="9">F45+30</f>
        <v>44703</v>
      </c>
      <c r="I45" s="33">
        <f ca="1" t="shared" si="0"/>
        <v>13</v>
      </c>
      <c r="J45" s="22" t="str">
        <f ca="1" t="shared" si="1"/>
        <v>NOT DUE</v>
      </c>
      <c r="K45" s="23"/>
      <c r="L45" s="34" t="s">
        <v>1146</v>
      </c>
    </row>
    <row r="46" ht="24" spans="1:12">
      <c r="A46" s="22" t="s">
        <v>1317</v>
      </c>
      <c r="B46" s="130" t="s">
        <v>1137</v>
      </c>
      <c r="C46" s="23" t="s">
        <v>1138</v>
      </c>
      <c r="D46" s="24" t="s">
        <v>201</v>
      </c>
      <c r="E46" s="25">
        <v>44082</v>
      </c>
      <c r="F46" s="25">
        <f>F34</f>
        <v>44673</v>
      </c>
      <c r="G46" s="40"/>
      <c r="H46" s="26">
        <f t="shared" si="9"/>
        <v>44703</v>
      </c>
      <c r="I46" s="33">
        <f ca="1" t="shared" si="0"/>
        <v>13</v>
      </c>
      <c r="J46" s="22" t="str">
        <f ca="1" t="shared" si="1"/>
        <v>NOT DUE</v>
      </c>
      <c r="K46" s="23"/>
      <c r="L46" s="34" t="s">
        <v>1146</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1319</v>
      </c>
      <c r="B8" s="41" t="s">
        <v>1034</v>
      </c>
      <c r="C8" s="23" t="s">
        <v>603</v>
      </c>
      <c r="D8" s="24" t="s">
        <v>201</v>
      </c>
      <c r="E8" s="25">
        <v>44082</v>
      </c>
      <c r="F8" s="25">
        <v>44673</v>
      </c>
      <c r="G8" s="40"/>
      <c r="H8" s="26">
        <f>F8+30</f>
        <v>44703</v>
      </c>
      <c r="I8" s="33">
        <f ca="1" t="shared" ref="I8:I46" si="0">IF(ISBLANK(H8),"",H8-DATE(YEAR(NOW()),MONTH(NOW()),DAY(NOW())))</f>
        <v>13</v>
      </c>
      <c r="J8" s="22" t="str">
        <f ca="1" t="shared" ref="J8:J46" si="1">IF(I8="","",IF(I8&lt;0,"OVERDUE","NOT DUE"))</f>
        <v>NOT DUE</v>
      </c>
      <c r="K8" s="23"/>
      <c r="L8" s="34" t="s">
        <v>1146</v>
      </c>
    </row>
    <row r="9" spans="1:12">
      <c r="A9" s="22" t="s">
        <v>1320</v>
      </c>
      <c r="B9" s="41" t="s">
        <v>1194</v>
      </c>
      <c r="C9" s="23" t="s">
        <v>1195</v>
      </c>
      <c r="D9" s="24" t="s">
        <v>201</v>
      </c>
      <c r="E9" s="25">
        <v>44082</v>
      </c>
      <c r="F9" s="25">
        <f>F8</f>
        <v>44673</v>
      </c>
      <c r="G9" s="40"/>
      <c r="H9" s="26">
        <f t="shared" ref="H9:H15" si="2">F9+30</f>
        <v>44703</v>
      </c>
      <c r="I9" s="33">
        <f ca="1" t="shared" si="0"/>
        <v>13</v>
      </c>
      <c r="J9" s="22" t="str">
        <f ca="1" t="shared" si="1"/>
        <v>NOT DUE</v>
      </c>
      <c r="K9" s="23"/>
      <c r="L9" s="34" t="s">
        <v>1146</v>
      </c>
    </row>
    <row r="10" spans="1:12">
      <c r="A10" s="22" t="s">
        <v>1321</v>
      </c>
      <c r="B10" s="41" t="s">
        <v>1197</v>
      </c>
      <c r="C10" s="23" t="s">
        <v>1195</v>
      </c>
      <c r="D10" s="24" t="s">
        <v>201</v>
      </c>
      <c r="E10" s="25">
        <v>44082</v>
      </c>
      <c r="F10" s="25">
        <f>F8</f>
        <v>44673</v>
      </c>
      <c r="G10" s="40"/>
      <c r="H10" s="26">
        <f t="shared" si="2"/>
        <v>44703</v>
      </c>
      <c r="I10" s="33">
        <f ca="1" t="shared" si="0"/>
        <v>13</v>
      </c>
      <c r="J10" s="22" t="str">
        <f ca="1" t="shared" si="1"/>
        <v>NOT DUE</v>
      </c>
      <c r="K10" s="23"/>
      <c r="L10" s="34" t="s">
        <v>1146</v>
      </c>
    </row>
    <row r="11" spans="1:12">
      <c r="A11" s="22" t="s">
        <v>1322</v>
      </c>
      <c r="B11" s="41" t="s">
        <v>1140</v>
      </c>
      <c r="C11" s="23" t="s">
        <v>1195</v>
      </c>
      <c r="D11" s="24" t="s">
        <v>201</v>
      </c>
      <c r="E11" s="25">
        <v>44082</v>
      </c>
      <c r="F11" s="25">
        <f>F8</f>
        <v>44673</v>
      </c>
      <c r="G11" s="40"/>
      <c r="H11" s="26">
        <f t="shared" si="2"/>
        <v>44703</v>
      </c>
      <c r="I11" s="33">
        <f ca="1" t="shared" si="0"/>
        <v>13</v>
      </c>
      <c r="J11" s="22" t="str">
        <f ca="1" t="shared" si="1"/>
        <v>NOT DUE</v>
      </c>
      <c r="K11" s="23"/>
      <c r="L11" s="34" t="s">
        <v>1146</v>
      </c>
    </row>
    <row r="12" ht="24" spans="1:12">
      <c r="A12" s="22" t="s">
        <v>1323</v>
      </c>
      <c r="B12" s="41" t="s">
        <v>1036</v>
      </c>
      <c r="C12" s="23" t="s">
        <v>1037</v>
      </c>
      <c r="D12" s="24" t="s">
        <v>201</v>
      </c>
      <c r="E12" s="25">
        <v>44082</v>
      </c>
      <c r="F12" s="25">
        <f>F8</f>
        <v>44673</v>
      </c>
      <c r="G12" s="40"/>
      <c r="H12" s="26">
        <f t="shared" si="2"/>
        <v>44703</v>
      </c>
      <c r="I12" s="33">
        <f ca="1" t="shared" si="0"/>
        <v>13</v>
      </c>
      <c r="J12" s="22" t="str">
        <f ca="1" t="shared" si="1"/>
        <v>NOT DUE</v>
      </c>
      <c r="K12" s="23"/>
      <c r="L12" s="34" t="s">
        <v>1146</v>
      </c>
    </row>
    <row r="13" spans="1:12">
      <c r="A13" s="22" t="s">
        <v>1324</v>
      </c>
      <c r="B13" s="130" t="s">
        <v>1042</v>
      </c>
      <c r="C13" s="23" t="s">
        <v>1043</v>
      </c>
      <c r="D13" s="24" t="s">
        <v>201</v>
      </c>
      <c r="E13" s="25">
        <v>44082</v>
      </c>
      <c r="F13" s="25">
        <f>F8</f>
        <v>44673</v>
      </c>
      <c r="G13" s="40"/>
      <c r="H13" s="26">
        <f t="shared" si="2"/>
        <v>44703</v>
      </c>
      <c r="I13" s="33">
        <f ca="1" t="shared" si="0"/>
        <v>13</v>
      </c>
      <c r="J13" s="22" t="str">
        <f ca="1" t="shared" si="1"/>
        <v>NOT DUE</v>
      </c>
      <c r="K13" s="23"/>
      <c r="L13" s="34" t="s">
        <v>1146</v>
      </c>
    </row>
    <row r="14" spans="1:12">
      <c r="A14" s="22" t="s">
        <v>1325</v>
      </c>
      <c r="B14" s="41" t="s">
        <v>1045</v>
      </c>
      <c r="C14" s="23" t="s">
        <v>1046</v>
      </c>
      <c r="D14" s="24" t="s">
        <v>201</v>
      </c>
      <c r="E14" s="25">
        <v>44082</v>
      </c>
      <c r="F14" s="25">
        <f>F8</f>
        <v>44673</v>
      </c>
      <c r="G14" s="40"/>
      <c r="H14" s="26">
        <f t="shared" si="2"/>
        <v>44703</v>
      </c>
      <c r="I14" s="33">
        <f ca="1" t="shared" si="0"/>
        <v>13</v>
      </c>
      <c r="J14" s="22" t="str">
        <f ca="1" t="shared" si="1"/>
        <v>NOT DUE</v>
      </c>
      <c r="K14" s="23"/>
      <c r="L14" s="34" t="s">
        <v>1146</v>
      </c>
    </row>
    <row r="15" ht="24" spans="1:12">
      <c r="A15" s="22" t="s">
        <v>1326</v>
      </c>
      <c r="B15" s="41" t="s">
        <v>1048</v>
      </c>
      <c r="C15" s="23" t="s">
        <v>1049</v>
      </c>
      <c r="D15" s="24" t="s">
        <v>201</v>
      </c>
      <c r="E15" s="25">
        <v>44082</v>
      </c>
      <c r="F15" s="25">
        <f>F8</f>
        <v>44673</v>
      </c>
      <c r="G15" s="40"/>
      <c r="H15" s="26">
        <f t="shared" si="2"/>
        <v>44703</v>
      </c>
      <c r="I15" s="33">
        <f ca="1" t="shared" si="0"/>
        <v>13</v>
      </c>
      <c r="J15" s="22" t="str">
        <f ca="1" t="shared" si="1"/>
        <v>NOT DUE</v>
      </c>
      <c r="K15" s="23"/>
      <c r="L15" s="34" t="s">
        <v>1146</v>
      </c>
    </row>
    <row r="16" spans="1:12">
      <c r="A16" s="22" t="s">
        <v>1327</v>
      </c>
      <c r="B16" s="41" t="s">
        <v>1052</v>
      </c>
      <c r="C16" s="23" t="s">
        <v>1053</v>
      </c>
      <c r="D16" s="24" t="s">
        <v>529</v>
      </c>
      <c r="E16" s="25">
        <v>44082</v>
      </c>
      <c r="F16" s="25">
        <v>44628</v>
      </c>
      <c r="G16" s="40"/>
      <c r="H16" s="26">
        <f t="shared" ref="H16" si="3">F16+90</f>
        <v>44718</v>
      </c>
      <c r="I16" s="33">
        <f ca="1" t="shared" si="0"/>
        <v>28</v>
      </c>
      <c r="J16" s="22" t="str">
        <f ca="1" t="shared" si="1"/>
        <v>NOT DUE</v>
      </c>
      <c r="K16" s="23"/>
      <c r="L16" s="34"/>
    </row>
    <row r="17" ht="29.25" customHeight="1" spans="1:12">
      <c r="A17" s="22" t="s">
        <v>1328</v>
      </c>
      <c r="B17" s="41" t="s">
        <v>1061</v>
      </c>
      <c r="C17" s="23" t="s">
        <v>1062</v>
      </c>
      <c r="D17" s="24" t="s">
        <v>197</v>
      </c>
      <c r="E17" s="25">
        <v>44082</v>
      </c>
      <c r="F17" s="25">
        <v>44447</v>
      </c>
      <c r="G17" s="40"/>
      <c r="H17" s="26">
        <f>F17+365</f>
        <v>44812</v>
      </c>
      <c r="I17" s="33">
        <f ca="1" t="shared" si="0"/>
        <v>122</v>
      </c>
      <c r="J17" s="22" t="str">
        <f ca="1" t="shared" si="1"/>
        <v>NOT DUE</v>
      </c>
      <c r="K17" s="23" t="s">
        <v>1063</v>
      </c>
      <c r="L17" s="34" t="s">
        <v>1064</v>
      </c>
    </row>
    <row r="18" ht="15" customHeight="1" spans="1:12">
      <c r="A18" s="22" t="s">
        <v>1329</v>
      </c>
      <c r="B18" s="41" t="s">
        <v>857</v>
      </c>
      <c r="C18" s="23" t="s">
        <v>1066</v>
      </c>
      <c r="D18" s="24" t="s">
        <v>197</v>
      </c>
      <c r="E18" s="25">
        <v>44082</v>
      </c>
      <c r="F18" s="25">
        <v>44447</v>
      </c>
      <c r="G18" s="40"/>
      <c r="H18" s="26">
        <f t="shared" ref="H18:H21" si="4">F18+365</f>
        <v>44812</v>
      </c>
      <c r="I18" s="33">
        <f ca="1" t="shared" si="0"/>
        <v>122</v>
      </c>
      <c r="J18" s="22" t="str">
        <f ca="1" t="shared" si="1"/>
        <v>NOT DUE</v>
      </c>
      <c r="K18" s="23"/>
      <c r="L18" s="34" t="s">
        <v>1158</v>
      </c>
    </row>
    <row r="19" spans="1:12">
      <c r="A19" s="22" t="s">
        <v>1330</v>
      </c>
      <c r="B19" s="41" t="s">
        <v>1068</v>
      </c>
      <c r="C19" s="23" t="s">
        <v>1069</v>
      </c>
      <c r="D19" s="24" t="s">
        <v>197</v>
      </c>
      <c r="E19" s="25">
        <v>44082</v>
      </c>
      <c r="F19" s="25">
        <v>44447</v>
      </c>
      <c r="G19" s="40"/>
      <c r="H19" s="26">
        <f t="shared" si="4"/>
        <v>44812</v>
      </c>
      <c r="I19" s="33">
        <f ca="1" t="shared" si="0"/>
        <v>122</v>
      </c>
      <c r="J19" s="22" t="str">
        <f ca="1" t="shared" si="1"/>
        <v>NOT DUE</v>
      </c>
      <c r="K19" s="23"/>
      <c r="L19" s="34"/>
    </row>
    <row r="20" spans="1:12">
      <c r="A20" s="22" t="s">
        <v>1331</v>
      </c>
      <c r="B20" s="41" t="s">
        <v>1074</v>
      </c>
      <c r="C20" s="23" t="s">
        <v>1049</v>
      </c>
      <c r="D20" s="24" t="s">
        <v>197</v>
      </c>
      <c r="E20" s="25">
        <v>44082</v>
      </c>
      <c r="F20" s="25">
        <v>44447</v>
      </c>
      <c r="G20" s="40"/>
      <c r="H20" s="26">
        <f t="shared" si="4"/>
        <v>44812</v>
      </c>
      <c r="I20" s="33">
        <f ca="1" t="shared" si="0"/>
        <v>122</v>
      </c>
      <c r="J20" s="22" t="str">
        <f ca="1" t="shared" si="1"/>
        <v>NOT DUE</v>
      </c>
      <c r="K20" s="23"/>
      <c r="L20" s="34"/>
    </row>
    <row r="21" spans="1:12">
      <c r="A21" s="22" t="s">
        <v>1332</v>
      </c>
      <c r="B21" s="41" t="s">
        <v>1076</v>
      </c>
      <c r="C21" s="23" t="s">
        <v>1077</v>
      </c>
      <c r="D21" s="24" t="s">
        <v>197</v>
      </c>
      <c r="E21" s="25">
        <v>44082</v>
      </c>
      <c r="F21" s="25">
        <v>44447</v>
      </c>
      <c r="G21" s="40"/>
      <c r="H21" s="26">
        <f t="shared" si="4"/>
        <v>44812</v>
      </c>
      <c r="I21" s="33">
        <f ca="1" t="shared" si="0"/>
        <v>122</v>
      </c>
      <c r="J21" s="22" t="str">
        <f ca="1" t="shared" si="1"/>
        <v>NOT DUE</v>
      </c>
      <c r="K21" s="23"/>
      <c r="L21" s="34"/>
    </row>
    <row r="22" spans="1:12">
      <c r="A22" s="22" t="s">
        <v>1333</v>
      </c>
      <c r="B22" s="41" t="s">
        <v>857</v>
      </c>
      <c r="C22" s="23" t="s">
        <v>1079</v>
      </c>
      <c r="D22" s="24" t="s">
        <v>171</v>
      </c>
      <c r="E22" s="25">
        <v>44082</v>
      </c>
      <c r="F22" s="25">
        <v>44629</v>
      </c>
      <c r="G22" s="40"/>
      <c r="H22" s="26">
        <f t="shared" ref="H22:H33" si="5">F22+182</f>
        <v>44811</v>
      </c>
      <c r="I22" s="33">
        <f ca="1" t="shared" si="0"/>
        <v>121</v>
      </c>
      <c r="J22" s="22" t="str">
        <f ca="1" t="shared" si="1"/>
        <v>NOT DUE</v>
      </c>
      <c r="K22" s="23"/>
      <c r="L22" s="34"/>
    </row>
    <row r="23" spans="1:12">
      <c r="A23" s="22" t="s">
        <v>1334</v>
      </c>
      <c r="B23" s="41" t="s">
        <v>1081</v>
      </c>
      <c r="C23" s="23" t="s">
        <v>1079</v>
      </c>
      <c r="D23" s="24" t="s">
        <v>171</v>
      </c>
      <c r="E23" s="25">
        <v>44082</v>
      </c>
      <c r="F23" s="25">
        <f>F22</f>
        <v>44629</v>
      </c>
      <c r="G23" s="40"/>
      <c r="H23" s="26">
        <f t="shared" si="5"/>
        <v>44811</v>
      </c>
      <c r="I23" s="33">
        <f ca="1" t="shared" si="0"/>
        <v>121</v>
      </c>
      <c r="J23" s="22" t="str">
        <f ca="1" t="shared" si="1"/>
        <v>NOT DUE</v>
      </c>
      <c r="K23" s="23"/>
      <c r="L23" s="34"/>
    </row>
    <row r="24" ht="24" spans="1:12">
      <c r="A24" s="22" t="s">
        <v>1335</v>
      </c>
      <c r="B24" s="41" t="s">
        <v>1083</v>
      </c>
      <c r="C24" s="23" t="s">
        <v>1084</v>
      </c>
      <c r="D24" s="24" t="s">
        <v>171</v>
      </c>
      <c r="E24" s="25">
        <v>44082</v>
      </c>
      <c r="F24" s="25">
        <f>F22</f>
        <v>44629</v>
      </c>
      <c r="G24" s="40"/>
      <c r="H24" s="26">
        <f t="shared" si="5"/>
        <v>44811</v>
      </c>
      <c r="I24" s="33">
        <f ca="1" t="shared" si="0"/>
        <v>121</v>
      </c>
      <c r="J24" s="22" t="str">
        <f ca="1" t="shared" si="1"/>
        <v>NOT DUE</v>
      </c>
      <c r="K24" s="23"/>
      <c r="L24" s="34"/>
    </row>
    <row r="25" ht="24" spans="1:12">
      <c r="A25" s="22" t="s">
        <v>1336</v>
      </c>
      <c r="B25" s="41" t="s">
        <v>1213</v>
      </c>
      <c r="C25" s="23" t="s">
        <v>1084</v>
      </c>
      <c r="D25" s="24" t="s">
        <v>171</v>
      </c>
      <c r="E25" s="25">
        <v>44082</v>
      </c>
      <c r="F25" s="25">
        <f>F22</f>
        <v>44629</v>
      </c>
      <c r="G25" s="40"/>
      <c r="H25" s="26">
        <f t="shared" si="5"/>
        <v>44811</v>
      </c>
      <c r="I25" s="33">
        <f ca="1" t="shared" si="0"/>
        <v>121</v>
      </c>
      <c r="J25" s="22" t="str">
        <f ca="1" t="shared" si="1"/>
        <v>NOT DUE</v>
      </c>
      <c r="K25" s="23"/>
      <c r="L25" s="34"/>
    </row>
    <row r="26" spans="1:12">
      <c r="A26" s="22" t="s">
        <v>1337</v>
      </c>
      <c r="B26" s="41" t="s">
        <v>1088</v>
      </c>
      <c r="C26" s="23" t="s">
        <v>1089</v>
      </c>
      <c r="D26" s="24" t="s">
        <v>171</v>
      </c>
      <c r="E26" s="25">
        <v>44082</v>
      </c>
      <c r="F26" s="25">
        <f>F22</f>
        <v>44629</v>
      </c>
      <c r="G26" s="40"/>
      <c r="H26" s="26">
        <f t="shared" si="5"/>
        <v>44811</v>
      </c>
      <c r="I26" s="33">
        <f ca="1" t="shared" si="0"/>
        <v>121</v>
      </c>
      <c r="J26" s="22" t="str">
        <f ca="1" t="shared" si="1"/>
        <v>NOT DUE</v>
      </c>
      <c r="K26" s="23"/>
      <c r="L26" s="34"/>
    </row>
    <row r="27" spans="1:12">
      <c r="A27" s="22" t="s">
        <v>1338</v>
      </c>
      <c r="B27" s="41" t="s">
        <v>1045</v>
      </c>
      <c r="C27" s="23" t="s">
        <v>1089</v>
      </c>
      <c r="D27" s="24" t="s">
        <v>171</v>
      </c>
      <c r="E27" s="25">
        <v>44082</v>
      </c>
      <c r="F27" s="25">
        <f>F22</f>
        <v>44629</v>
      </c>
      <c r="G27" s="40"/>
      <c r="H27" s="26">
        <f t="shared" si="5"/>
        <v>44811</v>
      </c>
      <c r="I27" s="33">
        <f ca="1" t="shared" si="0"/>
        <v>121</v>
      </c>
      <c r="J27" s="22" t="str">
        <f ca="1" t="shared" si="1"/>
        <v>NOT DUE</v>
      </c>
      <c r="K27" s="23"/>
      <c r="L27" s="34"/>
    </row>
    <row r="28" ht="24" spans="1:12">
      <c r="A28" s="22" t="s">
        <v>1339</v>
      </c>
      <c r="B28" s="41" t="s">
        <v>1093</v>
      </c>
      <c r="C28" s="23" t="s">
        <v>1094</v>
      </c>
      <c r="D28" s="24" t="s">
        <v>529</v>
      </c>
      <c r="E28" s="25">
        <v>44082</v>
      </c>
      <c r="F28" s="25">
        <f>F22</f>
        <v>44629</v>
      </c>
      <c r="G28" s="40"/>
      <c r="H28" s="26">
        <f>F28+90</f>
        <v>44719</v>
      </c>
      <c r="I28" s="33">
        <f ca="1" t="shared" si="0"/>
        <v>29</v>
      </c>
      <c r="J28" s="22" t="str">
        <f ca="1" t="shared" si="1"/>
        <v>NOT DUE</v>
      </c>
      <c r="K28" s="23" t="s">
        <v>1217</v>
      </c>
      <c r="L28" s="34" t="s">
        <v>1146</v>
      </c>
    </row>
    <row r="29" spans="1:12">
      <c r="A29" s="22" t="s">
        <v>1340</v>
      </c>
      <c r="B29" s="41" t="s">
        <v>1036</v>
      </c>
      <c r="C29" s="23" t="s">
        <v>1097</v>
      </c>
      <c r="D29" s="24" t="s">
        <v>197</v>
      </c>
      <c r="E29" s="25">
        <v>44082</v>
      </c>
      <c r="F29" s="25">
        <v>44447</v>
      </c>
      <c r="G29" s="40"/>
      <c r="H29" s="26">
        <f t="shared" ref="H29:H30" si="6">F29+365</f>
        <v>44812</v>
      </c>
      <c r="I29" s="33">
        <f ca="1" t="shared" si="0"/>
        <v>122</v>
      </c>
      <c r="J29" s="22" t="str">
        <f ca="1" t="shared" si="1"/>
        <v>NOT DUE</v>
      </c>
      <c r="K29" s="23"/>
      <c r="L29" s="34"/>
    </row>
    <row r="30" ht="24" spans="1:12">
      <c r="A30" s="22" t="s">
        <v>1341</v>
      </c>
      <c r="B30" s="41" t="s">
        <v>1036</v>
      </c>
      <c r="C30" s="23" t="s">
        <v>1099</v>
      </c>
      <c r="D30" s="24" t="s">
        <v>197</v>
      </c>
      <c r="E30" s="25">
        <v>44082</v>
      </c>
      <c r="F30" s="25">
        <v>44447</v>
      </c>
      <c r="G30" s="40"/>
      <c r="H30" s="26">
        <f t="shared" si="6"/>
        <v>44812</v>
      </c>
      <c r="I30" s="33">
        <f ca="1" t="shared" si="0"/>
        <v>122</v>
      </c>
      <c r="J30" s="22" t="str">
        <f ca="1" t="shared" si="1"/>
        <v>NOT DUE</v>
      </c>
      <c r="K30" s="23"/>
      <c r="L30" s="34"/>
    </row>
    <row r="31" ht="24" spans="1:12">
      <c r="A31" s="22" t="s">
        <v>1342</v>
      </c>
      <c r="B31" s="41" t="s">
        <v>1101</v>
      </c>
      <c r="C31" s="23" t="s">
        <v>1102</v>
      </c>
      <c r="D31" s="24" t="s">
        <v>171</v>
      </c>
      <c r="E31" s="25">
        <v>44082</v>
      </c>
      <c r="F31" s="25">
        <f>F22</f>
        <v>44629</v>
      </c>
      <c r="G31" s="40"/>
      <c r="H31" s="26">
        <f t="shared" si="5"/>
        <v>44811</v>
      </c>
      <c r="I31" s="33">
        <f ca="1" t="shared" si="0"/>
        <v>121</v>
      </c>
      <c r="J31" s="22" t="str">
        <f ca="1" t="shared" si="1"/>
        <v>NOT DUE</v>
      </c>
      <c r="K31" s="23"/>
      <c r="L31" s="129" t="s">
        <v>1064</v>
      </c>
    </row>
    <row r="32" ht="24" spans="1:12">
      <c r="A32" s="22" t="s">
        <v>1343</v>
      </c>
      <c r="B32" s="41" t="s">
        <v>1101</v>
      </c>
      <c r="C32" s="23" t="s">
        <v>1104</v>
      </c>
      <c r="D32" s="24" t="s">
        <v>171</v>
      </c>
      <c r="E32" s="25">
        <v>44082</v>
      </c>
      <c r="F32" s="25">
        <f>F22</f>
        <v>44629</v>
      </c>
      <c r="G32" s="40"/>
      <c r="H32" s="26">
        <f t="shared" si="5"/>
        <v>44811</v>
      </c>
      <c r="I32" s="33">
        <f ca="1" t="shared" si="0"/>
        <v>121</v>
      </c>
      <c r="J32" s="22" t="str">
        <f ca="1" t="shared" si="1"/>
        <v>NOT DUE</v>
      </c>
      <c r="K32" s="23" t="s">
        <v>1105</v>
      </c>
      <c r="L32" s="129" t="s">
        <v>1064</v>
      </c>
    </row>
    <row r="33" ht="20.1" customHeight="1" spans="1:12">
      <c r="A33" s="22" t="s">
        <v>1344</v>
      </c>
      <c r="B33" s="130" t="s">
        <v>1107</v>
      </c>
      <c r="C33" s="23" t="s">
        <v>1104</v>
      </c>
      <c r="D33" s="24" t="s">
        <v>171</v>
      </c>
      <c r="E33" s="25">
        <v>44082</v>
      </c>
      <c r="F33" s="25">
        <f>F22</f>
        <v>44629</v>
      </c>
      <c r="G33" s="40"/>
      <c r="H33" s="26">
        <f t="shared" si="5"/>
        <v>44811</v>
      </c>
      <c r="I33" s="33">
        <f ca="1" t="shared" si="0"/>
        <v>121</v>
      </c>
      <c r="J33" s="22" t="str">
        <f ca="1" t="shared" si="1"/>
        <v>NOT DUE</v>
      </c>
      <c r="K33" s="23" t="s">
        <v>1105</v>
      </c>
      <c r="L33" s="129" t="s">
        <v>1064</v>
      </c>
    </row>
    <row r="34" spans="1:12">
      <c r="A34" s="22" t="s">
        <v>1345</v>
      </c>
      <c r="B34" s="130" t="s">
        <v>1107</v>
      </c>
      <c r="C34" s="23" t="s">
        <v>1109</v>
      </c>
      <c r="D34" s="24" t="s">
        <v>201</v>
      </c>
      <c r="E34" s="25">
        <v>44082</v>
      </c>
      <c r="F34" s="25">
        <v>44673</v>
      </c>
      <c r="G34" s="40"/>
      <c r="H34" s="26">
        <f t="shared" ref="H34:H37" si="7">F34+30</f>
        <v>44703</v>
      </c>
      <c r="I34" s="33">
        <f ca="1" t="shared" si="0"/>
        <v>13</v>
      </c>
      <c r="J34" s="22" t="str">
        <f ca="1" t="shared" si="1"/>
        <v>NOT DUE</v>
      </c>
      <c r="K34" s="23"/>
      <c r="L34" s="129" t="s">
        <v>1064</v>
      </c>
    </row>
    <row r="35" ht="15" customHeight="1" spans="1:12">
      <c r="A35" s="22" t="s">
        <v>1346</v>
      </c>
      <c r="B35" s="130" t="s">
        <v>1107</v>
      </c>
      <c r="C35" s="23" t="s">
        <v>1111</v>
      </c>
      <c r="D35" s="24" t="s">
        <v>201</v>
      </c>
      <c r="E35" s="25">
        <v>44082</v>
      </c>
      <c r="F35" s="25">
        <f>F34</f>
        <v>44673</v>
      </c>
      <c r="G35" s="40"/>
      <c r="H35" s="26">
        <f t="shared" si="7"/>
        <v>44703</v>
      </c>
      <c r="I35" s="33">
        <f ca="1" t="shared" si="0"/>
        <v>13</v>
      </c>
      <c r="J35" s="22" t="str">
        <f ca="1" t="shared" si="1"/>
        <v>NOT DUE</v>
      </c>
      <c r="K35" s="23"/>
      <c r="L35" s="129" t="s">
        <v>1064</v>
      </c>
    </row>
    <row r="36" spans="1:12">
      <c r="A36" s="22" t="s">
        <v>1347</v>
      </c>
      <c r="B36" s="130" t="s">
        <v>1107</v>
      </c>
      <c r="C36" s="23" t="s">
        <v>1113</v>
      </c>
      <c r="D36" s="24" t="s">
        <v>201</v>
      </c>
      <c r="E36" s="25">
        <v>44082</v>
      </c>
      <c r="F36" s="25">
        <f>F34</f>
        <v>44673</v>
      </c>
      <c r="G36" s="40"/>
      <c r="H36" s="26">
        <f t="shared" si="7"/>
        <v>44703</v>
      </c>
      <c r="I36" s="33">
        <f ca="1" t="shared" si="0"/>
        <v>13</v>
      </c>
      <c r="J36" s="22" t="str">
        <f ca="1" t="shared" si="1"/>
        <v>NOT DUE</v>
      </c>
      <c r="K36" s="23"/>
      <c r="L36" s="129" t="s">
        <v>1064</v>
      </c>
    </row>
    <row r="37" spans="1:12">
      <c r="A37" s="22" t="s">
        <v>1348</v>
      </c>
      <c r="B37" s="130" t="s">
        <v>1107</v>
      </c>
      <c r="C37" s="23" t="s">
        <v>1115</v>
      </c>
      <c r="D37" s="24" t="s">
        <v>201</v>
      </c>
      <c r="E37" s="25">
        <v>44082</v>
      </c>
      <c r="F37" s="25">
        <f>F34</f>
        <v>44673</v>
      </c>
      <c r="G37" s="40"/>
      <c r="H37" s="26">
        <f t="shared" si="7"/>
        <v>44703</v>
      </c>
      <c r="I37" s="33">
        <f ca="1" t="shared" si="0"/>
        <v>13</v>
      </c>
      <c r="J37" s="22" t="str">
        <f ca="1" t="shared" si="1"/>
        <v>NOT DUE</v>
      </c>
      <c r="K37" s="23"/>
      <c r="L37" s="129" t="s">
        <v>1064</v>
      </c>
    </row>
    <row r="38" ht="15" customHeight="1" spans="1:12">
      <c r="A38" s="22" t="s">
        <v>1349</v>
      </c>
      <c r="B38" s="41" t="s">
        <v>552</v>
      </c>
      <c r="C38" s="23" t="s">
        <v>1117</v>
      </c>
      <c r="D38" s="24" t="s">
        <v>197</v>
      </c>
      <c r="E38" s="25">
        <v>44082</v>
      </c>
      <c r="F38" s="25">
        <v>44447</v>
      </c>
      <c r="G38" s="40"/>
      <c r="H38" s="26">
        <f t="shared" ref="H38:H44" si="8">F38+365</f>
        <v>44812</v>
      </c>
      <c r="I38" s="33">
        <f ca="1" t="shared" si="0"/>
        <v>122</v>
      </c>
      <c r="J38" s="22" t="str">
        <f ca="1" t="shared" si="1"/>
        <v>NOT DUE</v>
      </c>
      <c r="K38" s="23" t="s">
        <v>1118</v>
      </c>
      <c r="L38" s="34"/>
    </row>
    <row r="39" spans="1:12">
      <c r="A39" s="22" t="s">
        <v>1350</v>
      </c>
      <c r="B39" s="41" t="s">
        <v>552</v>
      </c>
      <c r="C39" s="23" t="s">
        <v>1120</v>
      </c>
      <c r="D39" s="24" t="s">
        <v>197</v>
      </c>
      <c r="E39" s="25">
        <v>44082</v>
      </c>
      <c r="F39" s="25">
        <v>44447</v>
      </c>
      <c r="G39" s="40"/>
      <c r="H39" s="26">
        <f t="shared" si="8"/>
        <v>44812</v>
      </c>
      <c r="I39" s="33">
        <f ca="1" t="shared" si="0"/>
        <v>122</v>
      </c>
      <c r="J39" s="22" t="str">
        <f ca="1" t="shared" si="1"/>
        <v>NOT DUE</v>
      </c>
      <c r="K39" s="23"/>
      <c r="L39" s="34"/>
    </row>
    <row r="40" ht="15" customHeight="1" spans="1:12">
      <c r="A40" s="22" t="s">
        <v>1351</v>
      </c>
      <c r="B40" s="41" t="s">
        <v>833</v>
      </c>
      <c r="C40" s="23" t="s">
        <v>1122</v>
      </c>
      <c r="D40" s="24" t="s">
        <v>197</v>
      </c>
      <c r="E40" s="25">
        <v>44082</v>
      </c>
      <c r="F40" s="25">
        <v>44447</v>
      </c>
      <c r="G40" s="40"/>
      <c r="H40" s="26">
        <f t="shared" si="8"/>
        <v>44812</v>
      </c>
      <c r="I40" s="33">
        <f ca="1" t="shared" si="0"/>
        <v>122</v>
      </c>
      <c r="J40" s="22" t="str">
        <f ca="1" t="shared" si="1"/>
        <v>NOT DUE</v>
      </c>
      <c r="K40" s="23"/>
      <c r="L40" s="34"/>
    </row>
    <row r="41" spans="1:12">
      <c r="A41" s="22" t="s">
        <v>1352</v>
      </c>
      <c r="B41" s="41" t="s">
        <v>1231</v>
      </c>
      <c r="C41" s="23" t="s">
        <v>1124</v>
      </c>
      <c r="D41" s="24" t="s">
        <v>197</v>
      </c>
      <c r="E41" s="25">
        <v>44082</v>
      </c>
      <c r="F41" s="25">
        <v>44447</v>
      </c>
      <c r="G41" s="40"/>
      <c r="H41" s="26">
        <f t="shared" si="8"/>
        <v>44812</v>
      </c>
      <c r="I41" s="33">
        <f ca="1" t="shared" si="0"/>
        <v>122</v>
      </c>
      <c r="J41" s="22" t="str">
        <f ca="1" t="shared" si="1"/>
        <v>NOT DUE</v>
      </c>
      <c r="K41" s="23"/>
      <c r="L41" s="34"/>
    </row>
    <row r="42" spans="1:12">
      <c r="A42" s="22" t="s">
        <v>1353</v>
      </c>
      <c r="B42" s="41" t="s">
        <v>833</v>
      </c>
      <c r="C42" s="23" t="s">
        <v>1126</v>
      </c>
      <c r="D42" s="24" t="s">
        <v>197</v>
      </c>
      <c r="E42" s="25">
        <v>44082</v>
      </c>
      <c r="F42" s="25">
        <v>44447</v>
      </c>
      <c r="G42" s="40"/>
      <c r="H42" s="26">
        <f t="shared" si="8"/>
        <v>44812</v>
      </c>
      <c r="I42" s="33">
        <f ca="1" t="shared" si="0"/>
        <v>122</v>
      </c>
      <c r="J42" s="22" t="str">
        <f ca="1" t="shared" si="1"/>
        <v>NOT DUE</v>
      </c>
      <c r="K42" s="23"/>
      <c r="L42" s="34" t="s">
        <v>534</v>
      </c>
    </row>
    <row r="43" ht="24" spans="1:12">
      <c r="A43" s="22" t="s">
        <v>1354</v>
      </c>
      <c r="B43" s="41" t="s">
        <v>1128</v>
      </c>
      <c r="C43" s="23" t="s">
        <v>1129</v>
      </c>
      <c r="D43" s="24" t="s">
        <v>197</v>
      </c>
      <c r="E43" s="25">
        <v>44082</v>
      </c>
      <c r="F43" s="25">
        <v>44447</v>
      </c>
      <c r="G43" s="40"/>
      <c r="H43" s="26">
        <f t="shared" si="8"/>
        <v>44812</v>
      </c>
      <c r="I43" s="33">
        <f ca="1" t="shared" si="0"/>
        <v>122</v>
      </c>
      <c r="J43" s="22" t="str">
        <f ca="1" t="shared" si="1"/>
        <v>NOT DUE</v>
      </c>
      <c r="K43" s="23"/>
      <c r="L43" s="34" t="s">
        <v>534</v>
      </c>
    </row>
    <row r="44" spans="1:12">
      <c r="A44" s="22" t="s">
        <v>1355</v>
      </c>
      <c r="B44" s="41" t="s">
        <v>1131</v>
      </c>
      <c r="C44" s="23" t="s">
        <v>1132</v>
      </c>
      <c r="D44" s="24" t="s">
        <v>197</v>
      </c>
      <c r="E44" s="25">
        <v>44082</v>
      </c>
      <c r="F44" s="25">
        <v>44447</v>
      </c>
      <c r="G44" s="40"/>
      <c r="H44" s="26">
        <f t="shared" si="8"/>
        <v>44812</v>
      </c>
      <c r="I44" s="33">
        <f ca="1" t="shared" si="0"/>
        <v>122</v>
      </c>
      <c r="J44" s="22" t="str">
        <f ca="1" t="shared" si="1"/>
        <v>NOT DUE</v>
      </c>
      <c r="K44" s="23"/>
      <c r="L44" s="34"/>
    </row>
    <row r="45" ht="36" spans="1:12">
      <c r="A45" s="22" t="s">
        <v>1356</v>
      </c>
      <c r="B45" s="130" t="s">
        <v>1134</v>
      </c>
      <c r="C45" s="23" t="s">
        <v>1135</v>
      </c>
      <c r="D45" s="24" t="s">
        <v>201</v>
      </c>
      <c r="E45" s="25">
        <v>44082</v>
      </c>
      <c r="F45" s="25">
        <f>F34</f>
        <v>44673</v>
      </c>
      <c r="G45" s="40"/>
      <c r="H45" s="26">
        <f t="shared" ref="H45:H46" si="9">F45+30</f>
        <v>44703</v>
      </c>
      <c r="I45" s="33">
        <f ca="1" t="shared" si="0"/>
        <v>13</v>
      </c>
      <c r="J45" s="22" t="str">
        <f ca="1" t="shared" si="1"/>
        <v>NOT DUE</v>
      </c>
      <c r="K45" s="23"/>
      <c r="L45" s="34" t="s">
        <v>1146</v>
      </c>
    </row>
    <row r="46" ht="24" spans="1:12">
      <c r="A46" s="22" t="s">
        <v>1357</v>
      </c>
      <c r="B46" s="130" t="s">
        <v>1137</v>
      </c>
      <c r="C46" s="23" t="s">
        <v>1138</v>
      </c>
      <c r="D46" s="24" t="s">
        <v>201</v>
      </c>
      <c r="E46" s="25">
        <v>44082</v>
      </c>
      <c r="F46" s="25">
        <f>F34</f>
        <v>44673</v>
      </c>
      <c r="G46" s="40"/>
      <c r="H46" s="26">
        <f t="shared" si="9"/>
        <v>44703</v>
      </c>
      <c r="I46" s="33">
        <f ca="1" t="shared" si="0"/>
        <v>13</v>
      </c>
      <c r="J46" s="22" t="str">
        <f ca="1" t="shared" si="1"/>
        <v>NOT DUE</v>
      </c>
      <c r="K46" s="23"/>
      <c r="L46" s="34" t="s">
        <v>1146</v>
      </c>
    </row>
    <row r="51" spans="2:7">
      <c r="B51" t="s">
        <v>175</v>
      </c>
      <c r="D51" s="3" t="s">
        <v>176</v>
      </c>
      <c r="G51" t="s">
        <v>177</v>
      </c>
    </row>
    <row r="54" spans="3:8">
      <c r="C54" s="27"/>
      <c r="G54" s="28"/>
      <c r="H54" s="28"/>
    </row>
    <row r="55" spans="2:3">
      <c r="B55" s="1"/>
      <c r="C55" s="30"/>
    </row>
    <row r="56" ht="27" spans="2:8">
      <c r="B56" s="132" t="s">
        <v>1358</v>
      </c>
      <c r="D56" s="132" t="s">
        <v>1358</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tabSelected="1"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44629</v>
      </c>
      <c r="G8" s="40"/>
      <c r="H8" s="26">
        <f t="shared" ref="H8" si="0">F8+182</f>
        <v>44811</v>
      </c>
      <c r="I8" s="33">
        <f ca="1" t="shared" ref="I8" si="1">IF(ISBLANK(H8),"",H8-DATE(YEAR(NOW()),MONTH(NOW()),DAY(NOW())))</f>
        <v>121</v>
      </c>
      <c r="J8" s="22" t="str">
        <f ca="1">IF(I8="","",IF(I8&lt;0,"OVERDUE","NOT DUE"))</f>
        <v>NOT DUE</v>
      </c>
      <c r="K8" s="41"/>
      <c r="L8" s="34"/>
    </row>
    <row r="9" ht="24" spans="1:12">
      <c r="A9" s="22" t="s">
        <v>172</v>
      </c>
      <c r="B9" s="23" t="s">
        <v>173</v>
      </c>
      <c r="C9" s="23" t="s">
        <v>174</v>
      </c>
      <c r="D9" s="142" t="s">
        <v>171</v>
      </c>
      <c r="E9" s="25">
        <v>44082</v>
      </c>
      <c r="F9" s="25">
        <f>F8</f>
        <v>44629</v>
      </c>
      <c r="G9" s="40"/>
      <c r="H9" s="26">
        <f t="shared" ref="H9" si="2">F9+182</f>
        <v>44811</v>
      </c>
      <c r="I9" s="33">
        <f ca="1" t="shared" ref="I9" si="3">IF(ISBLANK(H9),"",H9-DATE(YEAR(NOW()),MONTH(NOW()),DAY(NOW())))</f>
        <v>121</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1359</v>
      </c>
      <c r="D3" s="6" t="s">
        <v>149</v>
      </c>
      <c r="E3" s="6"/>
      <c r="F3" s="11" t="s">
        <v>1360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1361</v>
      </c>
      <c r="B8" s="41" t="s">
        <v>1034</v>
      </c>
      <c r="C8" s="23" t="s">
        <v>603</v>
      </c>
      <c r="D8" s="24" t="s">
        <v>201</v>
      </c>
      <c r="E8" s="25">
        <v>44082</v>
      </c>
      <c r="F8" s="25">
        <v>44674</v>
      </c>
      <c r="G8" s="40"/>
      <c r="H8" s="26">
        <f>F8+30</f>
        <v>44704</v>
      </c>
      <c r="I8" s="33">
        <f ca="1" t="shared" ref="I8:I46" si="0">IF(ISBLANK(H8),"",H8-DATE(YEAR(NOW()),MONTH(NOW()),DAY(NOW())))</f>
        <v>14</v>
      </c>
      <c r="J8" s="22" t="str">
        <f ca="1" t="shared" ref="J8:J46" si="1">IF(I8="","",IF(I8&lt;0,"OVERDUE","NOT DUE"))</f>
        <v>NOT DUE</v>
      </c>
      <c r="K8" s="23"/>
      <c r="L8" s="34" t="s">
        <v>1146</v>
      </c>
    </row>
    <row r="9" spans="1:12">
      <c r="A9" s="22" t="s">
        <v>1362</v>
      </c>
      <c r="B9" s="41" t="s">
        <v>1194</v>
      </c>
      <c r="C9" s="23" t="s">
        <v>1195</v>
      </c>
      <c r="D9" s="24" t="s">
        <v>201</v>
      </c>
      <c r="E9" s="25">
        <v>44082</v>
      </c>
      <c r="F9" s="25">
        <f>F8</f>
        <v>44674</v>
      </c>
      <c r="G9" s="40"/>
      <c r="H9" s="26">
        <f t="shared" ref="H9:H15" si="2">F9+30</f>
        <v>44704</v>
      </c>
      <c r="I9" s="33">
        <f ca="1" t="shared" si="0"/>
        <v>14</v>
      </c>
      <c r="J9" s="22" t="str">
        <f ca="1" t="shared" si="1"/>
        <v>NOT DUE</v>
      </c>
      <c r="K9" s="23"/>
      <c r="L9" s="34" t="s">
        <v>1146</v>
      </c>
    </row>
    <row r="10" spans="1:12">
      <c r="A10" s="22" t="s">
        <v>1363</v>
      </c>
      <c r="B10" s="41" t="s">
        <v>1197</v>
      </c>
      <c r="C10" s="23" t="s">
        <v>1195</v>
      </c>
      <c r="D10" s="24" t="s">
        <v>201</v>
      </c>
      <c r="E10" s="25">
        <v>44082</v>
      </c>
      <c r="F10" s="25">
        <f>F8</f>
        <v>44674</v>
      </c>
      <c r="G10" s="40"/>
      <c r="H10" s="26">
        <f t="shared" si="2"/>
        <v>44704</v>
      </c>
      <c r="I10" s="33">
        <f ca="1" t="shared" si="0"/>
        <v>14</v>
      </c>
      <c r="J10" s="22" t="str">
        <f ca="1" t="shared" si="1"/>
        <v>NOT DUE</v>
      </c>
      <c r="K10" s="23"/>
      <c r="L10" s="34" t="s">
        <v>1146</v>
      </c>
    </row>
    <row r="11" spans="1:12">
      <c r="A11" s="22" t="s">
        <v>1364</v>
      </c>
      <c r="B11" s="41" t="s">
        <v>1140</v>
      </c>
      <c r="C11" s="23" t="s">
        <v>1195</v>
      </c>
      <c r="D11" s="24" t="s">
        <v>201</v>
      </c>
      <c r="E11" s="25">
        <v>44082</v>
      </c>
      <c r="F11" s="25">
        <f>F8</f>
        <v>44674</v>
      </c>
      <c r="G11" s="40"/>
      <c r="H11" s="26">
        <f t="shared" si="2"/>
        <v>44704</v>
      </c>
      <c r="I11" s="33">
        <f ca="1" t="shared" si="0"/>
        <v>14</v>
      </c>
      <c r="J11" s="22" t="str">
        <f ca="1" t="shared" si="1"/>
        <v>NOT DUE</v>
      </c>
      <c r="K11" s="23"/>
      <c r="L11" s="34" t="s">
        <v>1146</v>
      </c>
    </row>
    <row r="12" ht="24" spans="1:12">
      <c r="A12" s="22" t="s">
        <v>1365</v>
      </c>
      <c r="B12" s="41" t="s">
        <v>1036</v>
      </c>
      <c r="C12" s="23" t="s">
        <v>1037</v>
      </c>
      <c r="D12" s="24" t="s">
        <v>201</v>
      </c>
      <c r="E12" s="25">
        <v>44082</v>
      </c>
      <c r="F12" s="25">
        <f>F8</f>
        <v>44674</v>
      </c>
      <c r="G12" s="40"/>
      <c r="H12" s="26">
        <f t="shared" si="2"/>
        <v>44704</v>
      </c>
      <c r="I12" s="33">
        <f ca="1" t="shared" si="0"/>
        <v>14</v>
      </c>
      <c r="J12" s="22" t="str">
        <f ca="1" t="shared" si="1"/>
        <v>NOT DUE</v>
      </c>
      <c r="K12" s="23"/>
      <c r="L12" s="34" t="s">
        <v>1146</v>
      </c>
    </row>
    <row r="13" spans="1:12">
      <c r="A13" s="22" t="s">
        <v>1366</v>
      </c>
      <c r="B13" s="130" t="s">
        <v>1042</v>
      </c>
      <c r="C13" s="23" t="s">
        <v>1043</v>
      </c>
      <c r="D13" s="24" t="s">
        <v>201</v>
      </c>
      <c r="E13" s="25">
        <v>44082</v>
      </c>
      <c r="F13" s="25">
        <f>F8</f>
        <v>44674</v>
      </c>
      <c r="G13" s="40"/>
      <c r="H13" s="26">
        <f t="shared" si="2"/>
        <v>44704</v>
      </c>
      <c r="I13" s="33">
        <f ca="1" t="shared" si="0"/>
        <v>14</v>
      </c>
      <c r="J13" s="22" t="str">
        <f ca="1" t="shared" si="1"/>
        <v>NOT DUE</v>
      </c>
      <c r="K13" s="23"/>
      <c r="L13" s="34" t="s">
        <v>1146</v>
      </c>
    </row>
    <row r="14" spans="1:12">
      <c r="A14" s="22" t="s">
        <v>1367</v>
      </c>
      <c r="B14" s="41" t="s">
        <v>1045</v>
      </c>
      <c r="C14" s="23" t="s">
        <v>1046</v>
      </c>
      <c r="D14" s="24" t="s">
        <v>201</v>
      </c>
      <c r="E14" s="25">
        <v>44082</v>
      </c>
      <c r="F14" s="25">
        <f>F8</f>
        <v>44674</v>
      </c>
      <c r="G14" s="40"/>
      <c r="H14" s="26">
        <f t="shared" si="2"/>
        <v>44704</v>
      </c>
      <c r="I14" s="33">
        <f ca="1" t="shared" si="0"/>
        <v>14</v>
      </c>
      <c r="J14" s="22" t="str">
        <f ca="1" t="shared" si="1"/>
        <v>NOT DUE</v>
      </c>
      <c r="K14" s="23"/>
      <c r="L14" s="34" t="s">
        <v>1146</v>
      </c>
    </row>
    <row r="15" ht="24" spans="1:12">
      <c r="A15" s="22" t="s">
        <v>1368</v>
      </c>
      <c r="B15" s="41" t="s">
        <v>1048</v>
      </c>
      <c r="C15" s="23" t="s">
        <v>1049</v>
      </c>
      <c r="D15" s="24" t="s">
        <v>201</v>
      </c>
      <c r="E15" s="25">
        <v>44082</v>
      </c>
      <c r="F15" s="25">
        <f>F8</f>
        <v>44674</v>
      </c>
      <c r="G15" s="40"/>
      <c r="H15" s="26">
        <f t="shared" si="2"/>
        <v>44704</v>
      </c>
      <c r="I15" s="33">
        <f ca="1" t="shared" si="0"/>
        <v>14</v>
      </c>
      <c r="J15" s="22" t="str">
        <f ca="1" t="shared" si="1"/>
        <v>NOT DUE</v>
      </c>
      <c r="K15" s="23"/>
      <c r="L15" s="34" t="s">
        <v>1146</v>
      </c>
    </row>
    <row r="16" spans="1:12">
      <c r="A16" s="22" t="s">
        <v>1369</v>
      </c>
      <c r="B16" s="41" t="s">
        <v>1052</v>
      </c>
      <c r="C16" s="23" t="s">
        <v>1053</v>
      </c>
      <c r="D16" s="24" t="s">
        <v>529</v>
      </c>
      <c r="E16" s="25">
        <v>44082</v>
      </c>
      <c r="F16" s="25">
        <v>44628</v>
      </c>
      <c r="G16" s="40"/>
      <c r="H16" s="26">
        <f t="shared" ref="H16" si="3">F16+90</f>
        <v>44718</v>
      </c>
      <c r="I16" s="33">
        <f ca="1" t="shared" si="0"/>
        <v>28</v>
      </c>
      <c r="J16" s="22" t="str">
        <f ca="1" t="shared" si="1"/>
        <v>NOT DUE</v>
      </c>
      <c r="K16" s="23"/>
      <c r="L16" s="34" t="s">
        <v>1146</v>
      </c>
    </row>
    <row r="17" ht="30.75" customHeight="1" spans="1:12">
      <c r="A17" s="22" t="s">
        <v>1370</v>
      </c>
      <c r="B17" s="41" t="s">
        <v>1061</v>
      </c>
      <c r="C17" s="23" t="s">
        <v>1062</v>
      </c>
      <c r="D17" s="24" t="s">
        <v>197</v>
      </c>
      <c r="E17" s="25">
        <v>44082</v>
      </c>
      <c r="F17" s="25">
        <v>44447</v>
      </c>
      <c r="G17" s="40"/>
      <c r="H17" s="26">
        <f>F17+365</f>
        <v>44812</v>
      </c>
      <c r="I17" s="33">
        <f ca="1" t="shared" si="0"/>
        <v>122</v>
      </c>
      <c r="J17" s="22" t="str">
        <f ca="1" t="shared" si="1"/>
        <v>NOT DUE</v>
      </c>
      <c r="K17" s="23" t="s">
        <v>1063</v>
      </c>
      <c r="L17" s="34" t="s">
        <v>1064</v>
      </c>
    </row>
    <row r="18" ht="15" customHeight="1" spans="1:12">
      <c r="A18" s="22" t="s">
        <v>1371</v>
      </c>
      <c r="B18" s="41" t="s">
        <v>857</v>
      </c>
      <c r="C18" s="23" t="s">
        <v>1066</v>
      </c>
      <c r="D18" s="24" t="s">
        <v>197</v>
      </c>
      <c r="E18" s="25">
        <v>44082</v>
      </c>
      <c r="F18" s="25">
        <v>44447</v>
      </c>
      <c r="G18" s="40"/>
      <c r="H18" s="26">
        <f t="shared" ref="H18:H21" si="4">F18+365</f>
        <v>44812</v>
      </c>
      <c r="I18" s="33">
        <f ca="1" t="shared" si="0"/>
        <v>122</v>
      </c>
      <c r="J18" s="22" t="str">
        <f ca="1" t="shared" si="1"/>
        <v>NOT DUE</v>
      </c>
      <c r="K18" s="23"/>
      <c r="L18" s="34" t="s">
        <v>1158</v>
      </c>
    </row>
    <row r="19" spans="1:12">
      <c r="A19" s="22" t="s">
        <v>1372</v>
      </c>
      <c r="B19" s="41" t="s">
        <v>1068</v>
      </c>
      <c r="C19" s="23" t="s">
        <v>1069</v>
      </c>
      <c r="D19" s="24" t="s">
        <v>197</v>
      </c>
      <c r="E19" s="25">
        <v>44082</v>
      </c>
      <c r="F19" s="25">
        <v>44447</v>
      </c>
      <c r="G19" s="40"/>
      <c r="H19" s="26">
        <f t="shared" si="4"/>
        <v>44812</v>
      </c>
      <c r="I19" s="33">
        <f ca="1" t="shared" si="0"/>
        <v>122</v>
      </c>
      <c r="J19" s="22" t="str">
        <f ca="1" t="shared" si="1"/>
        <v>NOT DUE</v>
      </c>
      <c r="K19" s="23"/>
      <c r="L19" s="34"/>
    </row>
    <row r="20" spans="1:12">
      <c r="A20" s="22" t="s">
        <v>1373</v>
      </c>
      <c r="B20" s="41" t="s">
        <v>1074</v>
      </c>
      <c r="C20" s="23" t="s">
        <v>1049</v>
      </c>
      <c r="D20" s="24" t="s">
        <v>197</v>
      </c>
      <c r="E20" s="25">
        <v>44082</v>
      </c>
      <c r="F20" s="25">
        <v>44447</v>
      </c>
      <c r="G20" s="40"/>
      <c r="H20" s="26">
        <f t="shared" si="4"/>
        <v>44812</v>
      </c>
      <c r="I20" s="33">
        <f ca="1" t="shared" si="0"/>
        <v>122</v>
      </c>
      <c r="J20" s="22" t="str">
        <f ca="1" t="shared" si="1"/>
        <v>NOT DUE</v>
      </c>
      <c r="K20" s="23"/>
      <c r="L20" s="34"/>
    </row>
    <row r="21" spans="1:12">
      <c r="A21" s="22" t="s">
        <v>1374</v>
      </c>
      <c r="B21" s="41" t="s">
        <v>1076</v>
      </c>
      <c r="C21" s="23" t="s">
        <v>1077</v>
      </c>
      <c r="D21" s="24" t="s">
        <v>197</v>
      </c>
      <c r="E21" s="25">
        <v>44082</v>
      </c>
      <c r="F21" s="25">
        <v>44447</v>
      </c>
      <c r="G21" s="40"/>
      <c r="H21" s="26">
        <f t="shared" si="4"/>
        <v>44812</v>
      </c>
      <c r="I21" s="33">
        <f ca="1" t="shared" si="0"/>
        <v>122</v>
      </c>
      <c r="J21" s="22" t="str">
        <f ca="1" t="shared" si="1"/>
        <v>NOT DUE</v>
      </c>
      <c r="K21" s="23"/>
      <c r="L21" s="34"/>
    </row>
    <row r="22" spans="1:12">
      <c r="A22" s="22" t="s">
        <v>1375</v>
      </c>
      <c r="B22" s="41" t="s">
        <v>857</v>
      </c>
      <c r="C22" s="23" t="s">
        <v>1079</v>
      </c>
      <c r="D22" s="24" t="s">
        <v>171</v>
      </c>
      <c r="E22" s="25">
        <v>44082</v>
      </c>
      <c r="F22" s="25">
        <v>44629</v>
      </c>
      <c r="G22" s="40"/>
      <c r="H22" s="26">
        <f t="shared" ref="H22:H33" si="5">F22+182</f>
        <v>44811</v>
      </c>
      <c r="I22" s="33">
        <f ca="1" t="shared" si="0"/>
        <v>121</v>
      </c>
      <c r="J22" s="22" t="str">
        <f ca="1" t="shared" si="1"/>
        <v>NOT DUE</v>
      </c>
      <c r="K22" s="23"/>
      <c r="L22" s="34"/>
    </row>
    <row r="23" spans="1:12">
      <c r="A23" s="22" t="s">
        <v>1376</v>
      </c>
      <c r="B23" s="41" t="s">
        <v>1081</v>
      </c>
      <c r="C23" s="23" t="s">
        <v>1079</v>
      </c>
      <c r="D23" s="24" t="s">
        <v>171</v>
      </c>
      <c r="E23" s="25">
        <v>44082</v>
      </c>
      <c r="F23" s="25">
        <f>F22</f>
        <v>44629</v>
      </c>
      <c r="G23" s="40"/>
      <c r="H23" s="26">
        <f t="shared" si="5"/>
        <v>44811</v>
      </c>
      <c r="I23" s="33">
        <f ca="1" t="shared" si="0"/>
        <v>121</v>
      </c>
      <c r="J23" s="22" t="str">
        <f ca="1" t="shared" si="1"/>
        <v>NOT DUE</v>
      </c>
      <c r="K23" s="23"/>
      <c r="L23" s="34"/>
    </row>
    <row r="24" ht="24" spans="1:12">
      <c r="A24" s="22" t="s">
        <v>1377</v>
      </c>
      <c r="B24" s="41" t="s">
        <v>1083</v>
      </c>
      <c r="C24" s="23" t="s">
        <v>1084</v>
      </c>
      <c r="D24" s="24" t="s">
        <v>171</v>
      </c>
      <c r="E24" s="25">
        <v>44082</v>
      </c>
      <c r="F24" s="25">
        <f>F23</f>
        <v>44629</v>
      </c>
      <c r="G24" s="40"/>
      <c r="H24" s="26">
        <f t="shared" si="5"/>
        <v>44811</v>
      </c>
      <c r="I24" s="33">
        <f ca="1" t="shared" si="0"/>
        <v>121</v>
      </c>
      <c r="J24" s="22" t="str">
        <f ca="1" t="shared" si="1"/>
        <v>NOT DUE</v>
      </c>
      <c r="K24" s="23"/>
      <c r="L24" s="34"/>
    </row>
    <row r="25" ht="24" spans="1:12">
      <c r="A25" s="22" t="s">
        <v>1378</v>
      </c>
      <c r="B25" s="41" t="s">
        <v>1213</v>
      </c>
      <c r="C25" s="23" t="s">
        <v>1084</v>
      </c>
      <c r="D25" s="24" t="s">
        <v>171</v>
      </c>
      <c r="E25" s="25">
        <v>44082</v>
      </c>
      <c r="F25" s="25">
        <f>F23</f>
        <v>44629</v>
      </c>
      <c r="G25" s="40"/>
      <c r="H25" s="26">
        <f t="shared" si="5"/>
        <v>44811</v>
      </c>
      <c r="I25" s="33">
        <f ca="1" t="shared" si="0"/>
        <v>121</v>
      </c>
      <c r="J25" s="22" t="str">
        <f ca="1" t="shared" si="1"/>
        <v>NOT DUE</v>
      </c>
      <c r="K25" s="23"/>
      <c r="L25" s="34"/>
    </row>
    <row r="26" spans="1:12">
      <c r="A26" s="22" t="s">
        <v>1379</v>
      </c>
      <c r="B26" s="41" t="s">
        <v>1088</v>
      </c>
      <c r="C26" s="23" t="s">
        <v>1089</v>
      </c>
      <c r="D26" s="24" t="s">
        <v>171</v>
      </c>
      <c r="E26" s="25">
        <v>44082</v>
      </c>
      <c r="F26" s="25">
        <f>F23</f>
        <v>44629</v>
      </c>
      <c r="G26" s="40"/>
      <c r="H26" s="26">
        <f t="shared" si="5"/>
        <v>44811</v>
      </c>
      <c r="I26" s="33">
        <f ca="1" t="shared" si="0"/>
        <v>121</v>
      </c>
      <c r="J26" s="22" t="str">
        <f ca="1" t="shared" si="1"/>
        <v>NOT DUE</v>
      </c>
      <c r="K26" s="23"/>
      <c r="L26" s="34"/>
    </row>
    <row r="27" spans="1:12">
      <c r="A27" s="22" t="s">
        <v>1380</v>
      </c>
      <c r="B27" s="41" t="s">
        <v>1045</v>
      </c>
      <c r="C27" s="23" t="s">
        <v>1089</v>
      </c>
      <c r="D27" s="24" t="s">
        <v>171</v>
      </c>
      <c r="E27" s="25">
        <v>44082</v>
      </c>
      <c r="F27" s="25">
        <f>F23</f>
        <v>44629</v>
      </c>
      <c r="G27" s="40"/>
      <c r="H27" s="26">
        <f t="shared" si="5"/>
        <v>44811</v>
      </c>
      <c r="I27" s="33">
        <f ca="1" t="shared" si="0"/>
        <v>121</v>
      </c>
      <c r="J27" s="22" t="str">
        <f ca="1" t="shared" si="1"/>
        <v>NOT DUE</v>
      </c>
      <c r="K27" s="23"/>
      <c r="L27" s="34"/>
    </row>
    <row r="28" ht="24" spans="1:12">
      <c r="A28" s="22" t="s">
        <v>1381</v>
      </c>
      <c r="B28" s="41" t="s">
        <v>1093</v>
      </c>
      <c r="C28" s="23" t="s">
        <v>1094</v>
      </c>
      <c r="D28" s="24" t="s">
        <v>529</v>
      </c>
      <c r="E28" s="25">
        <v>44082</v>
      </c>
      <c r="F28" s="25">
        <v>44628</v>
      </c>
      <c r="G28" s="40"/>
      <c r="H28" s="26">
        <f>F28+90</f>
        <v>44718</v>
      </c>
      <c r="I28" s="33">
        <f ca="1" t="shared" si="0"/>
        <v>28</v>
      </c>
      <c r="J28" s="22" t="str">
        <f ca="1" t="shared" si="1"/>
        <v>NOT DUE</v>
      </c>
      <c r="K28" s="23" t="s">
        <v>1217</v>
      </c>
      <c r="L28" s="34" t="s">
        <v>1146</v>
      </c>
    </row>
    <row r="29" spans="1:12">
      <c r="A29" s="22" t="s">
        <v>1382</v>
      </c>
      <c r="B29" s="41" t="s">
        <v>1036</v>
      </c>
      <c r="C29" s="23" t="s">
        <v>1097</v>
      </c>
      <c r="D29" s="24" t="s">
        <v>197</v>
      </c>
      <c r="E29" s="25">
        <v>44082</v>
      </c>
      <c r="F29" s="25">
        <v>44447</v>
      </c>
      <c r="G29" s="40"/>
      <c r="H29" s="26">
        <f t="shared" ref="H29:H30" si="6">F29+365</f>
        <v>44812</v>
      </c>
      <c r="I29" s="33">
        <f ca="1" t="shared" si="0"/>
        <v>122</v>
      </c>
      <c r="J29" s="22" t="str">
        <f ca="1" t="shared" si="1"/>
        <v>NOT DUE</v>
      </c>
      <c r="K29" s="23"/>
      <c r="L29" s="34"/>
    </row>
    <row r="30" ht="24" spans="1:12">
      <c r="A30" s="22" t="s">
        <v>1383</v>
      </c>
      <c r="B30" s="41" t="s">
        <v>1036</v>
      </c>
      <c r="C30" s="23" t="s">
        <v>1099</v>
      </c>
      <c r="D30" s="24" t="s">
        <v>197</v>
      </c>
      <c r="E30" s="25">
        <v>44082</v>
      </c>
      <c r="F30" s="25">
        <v>44447</v>
      </c>
      <c r="G30" s="40"/>
      <c r="H30" s="26">
        <f t="shared" si="6"/>
        <v>44812</v>
      </c>
      <c r="I30" s="33">
        <f ca="1" t="shared" si="0"/>
        <v>122</v>
      </c>
      <c r="J30" s="22" t="str">
        <f ca="1" t="shared" si="1"/>
        <v>NOT DUE</v>
      </c>
      <c r="K30" s="23"/>
      <c r="L30" s="34"/>
    </row>
    <row r="31" ht="24" spans="1:12">
      <c r="A31" s="22" t="s">
        <v>1384</v>
      </c>
      <c r="B31" s="41" t="s">
        <v>1101</v>
      </c>
      <c r="C31" s="23" t="s">
        <v>1102</v>
      </c>
      <c r="D31" s="24" t="s">
        <v>171</v>
      </c>
      <c r="E31" s="25">
        <v>44082</v>
      </c>
      <c r="F31" s="25">
        <f>F22</f>
        <v>44629</v>
      </c>
      <c r="G31" s="40"/>
      <c r="H31" s="26">
        <f t="shared" si="5"/>
        <v>44811</v>
      </c>
      <c r="I31" s="33">
        <f ca="1" t="shared" si="0"/>
        <v>121</v>
      </c>
      <c r="J31" s="22" t="str">
        <f ca="1" t="shared" si="1"/>
        <v>NOT DUE</v>
      </c>
      <c r="K31" s="23"/>
      <c r="L31" s="129" t="s">
        <v>1064</v>
      </c>
    </row>
    <row r="32" ht="24" spans="1:12">
      <c r="A32" s="22" t="s">
        <v>1385</v>
      </c>
      <c r="B32" s="41" t="s">
        <v>1101</v>
      </c>
      <c r="C32" s="23" t="s">
        <v>1104</v>
      </c>
      <c r="D32" s="24" t="s">
        <v>171</v>
      </c>
      <c r="E32" s="25">
        <v>44082</v>
      </c>
      <c r="F32" s="25">
        <v>44629</v>
      </c>
      <c r="G32" s="40"/>
      <c r="H32" s="26">
        <f t="shared" si="5"/>
        <v>44811</v>
      </c>
      <c r="I32" s="33">
        <f ca="1" t="shared" si="0"/>
        <v>121</v>
      </c>
      <c r="J32" s="22" t="str">
        <f ca="1" t="shared" si="1"/>
        <v>NOT DUE</v>
      </c>
      <c r="K32" s="23" t="s">
        <v>1105</v>
      </c>
      <c r="L32" s="129" t="s">
        <v>1064</v>
      </c>
    </row>
    <row r="33" ht="20.1" customHeight="1" spans="1:12">
      <c r="A33" s="22" t="s">
        <v>1386</v>
      </c>
      <c r="B33" s="130" t="s">
        <v>1107</v>
      </c>
      <c r="C33" s="23" t="s">
        <v>1104</v>
      </c>
      <c r="D33" s="24" t="s">
        <v>171</v>
      </c>
      <c r="E33" s="25">
        <v>44082</v>
      </c>
      <c r="F33" s="25">
        <v>44629</v>
      </c>
      <c r="G33" s="40"/>
      <c r="H33" s="26">
        <f t="shared" si="5"/>
        <v>44811</v>
      </c>
      <c r="I33" s="33">
        <f ca="1" t="shared" si="0"/>
        <v>121</v>
      </c>
      <c r="J33" s="22" t="str">
        <f ca="1" t="shared" si="1"/>
        <v>NOT DUE</v>
      </c>
      <c r="K33" s="23" t="s">
        <v>1105</v>
      </c>
      <c r="L33" s="129" t="s">
        <v>1064</v>
      </c>
    </row>
    <row r="34" spans="1:12">
      <c r="A34" s="22" t="s">
        <v>1387</v>
      </c>
      <c r="B34" s="130" t="s">
        <v>1107</v>
      </c>
      <c r="C34" s="23" t="s">
        <v>1109</v>
      </c>
      <c r="D34" s="24" t="s">
        <v>201</v>
      </c>
      <c r="E34" s="25">
        <v>44082</v>
      </c>
      <c r="F34" s="25">
        <v>44674</v>
      </c>
      <c r="G34" s="40"/>
      <c r="H34" s="26">
        <f t="shared" ref="H34:H37" si="7">F34+30</f>
        <v>44704</v>
      </c>
      <c r="I34" s="33">
        <f ca="1" t="shared" si="0"/>
        <v>14</v>
      </c>
      <c r="J34" s="22" t="str">
        <f ca="1" t="shared" si="1"/>
        <v>NOT DUE</v>
      </c>
      <c r="K34" s="23"/>
      <c r="L34" s="129" t="s">
        <v>1064</v>
      </c>
    </row>
    <row r="35" ht="15" customHeight="1" spans="1:12">
      <c r="A35" s="22" t="s">
        <v>1388</v>
      </c>
      <c r="B35" s="130" t="s">
        <v>1107</v>
      </c>
      <c r="C35" s="23" t="s">
        <v>1111</v>
      </c>
      <c r="D35" s="24" t="s">
        <v>201</v>
      </c>
      <c r="E35" s="25">
        <v>44082</v>
      </c>
      <c r="F35" s="25">
        <f>F34</f>
        <v>44674</v>
      </c>
      <c r="G35" s="40"/>
      <c r="H35" s="26">
        <f t="shared" si="7"/>
        <v>44704</v>
      </c>
      <c r="I35" s="33">
        <f ca="1" t="shared" si="0"/>
        <v>14</v>
      </c>
      <c r="J35" s="22" t="str">
        <f ca="1" t="shared" si="1"/>
        <v>NOT DUE</v>
      </c>
      <c r="K35" s="23"/>
      <c r="L35" s="129" t="s">
        <v>1064</v>
      </c>
    </row>
    <row r="36" spans="1:12">
      <c r="A36" s="22" t="s">
        <v>1389</v>
      </c>
      <c r="B36" s="130" t="s">
        <v>1107</v>
      </c>
      <c r="C36" s="23" t="s">
        <v>1113</v>
      </c>
      <c r="D36" s="24" t="s">
        <v>201</v>
      </c>
      <c r="E36" s="25">
        <v>44082</v>
      </c>
      <c r="F36" s="25">
        <f>F34</f>
        <v>44674</v>
      </c>
      <c r="G36" s="40"/>
      <c r="H36" s="26">
        <f t="shared" si="7"/>
        <v>44704</v>
      </c>
      <c r="I36" s="33">
        <f ca="1" t="shared" si="0"/>
        <v>14</v>
      </c>
      <c r="J36" s="22" t="str">
        <f ca="1" t="shared" si="1"/>
        <v>NOT DUE</v>
      </c>
      <c r="K36" s="23"/>
      <c r="L36" s="129" t="s">
        <v>1064</v>
      </c>
    </row>
    <row r="37" spans="1:12">
      <c r="A37" s="22" t="s">
        <v>1390</v>
      </c>
      <c r="B37" s="130" t="s">
        <v>1107</v>
      </c>
      <c r="C37" s="23" t="s">
        <v>1115</v>
      </c>
      <c r="D37" s="24" t="s">
        <v>201</v>
      </c>
      <c r="E37" s="25">
        <v>44082</v>
      </c>
      <c r="F37" s="25">
        <f>F34</f>
        <v>44674</v>
      </c>
      <c r="G37" s="40"/>
      <c r="H37" s="26">
        <f t="shared" si="7"/>
        <v>44704</v>
      </c>
      <c r="I37" s="33">
        <f ca="1" t="shared" si="0"/>
        <v>14</v>
      </c>
      <c r="J37" s="22" t="str">
        <f ca="1" t="shared" si="1"/>
        <v>NOT DUE</v>
      </c>
      <c r="K37" s="23"/>
      <c r="L37" s="129" t="s">
        <v>1064</v>
      </c>
    </row>
    <row r="38" ht="38.25" customHeight="1" spans="1:12">
      <c r="A38" s="22" t="s">
        <v>1391</v>
      </c>
      <c r="B38" s="41" t="s">
        <v>552</v>
      </c>
      <c r="C38" s="23" t="s">
        <v>1117</v>
      </c>
      <c r="D38" s="24" t="s">
        <v>197</v>
      </c>
      <c r="E38" s="25">
        <v>44082</v>
      </c>
      <c r="F38" s="25">
        <v>44447</v>
      </c>
      <c r="G38" s="40"/>
      <c r="H38" s="26">
        <f t="shared" ref="H38:H44" si="8">F38+365</f>
        <v>44812</v>
      </c>
      <c r="I38" s="33">
        <f ca="1" t="shared" si="0"/>
        <v>122</v>
      </c>
      <c r="J38" s="22" t="str">
        <f ca="1" t="shared" si="1"/>
        <v>NOT DUE</v>
      </c>
      <c r="K38" s="23" t="s">
        <v>1118</v>
      </c>
      <c r="L38" s="34"/>
    </row>
    <row r="39" spans="1:12">
      <c r="A39" s="22" t="s">
        <v>1392</v>
      </c>
      <c r="B39" s="41" t="s">
        <v>552</v>
      </c>
      <c r="C39" s="23" t="s">
        <v>1120</v>
      </c>
      <c r="D39" s="24" t="s">
        <v>197</v>
      </c>
      <c r="E39" s="25">
        <v>44082</v>
      </c>
      <c r="F39" s="25">
        <v>44447</v>
      </c>
      <c r="G39" s="40"/>
      <c r="H39" s="26">
        <f t="shared" si="8"/>
        <v>44812</v>
      </c>
      <c r="I39" s="33">
        <f ca="1" t="shared" si="0"/>
        <v>122</v>
      </c>
      <c r="J39" s="22" t="str">
        <f ca="1" t="shared" si="1"/>
        <v>NOT DUE</v>
      </c>
      <c r="K39" s="23"/>
      <c r="L39" s="34"/>
    </row>
    <row r="40" ht="15" customHeight="1" spans="1:12">
      <c r="A40" s="22" t="s">
        <v>1393</v>
      </c>
      <c r="B40" s="41" t="s">
        <v>833</v>
      </c>
      <c r="C40" s="23" t="s">
        <v>1122</v>
      </c>
      <c r="D40" s="24" t="s">
        <v>197</v>
      </c>
      <c r="E40" s="25">
        <v>44082</v>
      </c>
      <c r="F40" s="25">
        <v>44447</v>
      </c>
      <c r="G40" s="40"/>
      <c r="H40" s="26">
        <f t="shared" si="8"/>
        <v>44812</v>
      </c>
      <c r="I40" s="33">
        <f ca="1" t="shared" si="0"/>
        <v>122</v>
      </c>
      <c r="J40" s="22" t="str">
        <f ca="1" t="shared" si="1"/>
        <v>NOT DUE</v>
      </c>
      <c r="K40" s="23"/>
      <c r="L40" s="34"/>
    </row>
    <row r="41" spans="1:12">
      <c r="A41" s="22" t="s">
        <v>1394</v>
      </c>
      <c r="B41" s="41" t="s">
        <v>1231</v>
      </c>
      <c r="C41" s="23" t="s">
        <v>1124</v>
      </c>
      <c r="D41" s="24" t="s">
        <v>197</v>
      </c>
      <c r="E41" s="25">
        <v>44082</v>
      </c>
      <c r="F41" s="25">
        <v>44447</v>
      </c>
      <c r="G41" s="40"/>
      <c r="H41" s="26">
        <f t="shared" si="8"/>
        <v>44812</v>
      </c>
      <c r="I41" s="33">
        <f ca="1" t="shared" si="0"/>
        <v>122</v>
      </c>
      <c r="J41" s="22" t="str">
        <f ca="1" t="shared" si="1"/>
        <v>NOT DUE</v>
      </c>
      <c r="K41" s="23"/>
      <c r="L41" s="34"/>
    </row>
    <row r="42" spans="1:12">
      <c r="A42" s="22" t="s">
        <v>1395</v>
      </c>
      <c r="B42" s="41" t="s">
        <v>833</v>
      </c>
      <c r="C42" s="23" t="s">
        <v>1126</v>
      </c>
      <c r="D42" s="24" t="s">
        <v>197</v>
      </c>
      <c r="E42" s="25">
        <v>44082</v>
      </c>
      <c r="F42" s="25">
        <v>44447</v>
      </c>
      <c r="G42" s="40"/>
      <c r="H42" s="26">
        <f t="shared" si="8"/>
        <v>44812</v>
      </c>
      <c r="I42" s="33">
        <f ca="1" t="shared" si="0"/>
        <v>122</v>
      </c>
      <c r="J42" s="22" t="str">
        <f ca="1" t="shared" si="1"/>
        <v>NOT DUE</v>
      </c>
      <c r="K42" s="23"/>
      <c r="L42" s="34" t="s">
        <v>534</v>
      </c>
    </row>
    <row r="43" ht="24" spans="1:12">
      <c r="A43" s="22" t="s">
        <v>1396</v>
      </c>
      <c r="B43" s="41" t="s">
        <v>1128</v>
      </c>
      <c r="C43" s="23" t="s">
        <v>1129</v>
      </c>
      <c r="D43" s="24" t="s">
        <v>197</v>
      </c>
      <c r="E43" s="25">
        <v>44082</v>
      </c>
      <c r="F43" s="25">
        <v>44447</v>
      </c>
      <c r="G43" s="40"/>
      <c r="H43" s="26">
        <f t="shared" si="8"/>
        <v>44812</v>
      </c>
      <c r="I43" s="33">
        <f ca="1" t="shared" si="0"/>
        <v>122</v>
      </c>
      <c r="J43" s="22" t="str">
        <f ca="1" t="shared" si="1"/>
        <v>NOT DUE</v>
      </c>
      <c r="K43" s="23"/>
      <c r="L43" s="34" t="s">
        <v>534</v>
      </c>
    </row>
    <row r="44" spans="1:12">
      <c r="A44" s="22" t="s">
        <v>1397</v>
      </c>
      <c r="B44" s="41" t="s">
        <v>1131</v>
      </c>
      <c r="C44" s="23" t="s">
        <v>1132</v>
      </c>
      <c r="D44" s="24" t="s">
        <v>197</v>
      </c>
      <c r="E44" s="25">
        <v>44082</v>
      </c>
      <c r="F44" s="25">
        <v>44447</v>
      </c>
      <c r="G44" s="40"/>
      <c r="H44" s="26">
        <f t="shared" si="8"/>
        <v>44812</v>
      </c>
      <c r="I44" s="33">
        <f ca="1" t="shared" si="0"/>
        <v>122</v>
      </c>
      <c r="J44" s="22" t="str">
        <f ca="1" t="shared" si="1"/>
        <v>NOT DUE</v>
      </c>
      <c r="K44" s="23"/>
      <c r="L44" s="34"/>
    </row>
    <row r="45" ht="36" spans="1:12">
      <c r="A45" s="22" t="s">
        <v>1398</v>
      </c>
      <c r="B45" s="130" t="s">
        <v>1134</v>
      </c>
      <c r="C45" s="23" t="s">
        <v>1135</v>
      </c>
      <c r="D45" s="24" t="s">
        <v>201</v>
      </c>
      <c r="E45" s="25">
        <v>44082</v>
      </c>
      <c r="F45" s="25">
        <f>F34</f>
        <v>44674</v>
      </c>
      <c r="G45" s="40"/>
      <c r="H45" s="26">
        <f t="shared" ref="H45:H46" si="9">F45+30</f>
        <v>44704</v>
      </c>
      <c r="I45" s="33">
        <f ca="1" t="shared" si="0"/>
        <v>14</v>
      </c>
      <c r="J45" s="22" t="str">
        <f ca="1" t="shared" si="1"/>
        <v>NOT DUE</v>
      </c>
      <c r="K45" s="23"/>
      <c r="L45" s="34" t="s">
        <v>1146</v>
      </c>
    </row>
    <row r="46" ht="24" spans="1:12">
      <c r="A46" s="22" t="s">
        <v>1399</v>
      </c>
      <c r="B46" s="130" t="s">
        <v>1137</v>
      </c>
      <c r="C46" s="23" t="s">
        <v>1138</v>
      </c>
      <c r="D46" s="24" t="s">
        <v>201</v>
      </c>
      <c r="E46" s="25">
        <v>44082</v>
      </c>
      <c r="F46" s="25">
        <f>F34</f>
        <v>44674</v>
      </c>
      <c r="G46" s="40"/>
      <c r="H46" s="26">
        <f t="shared" si="9"/>
        <v>44704</v>
      </c>
      <c r="I46" s="33">
        <f ca="1" t="shared" si="0"/>
        <v>14</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1400</v>
      </c>
      <c r="D56" s="38" t="s">
        <v>1400</v>
      </c>
      <c r="E56" s="38"/>
      <c r="G56" s="32" t="s">
        <v>1401</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1402</v>
      </c>
      <c r="D3" s="6" t="s">
        <v>149</v>
      </c>
      <c r="E3" s="6"/>
      <c r="F3" s="11" t="s">
        <v>1403</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1404</v>
      </c>
      <c r="B8" s="41" t="s">
        <v>1034</v>
      </c>
      <c r="C8" s="23" t="s">
        <v>603</v>
      </c>
      <c r="D8" s="24" t="s">
        <v>201</v>
      </c>
      <c r="E8" s="25">
        <v>44082</v>
      </c>
      <c r="F8" s="25">
        <v>44674</v>
      </c>
      <c r="G8" s="40"/>
      <c r="H8" s="26">
        <f>F8+30</f>
        <v>44704</v>
      </c>
      <c r="I8" s="33">
        <f ca="1" t="shared" ref="I8:I46" si="0">IF(ISBLANK(H8),"",H8-DATE(YEAR(NOW()),MONTH(NOW()),DAY(NOW())))</f>
        <v>14</v>
      </c>
      <c r="J8" s="22" t="str">
        <f ca="1" t="shared" ref="J8:J46" si="1">IF(I8="","",IF(I8&lt;0,"OVERDUE","NOT DUE"))</f>
        <v>NOT DUE</v>
      </c>
      <c r="K8" s="23"/>
      <c r="L8" s="34" t="s">
        <v>1146</v>
      </c>
    </row>
    <row r="9" spans="1:12">
      <c r="A9" s="22" t="s">
        <v>1405</v>
      </c>
      <c r="B9" s="41" t="s">
        <v>1194</v>
      </c>
      <c r="C9" s="23" t="s">
        <v>1195</v>
      </c>
      <c r="D9" s="24" t="s">
        <v>201</v>
      </c>
      <c r="E9" s="25">
        <v>44082</v>
      </c>
      <c r="F9" s="25">
        <f>F8</f>
        <v>44674</v>
      </c>
      <c r="G9" s="40"/>
      <c r="H9" s="26">
        <f t="shared" ref="H9:H15" si="2">F9+30</f>
        <v>44704</v>
      </c>
      <c r="I9" s="33">
        <f ca="1" t="shared" si="0"/>
        <v>14</v>
      </c>
      <c r="J9" s="22" t="str">
        <f ca="1" t="shared" si="1"/>
        <v>NOT DUE</v>
      </c>
      <c r="K9" s="23"/>
      <c r="L9" s="34" t="s">
        <v>1146</v>
      </c>
    </row>
    <row r="10" spans="1:12">
      <c r="A10" s="22" t="s">
        <v>1406</v>
      </c>
      <c r="B10" s="41" t="s">
        <v>1197</v>
      </c>
      <c r="C10" s="23" t="s">
        <v>1195</v>
      </c>
      <c r="D10" s="24" t="s">
        <v>201</v>
      </c>
      <c r="E10" s="25">
        <v>44082</v>
      </c>
      <c r="F10" s="25">
        <f>F8</f>
        <v>44674</v>
      </c>
      <c r="G10" s="40"/>
      <c r="H10" s="26">
        <f t="shared" si="2"/>
        <v>44704</v>
      </c>
      <c r="I10" s="33">
        <f ca="1" t="shared" si="0"/>
        <v>14</v>
      </c>
      <c r="J10" s="22" t="str">
        <f ca="1" t="shared" si="1"/>
        <v>NOT DUE</v>
      </c>
      <c r="K10" s="23"/>
      <c r="L10" s="34" t="s">
        <v>1146</v>
      </c>
    </row>
    <row r="11" spans="1:12">
      <c r="A11" s="22" t="s">
        <v>1407</v>
      </c>
      <c r="B11" s="41" t="s">
        <v>1140</v>
      </c>
      <c r="C11" s="23" t="s">
        <v>1195</v>
      </c>
      <c r="D11" s="24" t="s">
        <v>201</v>
      </c>
      <c r="E11" s="25">
        <v>44082</v>
      </c>
      <c r="F11" s="25">
        <f>F8</f>
        <v>44674</v>
      </c>
      <c r="G11" s="40"/>
      <c r="H11" s="26">
        <f t="shared" si="2"/>
        <v>44704</v>
      </c>
      <c r="I11" s="33">
        <f ca="1" t="shared" si="0"/>
        <v>14</v>
      </c>
      <c r="J11" s="22" t="str">
        <f ca="1" t="shared" si="1"/>
        <v>NOT DUE</v>
      </c>
      <c r="K11" s="23"/>
      <c r="L11" s="34" t="s">
        <v>1146</v>
      </c>
    </row>
    <row r="12" ht="24" spans="1:12">
      <c r="A12" s="22" t="s">
        <v>1408</v>
      </c>
      <c r="B12" s="41" t="s">
        <v>1036</v>
      </c>
      <c r="C12" s="23" t="s">
        <v>1037</v>
      </c>
      <c r="D12" s="24" t="s">
        <v>201</v>
      </c>
      <c r="E12" s="25">
        <v>44082</v>
      </c>
      <c r="F12" s="25">
        <f>F8</f>
        <v>44674</v>
      </c>
      <c r="G12" s="40"/>
      <c r="H12" s="26">
        <f t="shared" si="2"/>
        <v>44704</v>
      </c>
      <c r="I12" s="33">
        <f ca="1" t="shared" si="0"/>
        <v>14</v>
      </c>
      <c r="J12" s="22" t="str">
        <f ca="1" t="shared" si="1"/>
        <v>NOT DUE</v>
      </c>
      <c r="K12" s="23"/>
      <c r="L12" s="34" t="s">
        <v>1146</v>
      </c>
    </row>
    <row r="13" spans="1:12">
      <c r="A13" s="22" t="s">
        <v>1409</v>
      </c>
      <c r="B13" s="130" t="s">
        <v>1042</v>
      </c>
      <c r="C13" s="23" t="s">
        <v>1043</v>
      </c>
      <c r="D13" s="24" t="s">
        <v>201</v>
      </c>
      <c r="E13" s="25">
        <v>44082</v>
      </c>
      <c r="F13" s="25">
        <f>F8</f>
        <v>44674</v>
      </c>
      <c r="G13" s="40"/>
      <c r="H13" s="26">
        <f t="shared" si="2"/>
        <v>44704</v>
      </c>
      <c r="I13" s="33">
        <f ca="1" t="shared" si="0"/>
        <v>14</v>
      </c>
      <c r="J13" s="22" t="str">
        <f ca="1" t="shared" si="1"/>
        <v>NOT DUE</v>
      </c>
      <c r="K13" s="23"/>
      <c r="L13" s="34" t="s">
        <v>1146</v>
      </c>
    </row>
    <row r="14" spans="1:12">
      <c r="A14" s="22" t="s">
        <v>1410</v>
      </c>
      <c r="B14" s="41" t="s">
        <v>1045</v>
      </c>
      <c r="C14" s="23" t="s">
        <v>1046</v>
      </c>
      <c r="D14" s="24" t="s">
        <v>201</v>
      </c>
      <c r="E14" s="25">
        <v>44082</v>
      </c>
      <c r="F14" s="25">
        <f>F8</f>
        <v>44674</v>
      </c>
      <c r="G14" s="40"/>
      <c r="H14" s="26">
        <f t="shared" si="2"/>
        <v>44704</v>
      </c>
      <c r="I14" s="33">
        <f ca="1" t="shared" si="0"/>
        <v>14</v>
      </c>
      <c r="J14" s="22" t="str">
        <f ca="1" t="shared" si="1"/>
        <v>NOT DUE</v>
      </c>
      <c r="K14" s="23"/>
      <c r="L14" s="34" t="s">
        <v>1146</v>
      </c>
    </row>
    <row r="15" ht="24" spans="1:12">
      <c r="A15" s="22" t="s">
        <v>1411</v>
      </c>
      <c r="B15" s="41" t="s">
        <v>1048</v>
      </c>
      <c r="C15" s="23" t="s">
        <v>1049</v>
      </c>
      <c r="D15" s="24" t="s">
        <v>201</v>
      </c>
      <c r="E15" s="25">
        <v>44082</v>
      </c>
      <c r="F15" s="25">
        <f>F8</f>
        <v>44674</v>
      </c>
      <c r="G15" s="40"/>
      <c r="H15" s="26">
        <f t="shared" si="2"/>
        <v>44704</v>
      </c>
      <c r="I15" s="33">
        <f ca="1" t="shared" si="0"/>
        <v>14</v>
      </c>
      <c r="J15" s="22" t="str">
        <f ca="1" t="shared" si="1"/>
        <v>NOT DUE</v>
      </c>
      <c r="K15" s="23"/>
      <c r="L15" s="34" t="s">
        <v>1146</v>
      </c>
    </row>
    <row r="16" spans="1:12">
      <c r="A16" s="22" t="s">
        <v>1412</v>
      </c>
      <c r="B16" s="41" t="s">
        <v>1052</v>
      </c>
      <c r="C16" s="23" t="s">
        <v>1053</v>
      </c>
      <c r="D16" s="24" t="s">
        <v>529</v>
      </c>
      <c r="E16" s="25">
        <v>44082</v>
      </c>
      <c r="F16" s="25">
        <v>44628</v>
      </c>
      <c r="G16" s="40"/>
      <c r="H16" s="26">
        <f t="shared" ref="H16" si="3">F16+90</f>
        <v>44718</v>
      </c>
      <c r="I16" s="33">
        <f ca="1" t="shared" si="0"/>
        <v>28</v>
      </c>
      <c r="J16" s="22" t="str">
        <f ca="1" t="shared" si="1"/>
        <v>NOT DUE</v>
      </c>
      <c r="K16" s="23"/>
      <c r="L16" s="34" t="s">
        <v>1146</v>
      </c>
    </row>
    <row r="17" ht="29.25" customHeight="1" spans="1:12">
      <c r="A17" s="22" t="s">
        <v>1413</v>
      </c>
      <c r="B17" s="41" t="s">
        <v>1061</v>
      </c>
      <c r="C17" s="23" t="s">
        <v>1062</v>
      </c>
      <c r="D17" s="24" t="s">
        <v>197</v>
      </c>
      <c r="E17" s="25">
        <v>44082</v>
      </c>
      <c r="F17" s="25">
        <v>44447</v>
      </c>
      <c r="G17" s="40"/>
      <c r="H17" s="26">
        <f>F17+365</f>
        <v>44812</v>
      </c>
      <c r="I17" s="33">
        <f ca="1" t="shared" si="0"/>
        <v>122</v>
      </c>
      <c r="J17" s="22" t="str">
        <f ca="1" t="shared" si="1"/>
        <v>NOT DUE</v>
      </c>
      <c r="K17" s="23" t="s">
        <v>1063</v>
      </c>
      <c r="L17" s="34" t="s">
        <v>1064</v>
      </c>
    </row>
    <row r="18" ht="15" customHeight="1" spans="1:12">
      <c r="A18" s="22" t="s">
        <v>1414</v>
      </c>
      <c r="B18" s="41" t="s">
        <v>857</v>
      </c>
      <c r="C18" s="23" t="s">
        <v>1066</v>
      </c>
      <c r="D18" s="24" t="s">
        <v>197</v>
      </c>
      <c r="E18" s="25">
        <v>44082</v>
      </c>
      <c r="F18" s="25">
        <v>44447</v>
      </c>
      <c r="G18" s="40"/>
      <c r="H18" s="26">
        <f t="shared" ref="H18:H21" si="4">F18+365</f>
        <v>44812</v>
      </c>
      <c r="I18" s="33">
        <f ca="1" t="shared" si="0"/>
        <v>122</v>
      </c>
      <c r="J18" s="22" t="str">
        <f ca="1" t="shared" si="1"/>
        <v>NOT DUE</v>
      </c>
      <c r="K18" s="23"/>
      <c r="L18" s="34" t="s">
        <v>1158</v>
      </c>
    </row>
    <row r="19" spans="1:12">
      <c r="A19" s="22" t="s">
        <v>1415</v>
      </c>
      <c r="B19" s="41" t="s">
        <v>1068</v>
      </c>
      <c r="C19" s="23" t="s">
        <v>1069</v>
      </c>
      <c r="D19" s="24" t="s">
        <v>197</v>
      </c>
      <c r="E19" s="25">
        <v>44082</v>
      </c>
      <c r="F19" s="25">
        <v>44447</v>
      </c>
      <c r="G19" s="40"/>
      <c r="H19" s="26">
        <f t="shared" si="4"/>
        <v>44812</v>
      </c>
      <c r="I19" s="33">
        <f ca="1" t="shared" si="0"/>
        <v>122</v>
      </c>
      <c r="J19" s="22" t="str">
        <f ca="1" t="shared" si="1"/>
        <v>NOT DUE</v>
      </c>
      <c r="K19" s="23"/>
      <c r="L19" s="34"/>
    </row>
    <row r="20" spans="1:12">
      <c r="A20" s="22" t="s">
        <v>1416</v>
      </c>
      <c r="B20" s="41" t="s">
        <v>1074</v>
      </c>
      <c r="C20" s="23" t="s">
        <v>1049</v>
      </c>
      <c r="D20" s="24" t="s">
        <v>197</v>
      </c>
      <c r="E20" s="25">
        <v>44082</v>
      </c>
      <c r="F20" s="25">
        <v>44447</v>
      </c>
      <c r="G20" s="40"/>
      <c r="H20" s="26">
        <f t="shared" si="4"/>
        <v>44812</v>
      </c>
      <c r="I20" s="33">
        <f ca="1" t="shared" si="0"/>
        <v>122</v>
      </c>
      <c r="J20" s="22" t="str">
        <f ca="1" t="shared" si="1"/>
        <v>NOT DUE</v>
      </c>
      <c r="K20" s="23"/>
      <c r="L20" s="34"/>
    </row>
    <row r="21" spans="1:12">
      <c r="A21" s="22" t="s">
        <v>1417</v>
      </c>
      <c r="B21" s="41" t="s">
        <v>1076</v>
      </c>
      <c r="C21" s="23" t="s">
        <v>1077</v>
      </c>
      <c r="D21" s="24" t="s">
        <v>197</v>
      </c>
      <c r="E21" s="25">
        <v>44082</v>
      </c>
      <c r="F21" s="25">
        <v>44447</v>
      </c>
      <c r="G21" s="40"/>
      <c r="H21" s="26">
        <f t="shared" si="4"/>
        <v>44812</v>
      </c>
      <c r="I21" s="33">
        <f ca="1" t="shared" si="0"/>
        <v>122</v>
      </c>
      <c r="J21" s="22" t="str">
        <f ca="1" t="shared" si="1"/>
        <v>NOT DUE</v>
      </c>
      <c r="K21" s="23"/>
      <c r="L21" s="34"/>
    </row>
    <row r="22" spans="1:12">
      <c r="A22" s="22" t="s">
        <v>1418</v>
      </c>
      <c r="B22" s="41" t="s">
        <v>857</v>
      </c>
      <c r="C22" s="23" t="s">
        <v>1079</v>
      </c>
      <c r="D22" s="24" t="s">
        <v>171</v>
      </c>
      <c r="E22" s="25">
        <v>44082</v>
      </c>
      <c r="F22" s="25">
        <v>44629</v>
      </c>
      <c r="G22" s="40"/>
      <c r="H22" s="26">
        <f t="shared" ref="H22:H33" si="5">F22+182</f>
        <v>44811</v>
      </c>
      <c r="I22" s="33">
        <f ca="1" t="shared" si="0"/>
        <v>121</v>
      </c>
      <c r="J22" s="22" t="str">
        <f ca="1" t="shared" si="1"/>
        <v>NOT DUE</v>
      </c>
      <c r="K22" s="23"/>
      <c r="L22" s="34"/>
    </row>
    <row r="23" spans="1:12">
      <c r="A23" s="22" t="s">
        <v>1419</v>
      </c>
      <c r="B23" s="41" t="s">
        <v>1081</v>
      </c>
      <c r="C23" s="23" t="s">
        <v>1079</v>
      </c>
      <c r="D23" s="24" t="s">
        <v>171</v>
      </c>
      <c r="E23" s="25">
        <v>44082</v>
      </c>
      <c r="F23" s="25">
        <f>F22</f>
        <v>44629</v>
      </c>
      <c r="G23" s="40"/>
      <c r="H23" s="26">
        <f t="shared" si="5"/>
        <v>44811</v>
      </c>
      <c r="I23" s="33">
        <f ca="1" t="shared" si="0"/>
        <v>121</v>
      </c>
      <c r="J23" s="22" t="str">
        <f ca="1" t="shared" si="1"/>
        <v>NOT DUE</v>
      </c>
      <c r="K23" s="23"/>
      <c r="L23" s="34"/>
    </row>
    <row r="24" ht="24" spans="1:12">
      <c r="A24" s="22" t="s">
        <v>1420</v>
      </c>
      <c r="B24" s="41" t="s">
        <v>1083</v>
      </c>
      <c r="C24" s="23" t="s">
        <v>1084</v>
      </c>
      <c r="D24" s="24" t="s">
        <v>171</v>
      </c>
      <c r="E24" s="25">
        <v>44082</v>
      </c>
      <c r="F24" s="25">
        <f>F22</f>
        <v>44629</v>
      </c>
      <c r="G24" s="40"/>
      <c r="H24" s="26">
        <f t="shared" si="5"/>
        <v>44811</v>
      </c>
      <c r="I24" s="33">
        <f ca="1" t="shared" si="0"/>
        <v>121</v>
      </c>
      <c r="J24" s="22" t="str">
        <f ca="1" t="shared" si="1"/>
        <v>NOT DUE</v>
      </c>
      <c r="K24" s="23"/>
      <c r="L24" s="34"/>
    </row>
    <row r="25" ht="24" spans="1:12">
      <c r="A25" s="22" t="s">
        <v>1421</v>
      </c>
      <c r="B25" s="41" t="s">
        <v>1213</v>
      </c>
      <c r="C25" s="23" t="s">
        <v>1084</v>
      </c>
      <c r="D25" s="24" t="s">
        <v>171</v>
      </c>
      <c r="E25" s="25">
        <v>44082</v>
      </c>
      <c r="F25" s="25">
        <f>F22</f>
        <v>44629</v>
      </c>
      <c r="G25" s="40"/>
      <c r="H25" s="26">
        <f t="shared" si="5"/>
        <v>44811</v>
      </c>
      <c r="I25" s="33">
        <f ca="1" t="shared" si="0"/>
        <v>121</v>
      </c>
      <c r="J25" s="22" t="str">
        <f ca="1" t="shared" si="1"/>
        <v>NOT DUE</v>
      </c>
      <c r="K25" s="23"/>
      <c r="L25" s="34"/>
    </row>
    <row r="26" spans="1:12">
      <c r="A26" s="22" t="s">
        <v>1422</v>
      </c>
      <c r="B26" s="41" t="s">
        <v>1088</v>
      </c>
      <c r="C26" s="23" t="s">
        <v>1089</v>
      </c>
      <c r="D26" s="24" t="s">
        <v>171</v>
      </c>
      <c r="E26" s="25">
        <v>44082</v>
      </c>
      <c r="F26" s="25">
        <f>F22</f>
        <v>44629</v>
      </c>
      <c r="G26" s="40"/>
      <c r="H26" s="26">
        <f t="shared" si="5"/>
        <v>44811</v>
      </c>
      <c r="I26" s="33">
        <f ca="1" t="shared" si="0"/>
        <v>121</v>
      </c>
      <c r="J26" s="22" t="str">
        <f ca="1" t="shared" si="1"/>
        <v>NOT DUE</v>
      </c>
      <c r="K26" s="23"/>
      <c r="L26" s="34"/>
    </row>
    <row r="27" spans="1:12">
      <c r="A27" s="22" t="s">
        <v>1423</v>
      </c>
      <c r="B27" s="41" t="s">
        <v>1045</v>
      </c>
      <c r="C27" s="23" t="s">
        <v>1089</v>
      </c>
      <c r="D27" s="24" t="s">
        <v>171</v>
      </c>
      <c r="E27" s="25">
        <v>44082</v>
      </c>
      <c r="F27" s="25">
        <f>F22</f>
        <v>44629</v>
      </c>
      <c r="G27" s="40"/>
      <c r="H27" s="26">
        <f t="shared" si="5"/>
        <v>44811</v>
      </c>
      <c r="I27" s="33">
        <f ca="1" t="shared" si="0"/>
        <v>121</v>
      </c>
      <c r="J27" s="22" t="str">
        <f ca="1" t="shared" si="1"/>
        <v>NOT DUE</v>
      </c>
      <c r="K27" s="23"/>
      <c r="L27" s="34"/>
    </row>
    <row r="28" ht="24" spans="1:12">
      <c r="A28" s="22" t="s">
        <v>1424</v>
      </c>
      <c r="B28" s="41" t="s">
        <v>1093</v>
      </c>
      <c r="C28" s="23" t="s">
        <v>1094</v>
      </c>
      <c r="D28" s="24" t="s">
        <v>529</v>
      </c>
      <c r="E28" s="25">
        <v>44082</v>
      </c>
      <c r="F28" s="25">
        <f>F22</f>
        <v>44629</v>
      </c>
      <c r="G28" s="40"/>
      <c r="H28" s="26">
        <f>F28+90</f>
        <v>44719</v>
      </c>
      <c r="I28" s="33">
        <f ca="1" t="shared" si="0"/>
        <v>29</v>
      </c>
      <c r="J28" s="22" t="str">
        <f ca="1" t="shared" si="1"/>
        <v>NOT DUE</v>
      </c>
      <c r="K28" s="23" t="s">
        <v>1217</v>
      </c>
      <c r="L28" s="34" t="s">
        <v>1146</v>
      </c>
    </row>
    <row r="29" spans="1:12">
      <c r="A29" s="22" t="s">
        <v>1425</v>
      </c>
      <c r="B29" s="41" t="s">
        <v>1036</v>
      </c>
      <c r="C29" s="23" t="s">
        <v>1097</v>
      </c>
      <c r="D29" s="24" t="s">
        <v>197</v>
      </c>
      <c r="E29" s="25">
        <v>44082</v>
      </c>
      <c r="F29" s="25">
        <v>44447</v>
      </c>
      <c r="G29" s="40"/>
      <c r="H29" s="26">
        <f t="shared" ref="H29:H30" si="6">F29+365</f>
        <v>44812</v>
      </c>
      <c r="I29" s="33">
        <f ca="1" t="shared" si="0"/>
        <v>122</v>
      </c>
      <c r="J29" s="22" t="str">
        <f ca="1" t="shared" si="1"/>
        <v>NOT DUE</v>
      </c>
      <c r="K29" s="23"/>
      <c r="L29" s="34"/>
    </row>
    <row r="30" ht="24" spans="1:12">
      <c r="A30" s="22" t="s">
        <v>1426</v>
      </c>
      <c r="B30" s="41" t="s">
        <v>1036</v>
      </c>
      <c r="C30" s="23" t="s">
        <v>1099</v>
      </c>
      <c r="D30" s="24" t="s">
        <v>197</v>
      </c>
      <c r="E30" s="25">
        <v>44082</v>
      </c>
      <c r="F30" s="25">
        <v>44447</v>
      </c>
      <c r="G30" s="40"/>
      <c r="H30" s="26">
        <f t="shared" si="6"/>
        <v>44812</v>
      </c>
      <c r="I30" s="33">
        <f ca="1" t="shared" si="0"/>
        <v>122</v>
      </c>
      <c r="J30" s="22" t="str">
        <f ca="1" t="shared" si="1"/>
        <v>NOT DUE</v>
      </c>
      <c r="K30" s="23"/>
      <c r="L30" s="34"/>
    </row>
    <row r="31" ht="24" spans="1:12">
      <c r="A31" s="22" t="s">
        <v>1427</v>
      </c>
      <c r="B31" s="41" t="s">
        <v>1101</v>
      </c>
      <c r="C31" s="23" t="s">
        <v>1102</v>
      </c>
      <c r="D31" s="24" t="s">
        <v>171</v>
      </c>
      <c r="E31" s="25">
        <v>44082</v>
      </c>
      <c r="F31" s="25">
        <f>F22</f>
        <v>44629</v>
      </c>
      <c r="G31" s="40"/>
      <c r="H31" s="26">
        <f t="shared" si="5"/>
        <v>44811</v>
      </c>
      <c r="I31" s="33">
        <f ca="1" t="shared" si="0"/>
        <v>121</v>
      </c>
      <c r="J31" s="22" t="str">
        <f ca="1" t="shared" si="1"/>
        <v>NOT DUE</v>
      </c>
      <c r="K31" s="23"/>
      <c r="L31" s="129" t="s">
        <v>1064</v>
      </c>
    </row>
    <row r="32" ht="24" spans="1:12">
      <c r="A32" s="22" t="s">
        <v>1428</v>
      </c>
      <c r="B32" s="41" t="s">
        <v>1101</v>
      </c>
      <c r="C32" s="23" t="s">
        <v>1104</v>
      </c>
      <c r="D32" s="24" t="s">
        <v>171</v>
      </c>
      <c r="E32" s="25">
        <v>44082</v>
      </c>
      <c r="F32" s="25">
        <f>F22</f>
        <v>44629</v>
      </c>
      <c r="G32" s="40"/>
      <c r="H32" s="26">
        <f t="shared" si="5"/>
        <v>44811</v>
      </c>
      <c r="I32" s="33">
        <f ca="1" t="shared" si="0"/>
        <v>121</v>
      </c>
      <c r="J32" s="22" t="str">
        <f ca="1" t="shared" si="1"/>
        <v>NOT DUE</v>
      </c>
      <c r="K32" s="23" t="s">
        <v>1105</v>
      </c>
      <c r="L32" s="129" t="s">
        <v>1064</v>
      </c>
    </row>
    <row r="33" ht="20.1" customHeight="1" spans="1:12">
      <c r="A33" s="22" t="s">
        <v>1429</v>
      </c>
      <c r="B33" s="130" t="s">
        <v>1107</v>
      </c>
      <c r="C33" s="23" t="s">
        <v>1104</v>
      </c>
      <c r="D33" s="24" t="s">
        <v>171</v>
      </c>
      <c r="E33" s="25">
        <v>44082</v>
      </c>
      <c r="F33" s="25">
        <f>F22</f>
        <v>44629</v>
      </c>
      <c r="G33" s="40"/>
      <c r="H33" s="26">
        <f t="shared" si="5"/>
        <v>44811</v>
      </c>
      <c r="I33" s="33">
        <f ca="1" t="shared" si="0"/>
        <v>121</v>
      </c>
      <c r="J33" s="22" t="str">
        <f ca="1" t="shared" si="1"/>
        <v>NOT DUE</v>
      </c>
      <c r="K33" s="23" t="s">
        <v>1105</v>
      </c>
      <c r="L33" s="129" t="s">
        <v>1064</v>
      </c>
    </row>
    <row r="34" spans="1:12">
      <c r="A34" s="22" t="s">
        <v>1430</v>
      </c>
      <c r="B34" s="130" t="s">
        <v>1107</v>
      </c>
      <c r="C34" s="23" t="s">
        <v>1109</v>
      </c>
      <c r="D34" s="24" t="s">
        <v>201</v>
      </c>
      <c r="E34" s="25">
        <v>44082</v>
      </c>
      <c r="F34" s="25">
        <v>44674</v>
      </c>
      <c r="G34" s="40"/>
      <c r="H34" s="26">
        <f t="shared" ref="H34:H37" si="7">F34+30</f>
        <v>44704</v>
      </c>
      <c r="I34" s="33">
        <f ca="1" t="shared" si="0"/>
        <v>14</v>
      </c>
      <c r="J34" s="22" t="str">
        <f ca="1" t="shared" si="1"/>
        <v>NOT DUE</v>
      </c>
      <c r="K34" s="23"/>
      <c r="L34" s="129" t="s">
        <v>1064</v>
      </c>
    </row>
    <row r="35" ht="15" customHeight="1" spans="1:12">
      <c r="A35" s="22" t="s">
        <v>1431</v>
      </c>
      <c r="B35" s="130" t="s">
        <v>1107</v>
      </c>
      <c r="C35" s="23" t="s">
        <v>1111</v>
      </c>
      <c r="D35" s="24" t="s">
        <v>201</v>
      </c>
      <c r="E35" s="25">
        <v>44082</v>
      </c>
      <c r="F35" s="25">
        <f>F34</f>
        <v>44674</v>
      </c>
      <c r="G35" s="40"/>
      <c r="H35" s="26">
        <f t="shared" si="7"/>
        <v>44704</v>
      </c>
      <c r="I35" s="33">
        <f ca="1" t="shared" si="0"/>
        <v>14</v>
      </c>
      <c r="J35" s="22" t="str">
        <f ca="1" t="shared" si="1"/>
        <v>NOT DUE</v>
      </c>
      <c r="K35" s="23"/>
      <c r="L35" s="129" t="s">
        <v>1064</v>
      </c>
    </row>
    <row r="36" spans="1:12">
      <c r="A36" s="22" t="s">
        <v>1432</v>
      </c>
      <c r="B36" s="130" t="s">
        <v>1107</v>
      </c>
      <c r="C36" s="23" t="s">
        <v>1113</v>
      </c>
      <c r="D36" s="24" t="s">
        <v>201</v>
      </c>
      <c r="E36" s="25">
        <v>44082</v>
      </c>
      <c r="F36" s="25">
        <f>F34</f>
        <v>44674</v>
      </c>
      <c r="G36" s="40"/>
      <c r="H36" s="26">
        <f t="shared" si="7"/>
        <v>44704</v>
      </c>
      <c r="I36" s="33">
        <f ca="1" t="shared" si="0"/>
        <v>14</v>
      </c>
      <c r="J36" s="22" t="str">
        <f ca="1" t="shared" si="1"/>
        <v>NOT DUE</v>
      </c>
      <c r="K36" s="23"/>
      <c r="L36" s="129" t="s">
        <v>1064</v>
      </c>
    </row>
    <row r="37" spans="1:12">
      <c r="A37" s="22" t="s">
        <v>1433</v>
      </c>
      <c r="B37" s="130" t="s">
        <v>1107</v>
      </c>
      <c r="C37" s="23" t="s">
        <v>1115</v>
      </c>
      <c r="D37" s="24" t="s">
        <v>201</v>
      </c>
      <c r="E37" s="25">
        <v>44082</v>
      </c>
      <c r="F37" s="25">
        <f>F34</f>
        <v>44674</v>
      </c>
      <c r="G37" s="40"/>
      <c r="H37" s="26">
        <f t="shared" si="7"/>
        <v>44704</v>
      </c>
      <c r="I37" s="33">
        <f ca="1" t="shared" si="0"/>
        <v>14</v>
      </c>
      <c r="J37" s="22" t="str">
        <f ca="1" t="shared" si="1"/>
        <v>NOT DUE</v>
      </c>
      <c r="K37" s="23"/>
      <c r="L37" s="129" t="s">
        <v>1064</v>
      </c>
    </row>
    <row r="38" ht="45" customHeight="1" spans="1:12">
      <c r="A38" s="22" t="s">
        <v>1434</v>
      </c>
      <c r="B38" s="41" t="s">
        <v>552</v>
      </c>
      <c r="C38" s="23" t="s">
        <v>1117</v>
      </c>
      <c r="D38" s="24" t="s">
        <v>197</v>
      </c>
      <c r="E38" s="25">
        <v>44082</v>
      </c>
      <c r="F38" s="25">
        <v>44447</v>
      </c>
      <c r="G38" s="40"/>
      <c r="H38" s="26">
        <f t="shared" ref="H38:H44" si="8">F38+365</f>
        <v>44812</v>
      </c>
      <c r="I38" s="33">
        <f ca="1" t="shared" si="0"/>
        <v>122</v>
      </c>
      <c r="J38" s="22" t="str">
        <f ca="1" t="shared" si="1"/>
        <v>NOT DUE</v>
      </c>
      <c r="K38" s="23" t="s">
        <v>1118</v>
      </c>
      <c r="L38" s="34"/>
    </row>
    <row r="39" spans="1:12">
      <c r="A39" s="22" t="s">
        <v>1435</v>
      </c>
      <c r="B39" s="41" t="s">
        <v>552</v>
      </c>
      <c r="C39" s="23" t="s">
        <v>1120</v>
      </c>
      <c r="D39" s="24" t="s">
        <v>197</v>
      </c>
      <c r="E39" s="25">
        <v>44082</v>
      </c>
      <c r="F39" s="25">
        <v>44447</v>
      </c>
      <c r="G39" s="40"/>
      <c r="H39" s="26">
        <f t="shared" si="8"/>
        <v>44812</v>
      </c>
      <c r="I39" s="33">
        <f ca="1" t="shared" si="0"/>
        <v>122</v>
      </c>
      <c r="J39" s="22" t="str">
        <f ca="1" t="shared" si="1"/>
        <v>NOT DUE</v>
      </c>
      <c r="K39" s="23"/>
      <c r="L39" s="34"/>
    </row>
    <row r="40" ht="15" customHeight="1" spans="1:12">
      <c r="A40" s="22" t="s">
        <v>1436</v>
      </c>
      <c r="B40" s="41" t="s">
        <v>833</v>
      </c>
      <c r="C40" s="23" t="s">
        <v>1122</v>
      </c>
      <c r="D40" s="24" t="s">
        <v>197</v>
      </c>
      <c r="E40" s="25">
        <v>44082</v>
      </c>
      <c r="F40" s="25">
        <v>44447</v>
      </c>
      <c r="G40" s="40"/>
      <c r="H40" s="26">
        <f t="shared" si="8"/>
        <v>44812</v>
      </c>
      <c r="I40" s="33">
        <f ca="1" t="shared" si="0"/>
        <v>122</v>
      </c>
      <c r="J40" s="22" t="str">
        <f ca="1" t="shared" si="1"/>
        <v>NOT DUE</v>
      </c>
      <c r="K40" s="23"/>
      <c r="L40" s="34"/>
    </row>
    <row r="41" spans="1:12">
      <c r="A41" s="22" t="s">
        <v>1437</v>
      </c>
      <c r="B41" s="41" t="s">
        <v>1231</v>
      </c>
      <c r="C41" s="23" t="s">
        <v>1124</v>
      </c>
      <c r="D41" s="24" t="s">
        <v>197</v>
      </c>
      <c r="E41" s="25">
        <v>44082</v>
      </c>
      <c r="F41" s="25">
        <v>44447</v>
      </c>
      <c r="G41" s="40"/>
      <c r="H41" s="26">
        <f t="shared" si="8"/>
        <v>44812</v>
      </c>
      <c r="I41" s="33">
        <f ca="1" t="shared" si="0"/>
        <v>122</v>
      </c>
      <c r="J41" s="22" t="str">
        <f ca="1" t="shared" si="1"/>
        <v>NOT DUE</v>
      </c>
      <c r="K41" s="23"/>
      <c r="L41" s="34"/>
    </row>
    <row r="42" spans="1:12">
      <c r="A42" s="22" t="s">
        <v>1438</v>
      </c>
      <c r="B42" s="41" t="s">
        <v>833</v>
      </c>
      <c r="C42" s="23" t="s">
        <v>1126</v>
      </c>
      <c r="D42" s="24" t="s">
        <v>197</v>
      </c>
      <c r="E42" s="25">
        <v>44082</v>
      </c>
      <c r="F42" s="25">
        <v>44447</v>
      </c>
      <c r="G42" s="40"/>
      <c r="H42" s="26">
        <f t="shared" si="8"/>
        <v>44812</v>
      </c>
      <c r="I42" s="33">
        <f ca="1" t="shared" si="0"/>
        <v>122</v>
      </c>
      <c r="J42" s="22" t="str">
        <f ca="1" t="shared" si="1"/>
        <v>NOT DUE</v>
      </c>
      <c r="K42" s="23"/>
      <c r="L42" s="34" t="s">
        <v>534</v>
      </c>
    </row>
    <row r="43" ht="24" spans="1:12">
      <c r="A43" s="22" t="s">
        <v>1439</v>
      </c>
      <c r="B43" s="41" t="s">
        <v>1128</v>
      </c>
      <c r="C43" s="23" t="s">
        <v>1129</v>
      </c>
      <c r="D43" s="24" t="s">
        <v>197</v>
      </c>
      <c r="E43" s="25">
        <v>44082</v>
      </c>
      <c r="F43" s="25">
        <v>44447</v>
      </c>
      <c r="G43" s="40"/>
      <c r="H43" s="26">
        <f t="shared" si="8"/>
        <v>44812</v>
      </c>
      <c r="I43" s="33">
        <f ca="1" t="shared" si="0"/>
        <v>122</v>
      </c>
      <c r="J43" s="22" t="str">
        <f ca="1" t="shared" si="1"/>
        <v>NOT DUE</v>
      </c>
      <c r="K43" s="23"/>
      <c r="L43" s="34" t="s">
        <v>534</v>
      </c>
    </row>
    <row r="44" spans="1:12">
      <c r="A44" s="22" t="s">
        <v>1440</v>
      </c>
      <c r="B44" s="41" t="s">
        <v>1131</v>
      </c>
      <c r="C44" s="23" t="s">
        <v>1132</v>
      </c>
      <c r="D44" s="24" t="s">
        <v>197</v>
      </c>
      <c r="E44" s="25">
        <v>44082</v>
      </c>
      <c r="F44" s="25">
        <v>44447</v>
      </c>
      <c r="G44" s="40"/>
      <c r="H44" s="26">
        <f t="shared" si="8"/>
        <v>44812</v>
      </c>
      <c r="I44" s="33">
        <f ca="1" t="shared" si="0"/>
        <v>122</v>
      </c>
      <c r="J44" s="22" t="str">
        <f ca="1" t="shared" si="1"/>
        <v>NOT DUE</v>
      </c>
      <c r="K44" s="23"/>
      <c r="L44" s="34"/>
    </row>
    <row r="45" ht="36" spans="1:12">
      <c r="A45" s="22" t="s">
        <v>1441</v>
      </c>
      <c r="B45" s="130" t="s">
        <v>1134</v>
      </c>
      <c r="C45" s="23" t="s">
        <v>1135</v>
      </c>
      <c r="D45" s="24" t="s">
        <v>201</v>
      </c>
      <c r="E45" s="25">
        <v>44082</v>
      </c>
      <c r="F45" s="25">
        <f>F34</f>
        <v>44674</v>
      </c>
      <c r="G45" s="40"/>
      <c r="H45" s="26">
        <f t="shared" ref="H45:H46" si="9">F45+30</f>
        <v>44704</v>
      </c>
      <c r="I45" s="33">
        <f ca="1" t="shared" si="0"/>
        <v>14</v>
      </c>
      <c r="J45" s="22" t="str">
        <f ca="1" t="shared" si="1"/>
        <v>NOT DUE</v>
      </c>
      <c r="K45" s="23"/>
      <c r="L45" s="34" t="s">
        <v>1146</v>
      </c>
    </row>
    <row r="46" ht="24" spans="1:12">
      <c r="A46" s="22" t="s">
        <v>1442</v>
      </c>
      <c r="B46" s="130" t="s">
        <v>1137</v>
      </c>
      <c r="C46" s="23" t="s">
        <v>1138</v>
      </c>
      <c r="D46" s="24" t="s">
        <v>201</v>
      </c>
      <c r="E46" s="25">
        <v>44082</v>
      </c>
      <c r="F46" s="25">
        <f>F34</f>
        <v>44674</v>
      </c>
      <c r="G46" s="40"/>
      <c r="H46" s="26">
        <f t="shared" si="9"/>
        <v>44704</v>
      </c>
      <c r="I46" s="33">
        <f ca="1" t="shared" si="0"/>
        <v>14</v>
      </c>
      <c r="J46" s="22" t="str">
        <f ca="1" t="shared" si="1"/>
        <v>NOT DUE</v>
      </c>
      <c r="K46" s="23"/>
      <c r="L46" s="34" t="s">
        <v>1146</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1443</v>
      </c>
      <c r="D3" s="6" t="s">
        <v>149</v>
      </c>
      <c r="E3" s="6"/>
      <c r="F3" s="11" t="s">
        <v>1444</v>
      </c>
    </row>
    <row r="4" ht="18" customHeight="1" spans="1:6">
      <c r="A4" s="4" t="s">
        <v>151</v>
      </c>
      <c r="B4" s="4"/>
      <c r="C4" s="10" t="s">
        <v>1445</v>
      </c>
      <c r="D4" s="6" t="s">
        <v>153</v>
      </c>
      <c r="E4" s="6"/>
      <c r="F4" s="40"/>
    </row>
    <row r="5" ht="18" customHeight="1" spans="1:6">
      <c r="A5" s="4" t="s">
        <v>154</v>
      </c>
      <c r="B5" s="4"/>
      <c r="C5" s="13" t="s">
        <v>1446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1447</v>
      </c>
      <c r="B8" s="23" t="s">
        <v>1448</v>
      </c>
      <c r="C8" s="23" t="s">
        <v>1449</v>
      </c>
      <c r="D8" s="24" t="s">
        <v>1450</v>
      </c>
      <c r="E8" s="25">
        <v>44082</v>
      </c>
      <c r="F8" s="25">
        <v>44684</v>
      </c>
      <c r="G8" s="40"/>
      <c r="H8" s="26">
        <f>F8+7</f>
        <v>44691</v>
      </c>
      <c r="I8" s="33">
        <f ca="1" t="shared" ref="I8:I11" si="0">IF(ISBLANK(H8),"",H8-DATE(YEAR(NOW()),MONTH(NOW()),DAY(NOW())))</f>
        <v>1</v>
      </c>
      <c r="J8" s="22" t="str">
        <f ca="1" t="shared" ref="J8:J11" si="1">IF(I8="","",IF(I8&lt;0,"OVERDUE","NOT DUE"))</f>
        <v>NOT DUE</v>
      </c>
      <c r="K8" s="23"/>
      <c r="L8" s="34"/>
    </row>
    <row r="9" ht="15" customHeight="1" spans="1:12">
      <c r="A9" s="22" t="s">
        <v>1451</v>
      </c>
      <c r="B9" s="23" t="s">
        <v>1448</v>
      </c>
      <c r="C9" s="23" t="s">
        <v>1452</v>
      </c>
      <c r="D9" s="24" t="s">
        <v>201</v>
      </c>
      <c r="E9" s="25">
        <v>44082</v>
      </c>
      <c r="F9" s="25">
        <v>44684</v>
      </c>
      <c r="G9" s="40"/>
      <c r="H9" s="26">
        <f>F9+30</f>
        <v>44714</v>
      </c>
      <c r="I9" s="33">
        <f ca="1" t="shared" si="0"/>
        <v>24</v>
      </c>
      <c r="J9" s="22" t="str">
        <f ca="1" t="shared" si="1"/>
        <v>NOT DUE</v>
      </c>
      <c r="K9" s="23"/>
      <c r="L9" s="34"/>
    </row>
    <row r="10" ht="26.45" customHeight="1" spans="1:12">
      <c r="A10" s="22" t="s">
        <v>1453</v>
      </c>
      <c r="B10" s="23" t="s">
        <v>1454</v>
      </c>
      <c r="C10" s="23" t="s">
        <v>1455</v>
      </c>
      <c r="D10" s="24" t="s">
        <v>1450</v>
      </c>
      <c r="E10" s="25">
        <v>44082</v>
      </c>
      <c r="F10" s="25">
        <f>F8</f>
        <v>44684</v>
      </c>
      <c r="G10" s="40"/>
      <c r="H10" s="26">
        <f>F10+7</f>
        <v>44691</v>
      </c>
      <c r="I10" s="33">
        <f ca="1" t="shared" si="0"/>
        <v>1</v>
      </c>
      <c r="J10" s="22" t="str">
        <f ca="1" t="shared" si="1"/>
        <v>NOT DUE</v>
      </c>
      <c r="K10" s="23"/>
      <c r="L10" s="34"/>
    </row>
    <row r="11" ht="24" spans="1:12">
      <c r="A11" s="22" t="s">
        <v>1456</v>
      </c>
      <c r="B11" s="23" t="s">
        <v>1457</v>
      </c>
      <c r="C11" s="23" t="s">
        <v>1455</v>
      </c>
      <c r="D11" s="24" t="s">
        <v>201</v>
      </c>
      <c r="E11" s="25">
        <v>44082</v>
      </c>
      <c r="F11" s="25">
        <f>F9</f>
        <v>44684</v>
      </c>
      <c r="G11" s="40"/>
      <c r="H11" s="26">
        <f t="shared" ref="H11:H12" si="2">F11+30</f>
        <v>44714</v>
      </c>
      <c r="I11" s="33">
        <f ca="1" t="shared" si="0"/>
        <v>24</v>
      </c>
      <c r="J11" s="22" t="str">
        <f ca="1" t="shared" si="1"/>
        <v>NOT DUE</v>
      </c>
      <c r="K11" s="23"/>
      <c r="L11" s="34"/>
    </row>
    <row r="12" ht="24" spans="1:12">
      <c r="A12" s="22" t="s">
        <v>1458</v>
      </c>
      <c r="B12" s="23" t="s">
        <v>1457</v>
      </c>
      <c r="C12" s="23" t="s">
        <v>1459</v>
      </c>
      <c r="D12" s="24" t="s">
        <v>201</v>
      </c>
      <c r="E12" s="25">
        <v>44082</v>
      </c>
      <c r="F12" s="25">
        <f>F9</f>
        <v>44684</v>
      </c>
      <c r="G12" s="40"/>
      <c r="H12" s="26">
        <f t="shared" si="2"/>
        <v>44714</v>
      </c>
      <c r="I12" s="33">
        <f ca="1" t="shared" ref="I12:I16" si="3">IF(ISBLANK(H12),"",H12-DATE(YEAR(NOW()),MONTH(NOW()),DAY(NOW())))</f>
        <v>24</v>
      </c>
      <c r="J12" s="22" t="str">
        <f ca="1" t="shared" ref="J12:J16" si="4">IF(I12="","",IF(I12&lt;0,"OVERDUE","NOT DUE"))</f>
        <v>NOT DUE</v>
      </c>
      <c r="K12" s="23"/>
      <c r="L12" s="34"/>
    </row>
    <row r="13" ht="24" spans="1:12">
      <c r="A13" s="22" t="s">
        <v>1460</v>
      </c>
      <c r="B13" s="23" t="s">
        <v>1461</v>
      </c>
      <c r="C13" s="23" t="s">
        <v>1462</v>
      </c>
      <c r="D13" s="24" t="s">
        <v>1463</v>
      </c>
      <c r="E13" s="25">
        <v>44082</v>
      </c>
      <c r="F13" s="25">
        <v>44677</v>
      </c>
      <c r="G13" s="40"/>
      <c r="H13" s="26">
        <f>F13+14</f>
        <v>44691</v>
      </c>
      <c r="I13" s="33">
        <f ca="1" t="shared" si="3"/>
        <v>1</v>
      </c>
      <c r="J13" s="22" t="str">
        <f ca="1" t="shared" si="4"/>
        <v>NOT DUE</v>
      </c>
      <c r="K13" s="23" t="s">
        <v>1464</v>
      </c>
      <c r="L13" s="34"/>
    </row>
    <row r="14" ht="24" spans="1:12">
      <c r="A14" s="22" t="s">
        <v>1465</v>
      </c>
      <c r="B14" s="23" t="s">
        <v>1466</v>
      </c>
      <c r="C14" s="23" t="s">
        <v>1467</v>
      </c>
      <c r="D14" s="24" t="s">
        <v>1450</v>
      </c>
      <c r="E14" s="25">
        <v>44082</v>
      </c>
      <c r="F14" s="25">
        <f>F8</f>
        <v>44684</v>
      </c>
      <c r="G14" s="40"/>
      <c r="H14" s="26">
        <f>F14+7</f>
        <v>44691</v>
      </c>
      <c r="I14" s="33">
        <f ca="1" t="shared" si="3"/>
        <v>1</v>
      </c>
      <c r="J14" s="22" t="str">
        <f ca="1" t="shared" si="4"/>
        <v>NOT DUE</v>
      </c>
      <c r="K14" s="23" t="s">
        <v>1464</v>
      </c>
      <c r="L14" s="34"/>
    </row>
    <row r="15" ht="24" spans="1:12">
      <c r="A15" s="22" t="s">
        <v>1468</v>
      </c>
      <c r="B15" s="23" t="s">
        <v>1469</v>
      </c>
      <c r="C15" s="23" t="s">
        <v>1470</v>
      </c>
      <c r="D15" s="24" t="s">
        <v>201</v>
      </c>
      <c r="E15" s="25">
        <v>44082</v>
      </c>
      <c r="F15" s="25">
        <f>F9</f>
        <v>44684</v>
      </c>
      <c r="G15" s="40"/>
      <c r="H15" s="26">
        <f t="shared" ref="H15:H16" si="5">F15+30</f>
        <v>44714</v>
      </c>
      <c r="I15" s="33">
        <f ca="1" t="shared" si="3"/>
        <v>24</v>
      </c>
      <c r="J15" s="22" t="str">
        <f ca="1" t="shared" si="4"/>
        <v>NOT DUE</v>
      </c>
      <c r="K15" s="23" t="s">
        <v>1464</v>
      </c>
      <c r="L15" s="34"/>
    </row>
    <row r="16" ht="24" spans="1:12">
      <c r="A16" s="22" t="s">
        <v>1471</v>
      </c>
      <c r="B16" s="23" t="s">
        <v>1472</v>
      </c>
      <c r="C16" s="23" t="s">
        <v>1473</v>
      </c>
      <c r="D16" s="24" t="s">
        <v>201</v>
      </c>
      <c r="E16" s="25">
        <v>44082</v>
      </c>
      <c r="F16" s="25">
        <f>F9</f>
        <v>44684</v>
      </c>
      <c r="G16" s="40"/>
      <c r="H16" s="26">
        <f t="shared" si="5"/>
        <v>44714</v>
      </c>
      <c r="I16" s="33">
        <f ca="1" t="shared" si="3"/>
        <v>24</v>
      </c>
      <c r="J16" s="22" t="str">
        <f ca="1" t="shared" si="4"/>
        <v>NOT DUE</v>
      </c>
      <c r="K16" s="23" t="s">
        <v>1464</v>
      </c>
      <c r="L16" s="34"/>
    </row>
    <row r="20" spans="2:7">
      <c r="B20" t="s">
        <v>175</v>
      </c>
      <c r="D20" s="3" t="s">
        <v>176</v>
      </c>
      <c r="G20" t="s">
        <v>177</v>
      </c>
    </row>
    <row r="23" spans="3:8">
      <c r="C23" s="27"/>
      <c r="G23" s="28"/>
      <c r="H23" s="28"/>
    </row>
    <row r="24" spans="2:3">
      <c r="B24" s="28" t="s">
        <v>1474</v>
      </c>
      <c r="C24" s="30"/>
    </row>
    <row r="25" spans="2:8">
      <c r="B25" t="s">
        <v>1475</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E19" sqref="E1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1476</v>
      </c>
    </row>
    <row r="4" ht="18" customHeight="1" spans="1:6">
      <c r="A4" s="4" t="s">
        <v>151</v>
      </c>
      <c r="B4" s="4"/>
      <c r="C4" s="10"/>
      <c r="D4" s="6" t="s">
        <v>153</v>
      </c>
      <c r="E4" s="6"/>
      <c r="F4" s="40"/>
    </row>
    <row r="5" ht="18" customHeight="1" spans="1:6">
      <c r="A5" s="4" t="s">
        <v>154</v>
      </c>
      <c r="B5" s="4"/>
      <c r="C5" s="13" t="s">
        <v>1477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1478</v>
      </c>
      <c r="B8" s="23" t="s">
        <v>1479</v>
      </c>
      <c r="C8" s="23" t="s">
        <v>1480</v>
      </c>
      <c r="D8" s="24" t="s">
        <v>201</v>
      </c>
      <c r="E8" s="25">
        <v>44082</v>
      </c>
      <c r="F8" s="25">
        <v>44660</v>
      </c>
      <c r="G8" s="40"/>
      <c r="H8" s="26">
        <f>F8+30</f>
        <v>44690</v>
      </c>
      <c r="I8" s="33">
        <f ca="1" t="shared" ref="I8:I15" si="0">IF(ISBLANK(H8),"",H8-DATE(YEAR(NOW()),MONTH(NOW()),DAY(NOW())))</f>
        <v>0</v>
      </c>
      <c r="J8" s="22" t="str">
        <f ca="1" t="shared" ref="J8:J15" si="1">IF(I8="","",IF(I8&lt;0,"OVERDUE","NOT DUE"))</f>
        <v>NOT DUE</v>
      </c>
      <c r="K8" s="23"/>
      <c r="L8" s="34" t="s">
        <v>1481</v>
      </c>
    </row>
    <row r="9" ht="15" customHeight="1" spans="1:12">
      <c r="A9" s="22" t="s">
        <v>1482</v>
      </c>
      <c r="B9" s="23" t="s">
        <v>1483</v>
      </c>
      <c r="C9" s="23" t="s">
        <v>1480</v>
      </c>
      <c r="D9" s="24" t="s">
        <v>201</v>
      </c>
      <c r="E9" s="25">
        <v>44082</v>
      </c>
      <c r="F9" s="25">
        <f>F8</f>
        <v>44660</v>
      </c>
      <c r="G9" s="40"/>
      <c r="H9" s="26">
        <f>F9+30</f>
        <v>44690</v>
      </c>
      <c r="I9" s="33">
        <f ca="1" t="shared" si="0"/>
        <v>0</v>
      </c>
      <c r="J9" s="22" t="str">
        <f ca="1" t="shared" si="1"/>
        <v>NOT DUE</v>
      </c>
      <c r="K9" s="23"/>
      <c r="L9" s="34" t="s">
        <v>1481</v>
      </c>
    </row>
    <row r="10" spans="1:12">
      <c r="A10" s="22" t="s">
        <v>1484</v>
      </c>
      <c r="B10" s="23" t="s">
        <v>1485</v>
      </c>
      <c r="C10" s="23" t="s">
        <v>1480</v>
      </c>
      <c r="D10" s="24" t="s">
        <v>201</v>
      </c>
      <c r="E10" s="25">
        <v>44082</v>
      </c>
      <c r="F10" s="25">
        <f t="shared" ref="F10:F18" si="2">F9</f>
        <v>44660</v>
      </c>
      <c r="G10" s="40"/>
      <c r="H10" s="26">
        <f t="shared" ref="H10:H18" si="3">F10+30</f>
        <v>44690</v>
      </c>
      <c r="I10" s="33">
        <f ca="1" t="shared" si="0"/>
        <v>0</v>
      </c>
      <c r="J10" s="22" t="str">
        <f ca="1" t="shared" si="1"/>
        <v>NOT DUE</v>
      </c>
      <c r="K10" s="34"/>
      <c r="L10" s="34" t="s">
        <v>1481</v>
      </c>
    </row>
    <row r="11" ht="24" spans="1:12">
      <c r="A11" s="22" t="s">
        <v>1486</v>
      </c>
      <c r="B11" s="23" t="s">
        <v>1487</v>
      </c>
      <c r="C11" s="23" t="s">
        <v>1480</v>
      </c>
      <c r="D11" s="24" t="s">
        <v>201</v>
      </c>
      <c r="E11" s="25">
        <v>44082</v>
      </c>
      <c r="F11" s="25">
        <f t="shared" si="2"/>
        <v>44660</v>
      </c>
      <c r="G11" s="40"/>
      <c r="H11" s="26">
        <f t="shared" si="3"/>
        <v>44690</v>
      </c>
      <c r="I11" s="33">
        <f ca="1" t="shared" si="0"/>
        <v>0</v>
      </c>
      <c r="J11" s="22" t="str">
        <f ca="1" t="shared" si="1"/>
        <v>NOT DUE</v>
      </c>
      <c r="K11" s="34"/>
      <c r="L11" s="34" t="s">
        <v>1481</v>
      </c>
    </row>
    <row r="12" ht="24" spans="1:12">
      <c r="A12" s="22" t="s">
        <v>1488</v>
      </c>
      <c r="B12" s="23" t="s">
        <v>1489</v>
      </c>
      <c r="C12" s="23" t="s">
        <v>1480</v>
      </c>
      <c r="D12" s="24" t="s">
        <v>201</v>
      </c>
      <c r="E12" s="25">
        <v>44082</v>
      </c>
      <c r="F12" s="25">
        <f t="shared" si="2"/>
        <v>44660</v>
      </c>
      <c r="G12" s="40"/>
      <c r="H12" s="26">
        <f t="shared" si="3"/>
        <v>44690</v>
      </c>
      <c r="I12" s="33">
        <f ca="1" t="shared" si="0"/>
        <v>0</v>
      </c>
      <c r="J12" s="22" t="str">
        <f ca="1" t="shared" si="1"/>
        <v>NOT DUE</v>
      </c>
      <c r="K12" s="34"/>
      <c r="L12" s="34" t="s">
        <v>1481</v>
      </c>
    </row>
    <row r="13" ht="24" spans="1:12">
      <c r="A13" s="22" t="s">
        <v>1490</v>
      </c>
      <c r="B13" s="23" t="s">
        <v>1491</v>
      </c>
      <c r="C13" s="23" t="s">
        <v>1480</v>
      </c>
      <c r="D13" s="24" t="s">
        <v>201</v>
      </c>
      <c r="E13" s="25">
        <v>44082</v>
      </c>
      <c r="F13" s="25">
        <f t="shared" si="2"/>
        <v>44660</v>
      </c>
      <c r="G13" s="40"/>
      <c r="H13" s="26">
        <f t="shared" si="3"/>
        <v>44690</v>
      </c>
      <c r="I13" s="33">
        <f ca="1" t="shared" si="0"/>
        <v>0</v>
      </c>
      <c r="J13" s="22" t="str">
        <f ca="1" t="shared" si="1"/>
        <v>NOT DUE</v>
      </c>
      <c r="K13" s="34"/>
      <c r="L13" s="34" t="s">
        <v>1481</v>
      </c>
    </row>
    <row r="14" ht="24" spans="1:12">
      <c r="A14" s="22" t="s">
        <v>1492</v>
      </c>
      <c r="B14" s="23" t="s">
        <v>1493</v>
      </c>
      <c r="C14" s="23" t="s">
        <v>1480</v>
      </c>
      <c r="D14" s="24" t="s">
        <v>201</v>
      </c>
      <c r="E14" s="25">
        <v>44082</v>
      </c>
      <c r="F14" s="25">
        <f t="shared" si="2"/>
        <v>44660</v>
      </c>
      <c r="G14" s="40"/>
      <c r="H14" s="26">
        <f t="shared" si="3"/>
        <v>44690</v>
      </c>
      <c r="I14" s="33">
        <f ca="1" t="shared" si="0"/>
        <v>0</v>
      </c>
      <c r="J14" s="22" t="str">
        <f ca="1" t="shared" si="1"/>
        <v>NOT DUE</v>
      </c>
      <c r="K14" s="34"/>
      <c r="L14" s="34" t="s">
        <v>1481</v>
      </c>
    </row>
    <row r="15" ht="24" spans="1:12">
      <c r="A15" s="22" t="s">
        <v>1494</v>
      </c>
      <c r="B15" s="23" t="s">
        <v>1495</v>
      </c>
      <c r="C15" s="23" t="s">
        <v>1480</v>
      </c>
      <c r="D15" s="24" t="s">
        <v>201</v>
      </c>
      <c r="E15" s="25">
        <v>44082</v>
      </c>
      <c r="F15" s="25">
        <f t="shared" si="2"/>
        <v>44660</v>
      </c>
      <c r="G15" s="40"/>
      <c r="H15" s="26">
        <f t="shared" si="3"/>
        <v>44690</v>
      </c>
      <c r="I15" s="33">
        <f ca="1" t="shared" si="0"/>
        <v>0</v>
      </c>
      <c r="J15" s="22" t="str">
        <f ca="1" t="shared" si="1"/>
        <v>NOT DUE</v>
      </c>
      <c r="K15" s="34"/>
      <c r="L15" s="34" t="s">
        <v>1481</v>
      </c>
    </row>
    <row r="16" ht="24" spans="1:12">
      <c r="A16" s="22" t="s">
        <v>1496</v>
      </c>
      <c r="B16" s="23" t="s">
        <v>1497</v>
      </c>
      <c r="C16" s="23" t="s">
        <v>1480</v>
      </c>
      <c r="D16" s="24" t="s">
        <v>201</v>
      </c>
      <c r="E16" s="25">
        <v>44082</v>
      </c>
      <c r="F16" s="25">
        <f t="shared" si="2"/>
        <v>44660</v>
      </c>
      <c r="G16" s="40"/>
      <c r="H16" s="26">
        <f t="shared" si="3"/>
        <v>44690</v>
      </c>
      <c r="I16" s="33">
        <f ca="1" t="shared" ref="I16:I18" si="4">IF(ISBLANK(H16),"",H16-DATE(YEAR(NOW()),MONTH(NOW()),DAY(NOW())))</f>
        <v>0</v>
      </c>
      <c r="J16" s="22" t="str">
        <f ca="1" t="shared" ref="J16:J18" si="5">IF(I16="","",IF(I16&lt;0,"OVERDUE","NOT DUE"))</f>
        <v>NOT DUE</v>
      </c>
      <c r="K16" s="34"/>
      <c r="L16" s="34" t="s">
        <v>1481</v>
      </c>
    </row>
    <row r="17" ht="24" spans="1:12">
      <c r="A17" s="22" t="s">
        <v>1498</v>
      </c>
      <c r="B17" s="23" t="s">
        <v>1499</v>
      </c>
      <c r="C17" s="23" t="s">
        <v>1480</v>
      </c>
      <c r="D17" s="24" t="s">
        <v>201</v>
      </c>
      <c r="E17" s="25">
        <v>44082</v>
      </c>
      <c r="F17" s="25">
        <f t="shared" si="2"/>
        <v>44660</v>
      </c>
      <c r="G17" s="40"/>
      <c r="H17" s="26">
        <f t="shared" si="3"/>
        <v>44690</v>
      </c>
      <c r="I17" s="33">
        <f ca="1" t="shared" si="4"/>
        <v>0</v>
      </c>
      <c r="J17" s="22" t="str">
        <f ca="1" t="shared" si="5"/>
        <v>NOT DUE</v>
      </c>
      <c r="K17" s="34"/>
      <c r="L17" s="34" t="s">
        <v>1481</v>
      </c>
    </row>
    <row r="18" ht="26.45" customHeight="1" spans="1:12">
      <c r="A18" s="22" t="s">
        <v>1500</v>
      </c>
      <c r="B18" s="23" t="s">
        <v>1501</v>
      </c>
      <c r="C18" s="23" t="s">
        <v>1502</v>
      </c>
      <c r="D18" s="24" t="s">
        <v>201</v>
      </c>
      <c r="E18" s="25">
        <v>44082</v>
      </c>
      <c r="F18" s="25">
        <f t="shared" si="2"/>
        <v>44660</v>
      </c>
      <c r="G18" s="40"/>
      <c r="H18" s="26">
        <f t="shared" si="3"/>
        <v>44690</v>
      </c>
      <c r="I18" s="33">
        <f ca="1" t="shared" si="4"/>
        <v>0</v>
      </c>
      <c r="J18" s="22" t="str">
        <f ca="1" t="shared" si="5"/>
        <v>NOT DUE</v>
      </c>
      <c r="K18" s="23"/>
      <c r="L18" s="34" t="s">
        <v>1481</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1503</v>
      </c>
    </row>
    <row r="4" ht="18" customHeight="1" spans="1:6">
      <c r="A4" s="4" t="s">
        <v>151</v>
      </c>
      <c r="B4" s="4"/>
      <c r="C4" s="10" t="s">
        <v>1504</v>
      </c>
      <c r="D4" s="6" t="s">
        <v>153</v>
      </c>
      <c r="E4" s="6"/>
      <c r="F4" s="40"/>
    </row>
    <row r="5" ht="18" customHeight="1" spans="1:6">
      <c r="A5" s="4" t="s">
        <v>154</v>
      </c>
      <c r="B5" s="4"/>
      <c r="C5" s="13" t="s">
        <v>1505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1506</v>
      </c>
      <c r="B8" s="23" t="s">
        <v>1507</v>
      </c>
      <c r="C8" s="23" t="s">
        <v>1508</v>
      </c>
      <c r="D8" s="24" t="s">
        <v>171</v>
      </c>
      <c r="E8" s="25">
        <v>44082</v>
      </c>
      <c r="F8" s="25">
        <v>44626</v>
      </c>
      <c r="G8" s="40"/>
      <c r="H8" s="26">
        <f>F8+182</f>
        <v>44808</v>
      </c>
      <c r="I8" s="33">
        <f ca="1" t="shared" ref="I8:I42" si="0">IF(ISBLANK(H8),"",H8-DATE(YEAR(NOW()),MONTH(NOW()),DAY(NOW())))</f>
        <v>118</v>
      </c>
      <c r="J8" s="22" t="str">
        <f ca="1" t="shared" ref="J8:J42" si="1">IF(I8="","",IF(I8&lt;0,"OVERDUE","NOT DUE"))</f>
        <v>NOT DUE</v>
      </c>
      <c r="K8" s="23"/>
      <c r="L8" s="34"/>
    </row>
    <row r="9" ht="24" spans="1:12">
      <c r="A9" s="22" t="s">
        <v>1509</v>
      </c>
      <c r="B9" s="23" t="s">
        <v>1507</v>
      </c>
      <c r="C9" s="23" t="s">
        <v>1510</v>
      </c>
      <c r="D9" s="24" t="s">
        <v>1511</v>
      </c>
      <c r="E9" s="25">
        <v>44082</v>
      </c>
      <c r="F9" s="25">
        <v>44689</v>
      </c>
      <c r="G9" s="40"/>
      <c r="H9" s="26">
        <f>F9+7</f>
        <v>44696</v>
      </c>
      <c r="I9" s="33">
        <f ca="1" t="shared" si="0"/>
        <v>6</v>
      </c>
      <c r="J9" s="22" t="str">
        <f ca="1" t="shared" si="1"/>
        <v>NOT DUE</v>
      </c>
      <c r="K9" s="23"/>
      <c r="L9" s="34"/>
    </row>
    <row r="10" ht="36" spans="1:12">
      <c r="A10" s="22" t="s">
        <v>1512</v>
      </c>
      <c r="B10" s="23" t="s">
        <v>1507</v>
      </c>
      <c r="C10" s="23" t="s">
        <v>1513</v>
      </c>
      <c r="D10" s="24" t="s">
        <v>1511</v>
      </c>
      <c r="E10" s="25">
        <v>44082</v>
      </c>
      <c r="F10" s="25">
        <f>F9</f>
        <v>44689</v>
      </c>
      <c r="G10" s="40"/>
      <c r="H10" s="26">
        <f>F10+7</f>
        <v>44696</v>
      </c>
      <c r="I10" s="33">
        <f ca="1" t="shared" si="0"/>
        <v>6</v>
      </c>
      <c r="J10" s="22" t="str">
        <f ca="1" t="shared" si="1"/>
        <v>NOT DUE</v>
      </c>
      <c r="K10" s="23"/>
      <c r="L10" s="34"/>
    </row>
    <row r="11" ht="24" spans="1:12">
      <c r="A11" s="22" t="s">
        <v>1514</v>
      </c>
      <c r="B11" s="23" t="s">
        <v>1507</v>
      </c>
      <c r="C11" s="23" t="s">
        <v>1515</v>
      </c>
      <c r="D11" s="24" t="s">
        <v>197</v>
      </c>
      <c r="E11" s="25">
        <v>44082</v>
      </c>
      <c r="F11" s="25">
        <v>44475</v>
      </c>
      <c r="G11" s="40"/>
      <c r="H11" s="26">
        <f>F11+365</f>
        <v>44840</v>
      </c>
      <c r="I11" s="33">
        <f ca="1" t="shared" si="0"/>
        <v>150</v>
      </c>
      <c r="J11" s="22" t="str">
        <f ca="1" t="shared" si="1"/>
        <v>NOT DUE</v>
      </c>
      <c r="K11" s="23"/>
      <c r="L11" s="34"/>
    </row>
    <row r="12" ht="24" spans="1:12">
      <c r="A12" s="22" t="s">
        <v>1516</v>
      </c>
      <c r="B12" s="23" t="s">
        <v>1517</v>
      </c>
      <c r="C12" s="23" t="s">
        <v>1518</v>
      </c>
      <c r="D12" s="24" t="s">
        <v>1450</v>
      </c>
      <c r="E12" s="25">
        <v>44082</v>
      </c>
      <c r="F12" s="25">
        <f>F9</f>
        <v>44689</v>
      </c>
      <c r="G12" s="40"/>
      <c r="H12" s="26">
        <f t="shared" ref="H12:H17" si="2">F12+7</f>
        <v>44696</v>
      </c>
      <c r="I12" s="33">
        <f ca="1" t="shared" si="0"/>
        <v>6</v>
      </c>
      <c r="J12" s="22" t="str">
        <f ca="1" t="shared" si="1"/>
        <v>NOT DUE</v>
      </c>
      <c r="K12" s="23"/>
      <c r="L12" s="34"/>
    </row>
    <row r="13" ht="36" spans="1:12">
      <c r="A13" s="22" t="s">
        <v>1519</v>
      </c>
      <c r="B13" s="23" t="s">
        <v>1520</v>
      </c>
      <c r="C13" s="23" t="s">
        <v>1521</v>
      </c>
      <c r="D13" s="24" t="s">
        <v>1511</v>
      </c>
      <c r="E13" s="25">
        <v>44082</v>
      </c>
      <c r="F13" s="25">
        <f>F9</f>
        <v>44689</v>
      </c>
      <c r="G13" s="40"/>
      <c r="H13" s="26">
        <f t="shared" si="2"/>
        <v>44696</v>
      </c>
      <c r="I13" s="33">
        <f ca="1" t="shared" si="0"/>
        <v>6</v>
      </c>
      <c r="J13" s="22" t="str">
        <f ca="1" t="shared" si="1"/>
        <v>NOT DUE</v>
      </c>
      <c r="K13" s="23"/>
      <c r="L13" s="34"/>
    </row>
    <row r="14" ht="48" spans="1:12">
      <c r="A14" s="22" t="s">
        <v>1522</v>
      </c>
      <c r="B14" s="23" t="s">
        <v>1523</v>
      </c>
      <c r="C14" s="23" t="s">
        <v>1524</v>
      </c>
      <c r="D14" s="24" t="s">
        <v>1511</v>
      </c>
      <c r="E14" s="25">
        <v>44082</v>
      </c>
      <c r="F14" s="25">
        <f>F9</f>
        <v>44689</v>
      </c>
      <c r="G14" s="40"/>
      <c r="H14" s="26">
        <f t="shared" si="2"/>
        <v>44696</v>
      </c>
      <c r="I14" s="33">
        <f ca="1" t="shared" si="0"/>
        <v>6</v>
      </c>
      <c r="J14" s="22" t="str">
        <f ca="1" t="shared" si="1"/>
        <v>NOT DUE</v>
      </c>
      <c r="K14" s="23"/>
      <c r="L14" s="34"/>
    </row>
    <row r="15" ht="60" spans="1:12">
      <c r="A15" s="22" t="s">
        <v>1525</v>
      </c>
      <c r="B15" s="23" t="s">
        <v>1526</v>
      </c>
      <c r="C15" s="23" t="s">
        <v>1527</v>
      </c>
      <c r="D15" s="24" t="s">
        <v>1511</v>
      </c>
      <c r="E15" s="25">
        <v>44082</v>
      </c>
      <c r="F15" s="25">
        <f>F9</f>
        <v>44689</v>
      </c>
      <c r="G15" s="40"/>
      <c r="H15" s="26">
        <f t="shared" si="2"/>
        <v>44696</v>
      </c>
      <c r="I15" s="33">
        <f ca="1" t="shared" si="0"/>
        <v>6</v>
      </c>
      <c r="J15" s="22" t="str">
        <f ca="1" t="shared" si="1"/>
        <v>NOT DUE</v>
      </c>
      <c r="K15" s="23"/>
      <c r="L15" s="34"/>
    </row>
    <row r="16" ht="24" spans="1:12">
      <c r="A16" s="22" t="s">
        <v>1528</v>
      </c>
      <c r="B16" s="23" t="s">
        <v>1529</v>
      </c>
      <c r="C16" s="23" t="s">
        <v>1530</v>
      </c>
      <c r="D16" s="24" t="s">
        <v>1511</v>
      </c>
      <c r="E16" s="25">
        <v>44082</v>
      </c>
      <c r="F16" s="25">
        <f>F9</f>
        <v>44689</v>
      </c>
      <c r="G16" s="40"/>
      <c r="H16" s="26">
        <f t="shared" si="2"/>
        <v>44696</v>
      </c>
      <c r="I16" s="33">
        <f ca="1" t="shared" si="0"/>
        <v>6</v>
      </c>
      <c r="J16" s="22" t="str">
        <f ca="1" t="shared" si="1"/>
        <v>NOT DUE</v>
      </c>
      <c r="K16" s="23"/>
      <c r="L16" s="34"/>
    </row>
    <row r="17" ht="15" customHeight="1" spans="1:12">
      <c r="A17" s="22" t="s">
        <v>1531</v>
      </c>
      <c r="B17" s="23" t="s">
        <v>1507</v>
      </c>
      <c r="C17" s="23" t="s">
        <v>1532</v>
      </c>
      <c r="D17" s="24" t="s">
        <v>1511</v>
      </c>
      <c r="E17" s="25">
        <v>44082</v>
      </c>
      <c r="F17" s="25">
        <f>F9</f>
        <v>44689</v>
      </c>
      <c r="G17" s="40"/>
      <c r="H17" s="26">
        <f t="shared" si="2"/>
        <v>44696</v>
      </c>
      <c r="I17" s="33">
        <f ca="1" t="shared" si="0"/>
        <v>6</v>
      </c>
      <c r="J17" s="22" t="str">
        <f ca="1" t="shared" si="1"/>
        <v>NOT DUE</v>
      </c>
      <c r="K17" s="23"/>
      <c r="L17" s="34"/>
    </row>
    <row r="18" ht="15" customHeight="1" spans="1:12">
      <c r="A18" s="22" t="s">
        <v>1533</v>
      </c>
      <c r="B18" s="23" t="s">
        <v>1534</v>
      </c>
      <c r="C18" s="23" t="s">
        <v>1535</v>
      </c>
      <c r="D18" s="24" t="s">
        <v>171</v>
      </c>
      <c r="E18" s="25">
        <v>44082</v>
      </c>
      <c r="F18" s="25">
        <v>44626</v>
      </c>
      <c r="G18" s="40"/>
      <c r="H18" s="26">
        <f t="shared" ref="H18:H22" si="3">F18+182</f>
        <v>44808</v>
      </c>
      <c r="I18" s="33">
        <f ca="1" t="shared" si="0"/>
        <v>118</v>
      </c>
      <c r="J18" s="22" t="str">
        <f ca="1" t="shared" si="1"/>
        <v>NOT DUE</v>
      </c>
      <c r="K18" s="23"/>
      <c r="L18" s="34"/>
    </row>
    <row r="19" ht="24" spans="1:12">
      <c r="A19" s="22" t="s">
        <v>1536</v>
      </c>
      <c r="B19" s="23" t="s">
        <v>1537</v>
      </c>
      <c r="C19" s="23" t="s">
        <v>1538</v>
      </c>
      <c r="D19" s="24" t="s">
        <v>171</v>
      </c>
      <c r="E19" s="25">
        <v>44082</v>
      </c>
      <c r="F19" s="25">
        <f>F18</f>
        <v>44626</v>
      </c>
      <c r="G19" s="40"/>
      <c r="H19" s="26">
        <f t="shared" si="3"/>
        <v>44808</v>
      </c>
      <c r="I19" s="33">
        <f ca="1" t="shared" si="0"/>
        <v>118</v>
      </c>
      <c r="J19" s="22" t="str">
        <f ca="1" t="shared" si="1"/>
        <v>NOT DUE</v>
      </c>
      <c r="K19" s="23"/>
      <c r="L19" s="34"/>
    </row>
    <row r="20" ht="36" spans="1:12">
      <c r="A20" s="22" t="s">
        <v>1539</v>
      </c>
      <c r="B20" s="23" t="s">
        <v>1540</v>
      </c>
      <c r="C20" s="23" t="s">
        <v>1541</v>
      </c>
      <c r="D20" s="24" t="s">
        <v>171</v>
      </c>
      <c r="E20" s="25">
        <v>44082</v>
      </c>
      <c r="F20" s="25">
        <f>F18</f>
        <v>44626</v>
      </c>
      <c r="G20" s="40"/>
      <c r="H20" s="26">
        <f t="shared" si="3"/>
        <v>44808</v>
      </c>
      <c r="I20" s="33">
        <f ca="1" t="shared" si="0"/>
        <v>118</v>
      </c>
      <c r="J20" s="22" t="str">
        <f ca="1" t="shared" si="1"/>
        <v>NOT DUE</v>
      </c>
      <c r="K20" s="23"/>
      <c r="L20" s="34"/>
    </row>
    <row r="21" ht="36" spans="1:12">
      <c r="A21" s="22" t="s">
        <v>1542</v>
      </c>
      <c r="B21" s="23" t="s">
        <v>1543</v>
      </c>
      <c r="C21" s="23" t="s">
        <v>1541</v>
      </c>
      <c r="D21" s="24" t="s">
        <v>171</v>
      </c>
      <c r="E21" s="25">
        <v>44082</v>
      </c>
      <c r="F21" s="25">
        <f>F18</f>
        <v>44626</v>
      </c>
      <c r="G21" s="40"/>
      <c r="H21" s="26">
        <f t="shared" si="3"/>
        <v>44808</v>
      </c>
      <c r="I21" s="33">
        <f ca="1" t="shared" si="0"/>
        <v>118</v>
      </c>
      <c r="J21" s="22" t="str">
        <f ca="1" t="shared" si="1"/>
        <v>NOT DUE</v>
      </c>
      <c r="K21" s="23"/>
      <c r="L21" s="34"/>
    </row>
    <row r="22" ht="24" spans="1:12">
      <c r="A22" s="22" t="s">
        <v>1544</v>
      </c>
      <c r="B22" s="23" t="s">
        <v>1545</v>
      </c>
      <c r="C22" s="23" t="s">
        <v>1546</v>
      </c>
      <c r="D22" s="24" t="s">
        <v>171</v>
      </c>
      <c r="E22" s="25">
        <v>44082</v>
      </c>
      <c r="F22" s="25">
        <f>F18</f>
        <v>44626</v>
      </c>
      <c r="G22" s="40"/>
      <c r="H22" s="26">
        <f t="shared" si="3"/>
        <v>44808</v>
      </c>
      <c r="I22" s="33">
        <f ca="1" t="shared" si="0"/>
        <v>118</v>
      </c>
      <c r="J22" s="22" t="str">
        <f ca="1" t="shared" si="1"/>
        <v>NOT DUE</v>
      </c>
      <c r="K22" s="23"/>
      <c r="L22" s="34"/>
    </row>
    <row r="23" ht="48" spans="1:12">
      <c r="A23" s="22" t="s">
        <v>1547</v>
      </c>
      <c r="B23" s="23" t="s">
        <v>1548</v>
      </c>
      <c r="C23" s="23" t="s">
        <v>1508</v>
      </c>
      <c r="D23" s="24" t="s">
        <v>197</v>
      </c>
      <c r="E23" s="25">
        <v>44082</v>
      </c>
      <c r="F23" s="25">
        <v>44444</v>
      </c>
      <c r="G23" s="40"/>
      <c r="H23" s="26">
        <f t="shared" ref="H23:H27" si="4">F23+365</f>
        <v>44809</v>
      </c>
      <c r="I23" s="33">
        <f ca="1" t="shared" si="0"/>
        <v>119</v>
      </c>
      <c r="J23" s="22" t="str">
        <f ca="1" t="shared" si="1"/>
        <v>NOT DUE</v>
      </c>
      <c r="K23" s="23"/>
      <c r="L23" s="34"/>
    </row>
    <row r="24" ht="24" spans="1:12">
      <c r="A24" s="22" t="s">
        <v>1549</v>
      </c>
      <c r="B24" s="23" t="s">
        <v>1548</v>
      </c>
      <c r="C24" s="23" t="s">
        <v>1550</v>
      </c>
      <c r="D24" s="24" t="s">
        <v>197</v>
      </c>
      <c r="E24" s="25">
        <v>44082</v>
      </c>
      <c r="F24" s="25">
        <v>44444</v>
      </c>
      <c r="G24" s="40"/>
      <c r="H24" s="26">
        <f t="shared" si="4"/>
        <v>44809</v>
      </c>
      <c r="I24" s="33">
        <f ca="1" t="shared" si="0"/>
        <v>119</v>
      </c>
      <c r="J24" s="22" t="str">
        <f ca="1" t="shared" si="1"/>
        <v>NOT DUE</v>
      </c>
      <c r="K24" s="23"/>
      <c r="L24" s="34"/>
    </row>
    <row r="25" ht="24" spans="1:12">
      <c r="A25" s="22" t="s">
        <v>1551</v>
      </c>
      <c r="B25" s="23" t="s">
        <v>1552</v>
      </c>
      <c r="C25" s="23" t="s">
        <v>1553</v>
      </c>
      <c r="D25" s="24" t="s">
        <v>197</v>
      </c>
      <c r="E25" s="25">
        <v>44082</v>
      </c>
      <c r="F25" s="25">
        <v>44444</v>
      </c>
      <c r="G25" s="40"/>
      <c r="H25" s="26">
        <f t="shared" si="4"/>
        <v>44809</v>
      </c>
      <c r="I25" s="33">
        <f ca="1" t="shared" si="0"/>
        <v>119</v>
      </c>
      <c r="J25" s="22" t="str">
        <f ca="1" t="shared" si="1"/>
        <v>NOT DUE</v>
      </c>
      <c r="K25" s="23"/>
      <c r="L25" s="34"/>
    </row>
    <row r="26" spans="1:12">
      <c r="A26" s="22" t="s">
        <v>1554</v>
      </c>
      <c r="B26" s="23" t="s">
        <v>1555</v>
      </c>
      <c r="C26" s="23" t="s">
        <v>1556</v>
      </c>
      <c r="D26" s="24" t="s">
        <v>197</v>
      </c>
      <c r="E26" s="25">
        <v>44082</v>
      </c>
      <c r="F26" s="25">
        <v>44444</v>
      </c>
      <c r="G26" s="40"/>
      <c r="H26" s="26">
        <f t="shared" si="4"/>
        <v>44809</v>
      </c>
      <c r="I26" s="33">
        <f ca="1" t="shared" si="0"/>
        <v>119</v>
      </c>
      <c r="J26" s="22" t="str">
        <f ca="1" t="shared" si="1"/>
        <v>NOT DUE</v>
      </c>
      <c r="K26" s="23"/>
      <c r="L26" s="34"/>
    </row>
    <row r="27" ht="24" spans="1:12">
      <c r="A27" s="22" t="s">
        <v>1557</v>
      </c>
      <c r="B27" s="23" t="s">
        <v>1558</v>
      </c>
      <c r="C27" s="23" t="s">
        <v>1559</v>
      </c>
      <c r="D27" s="24" t="s">
        <v>197</v>
      </c>
      <c r="E27" s="25">
        <v>44082</v>
      </c>
      <c r="F27" s="25">
        <v>44444</v>
      </c>
      <c r="G27" s="40"/>
      <c r="H27" s="26">
        <f t="shared" si="4"/>
        <v>44809</v>
      </c>
      <c r="I27" s="33">
        <f ca="1" t="shared" si="0"/>
        <v>119</v>
      </c>
      <c r="J27" s="22" t="str">
        <f ca="1" t="shared" si="1"/>
        <v>NOT DUE</v>
      </c>
      <c r="K27" s="23"/>
      <c r="L27" s="34"/>
    </row>
    <row r="28" ht="36" spans="1:12">
      <c r="A28" s="22" t="s">
        <v>1560</v>
      </c>
      <c r="B28" s="23" t="s">
        <v>1548</v>
      </c>
      <c r="C28" s="23" t="s">
        <v>1513</v>
      </c>
      <c r="D28" s="24" t="s">
        <v>1511</v>
      </c>
      <c r="E28" s="25">
        <v>44082</v>
      </c>
      <c r="F28" s="25">
        <f>F9</f>
        <v>44689</v>
      </c>
      <c r="G28" s="40"/>
      <c r="H28" s="26">
        <f>F28+7</f>
        <v>44696</v>
      </c>
      <c r="I28" s="33">
        <f ca="1" t="shared" si="0"/>
        <v>6</v>
      </c>
      <c r="J28" s="22" t="str">
        <f ca="1" t="shared" si="1"/>
        <v>NOT DUE</v>
      </c>
      <c r="K28" s="23"/>
      <c r="L28" s="34"/>
    </row>
    <row r="29" ht="24" spans="1:12">
      <c r="A29" s="22" t="s">
        <v>1561</v>
      </c>
      <c r="B29" s="23" t="s">
        <v>1562</v>
      </c>
      <c r="C29" s="23" t="s">
        <v>1518</v>
      </c>
      <c r="D29" s="24" t="s">
        <v>1450</v>
      </c>
      <c r="E29" s="25">
        <v>44082</v>
      </c>
      <c r="F29" s="25">
        <f>F12</f>
        <v>44689</v>
      </c>
      <c r="G29" s="40"/>
      <c r="H29" s="26">
        <f>F29+7</f>
        <v>44696</v>
      </c>
      <c r="I29" s="33">
        <f ca="1" t="shared" si="0"/>
        <v>6</v>
      </c>
      <c r="J29" s="22" t="str">
        <f ca="1" t="shared" si="1"/>
        <v>NOT DUE</v>
      </c>
      <c r="K29" s="23"/>
      <c r="L29" s="34"/>
    </row>
    <row r="30" ht="48" spans="1:12">
      <c r="A30" s="22" t="s">
        <v>1563</v>
      </c>
      <c r="B30" s="23" t="s">
        <v>1564</v>
      </c>
      <c r="C30" s="23" t="s">
        <v>1508</v>
      </c>
      <c r="D30" s="24" t="s">
        <v>171</v>
      </c>
      <c r="E30" s="25">
        <v>44082</v>
      </c>
      <c r="F30" s="25">
        <f>F18</f>
        <v>44626</v>
      </c>
      <c r="G30" s="40"/>
      <c r="H30" s="26">
        <f>F30+182</f>
        <v>44808</v>
      </c>
      <c r="I30" s="33">
        <f ca="1" t="shared" si="0"/>
        <v>118</v>
      </c>
      <c r="J30" s="22" t="str">
        <f ca="1" t="shared" si="1"/>
        <v>NOT DUE</v>
      </c>
      <c r="K30" s="23"/>
      <c r="L30" s="34"/>
    </row>
    <row r="31" ht="36" spans="1:12">
      <c r="A31" s="22" t="s">
        <v>1565</v>
      </c>
      <c r="B31" s="23" t="s">
        <v>1564</v>
      </c>
      <c r="C31" s="23" t="s">
        <v>1513</v>
      </c>
      <c r="D31" s="24" t="s">
        <v>1511</v>
      </c>
      <c r="E31" s="25">
        <v>44082</v>
      </c>
      <c r="F31" s="25">
        <f>F9</f>
        <v>44689</v>
      </c>
      <c r="G31" s="40"/>
      <c r="H31" s="26">
        <f>F31+7</f>
        <v>44696</v>
      </c>
      <c r="I31" s="33">
        <f ca="1" t="shared" si="0"/>
        <v>6</v>
      </c>
      <c r="J31" s="22" t="str">
        <f ca="1" t="shared" si="1"/>
        <v>NOT DUE</v>
      </c>
      <c r="K31" s="23"/>
      <c r="L31" s="34"/>
    </row>
    <row r="32" ht="24" spans="1:12">
      <c r="A32" s="22" t="s">
        <v>1566</v>
      </c>
      <c r="B32" s="23" t="s">
        <v>1564</v>
      </c>
      <c r="C32" s="23" t="s">
        <v>1515</v>
      </c>
      <c r="D32" s="24" t="s">
        <v>197</v>
      </c>
      <c r="E32" s="25">
        <v>44082</v>
      </c>
      <c r="F32" s="25">
        <v>44475</v>
      </c>
      <c r="G32" s="40"/>
      <c r="H32" s="26">
        <f>F32+365</f>
        <v>44840</v>
      </c>
      <c r="I32" s="33">
        <f ca="1" t="shared" si="0"/>
        <v>150</v>
      </c>
      <c r="J32" s="22" t="str">
        <f ca="1" t="shared" si="1"/>
        <v>NOT DUE</v>
      </c>
      <c r="K32" s="23"/>
      <c r="L32" s="34"/>
    </row>
    <row r="33" ht="15" customHeight="1" spans="1:12">
      <c r="A33" s="22" t="s">
        <v>1567</v>
      </c>
      <c r="B33" s="23" t="s">
        <v>1564</v>
      </c>
      <c r="C33" s="23" t="s">
        <v>1568</v>
      </c>
      <c r="D33" s="24" t="s">
        <v>1511</v>
      </c>
      <c r="E33" s="25">
        <v>44082</v>
      </c>
      <c r="F33" s="25">
        <f>F9</f>
        <v>44689</v>
      </c>
      <c r="G33" s="40"/>
      <c r="H33" s="26">
        <f>F33+7</f>
        <v>44696</v>
      </c>
      <c r="I33" s="33">
        <f ca="1" t="shared" si="0"/>
        <v>6</v>
      </c>
      <c r="J33" s="22" t="str">
        <f ca="1" t="shared" si="1"/>
        <v>NOT DUE</v>
      </c>
      <c r="K33" s="23"/>
      <c r="L33" s="34"/>
    </row>
    <row r="34" ht="48" spans="1:12">
      <c r="A34" s="22" t="s">
        <v>1569</v>
      </c>
      <c r="B34" s="23" t="s">
        <v>1564</v>
      </c>
      <c r="C34" s="23" t="s">
        <v>1570</v>
      </c>
      <c r="D34" s="24" t="s">
        <v>1511</v>
      </c>
      <c r="E34" s="25">
        <v>44082</v>
      </c>
      <c r="F34" s="25">
        <f>F9</f>
        <v>44689</v>
      </c>
      <c r="G34" s="40"/>
      <c r="H34" s="26">
        <f>F34+7</f>
        <v>44696</v>
      </c>
      <c r="I34" s="33">
        <f ca="1" t="shared" si="0"/>
        <v>6</v>
      </c>
      <c r="J34" s="22" t="str">
        <f ca="1" t="shared" si="1"/>
        <v>NOT DUE</v>
      </c>
      <c r="K34" s="23"/>
      <c r="L34" s="34"/>
    </row>
    <row r="35" ht="15" customHeight="1" spans="1:12">
      <c r="A35" s="22" t="s">
        <v>1571</v>
      </c>
      <c r="B35" s="23" t="s">
        <v>1564</v>
      </c>
      <c r="C35" s="23" t="s">
        <v>1572</v>
      </c>
      <c r="D35" s="24" t="s">
        <v>1511</v>
      </c>
      <c r="E35" s="25">
        <v>44082</v>
      </c>
      <c r="F35" s="25">
        <f>F9</f>
        <v>44689</v>
      </c>
      <c r="G35" s="40"/>
      <c r="H35" s="26">
        <f>F35+7</f>
        <v>44696</v>
      </c>
      <c r="I35" s="33">
        <f ca="1" t="shared" si="0"/>
        <v>6</v>
      </c>
      <c r="J35" s="22" t="str">
        <f ca="1" t="shared" si="1"/>
        <v>NOT DUE</v>
      </c>
      <c r="K35" s="23"/>
      <c r="L35" s="34"/>
    </row>
    <row r="36" ht="24" spans="1:12">
      <c r="A36" s="22" t="s">
        <v>1573</v>
      </c>
      <c r="B36" s="23" t="s">
        <v>1564</v>
      </c>
      <c r="C36" s="23" t="s">
        <v>1574</v>
      </c>
      <c r="D36" s="24" t="s">
        <v>1511</v>
      </c>
      <c r="E36" s="25">
        <v>44082</v>
      </c>
      <c r="F36" s="25">
        <f>F9</f>
        <v>44689</v>
      </c>
      <c r="G36" s="40"/>
      <c r="H36" s="26">
        <f>F36+7</f>
        <v>44696</v>
      </c>
      <c r="I36" s="33">
        <f ca="1" t="shared" si="0"/>
        <v>6</v>
      </c>
      <c r="J36" s="22" t="str">
        <f ca="1" t="shared" si="1"/>
        <v>NOT DUE</v>
      </c>
      <c r="K36" s="23"/>
      <c r="L36" s="34"/>
    </row>
    <row r="37" ht="24" spans="1:12">
      <c r="A37" s="22" t="s">
        <v>1575</v>
      </c>
      <c r="B37" s="23" t="s">
        <v>1564</v>
      </c>
      <c r="C37" s="23" t="s">
        <v>1576</v>
      </c>
      <c r="D37" s="24" t="s">
        <v>1511</v>
      </c>
      <c r="E37" s="25">
        <v>44082</v>
      </c>
      <c r="F37" s="25">
        <f>F9</f>
        <v>44689</v>
      </c>
      <c r="G37" s="40"/>
      <c r="H37" s="26">
        <f>F37+7</f>
        <v>44696</v>
      </c>
      <c r="I37" s="33">
        <f ca="1" t="shared" si="0"/>
        <v>6</v>
      </c>
      <c r="J37" s="22" t="str">
        <f ca="1" t="shared" si="1"/>
        <v>NOT DUE</v>
      </c>
      <c r="K37" s="23"/>
      <c r="L37" s="34"/>
    </row>
    <row r="38" ht="15" customHeight="1" spans="1:12">
      <c r="A38" s="22" t="s">
        <v>1577</v>
      </c>
      <c r="B38" s="23" t="s">
        <v>1564</v>
      </c>
      <c r="C38" s="23" t="s">
        <v>1578</v>
      </c>
      <c r="D38" s="24" t="s">
        <v>171</v>
      </c>
      <c r="E38" s="25">
        <v>44082</v>
      </c>
      <c r="F38" s="25">
        <f>F18</f>
        <v>44626</v>
      </c>
      <c r="G38" s="40"/>
      <c r="H38" s="26">
        <f t="shared" ref="H38:H40" si="5">F38+182</f>
        <v>44808</v>
      </c>
      <c r="I38" s="33">
        <f ca="1" t="shared" si="0"/>
        <v>118</v>
      </c>
      <c r="J38" s="22" t="str">
        <f ca="1" t="shared" si="1"/>
        <v>NOT DUE</v>
      </c>
      <c r="K38" s="23"/>
      <c r="L38" s="34"/>
    </row>
    <row r="39" spans="1:12">
      <c r="A39" s="22" t="s">
        <v>1579</v>
      </c>
      <c r="B39" s="23" t="s">
        <v>1564</v>
      </c>
      <c r="C39" s="23" t="s">
        <v>1580</v>
      </c>
      <c r="D39" s="24" t="s">
        <v>171</v>
      </c>
      <c r="E39" s="25">
        <v>44082</v>
      </c>
      <c r="F39" s="25">
        <f>F38</f>
        <v>44626</v>
      </c>
      <c r="G39" s="40"/>
      <c r="H39" s="26">
        <f t="shared" si="5"/>
        <v>44808</v>
      </c>
      <c r="I39" s="33">
        <f ca="1" t="shared" si="0"/>
        <v>118</v>
      </c>
      <c r="J39" s="22" t="str">
        <f ca="1" t="shared" si="1"/>
        <v>NOT DUE</v>
      </c>
      <c r="K39" s="23"/>
      <c r="L39" s="34"/>
    </row>
    <row r="40" ht="15" customHeight="1" spans="1:12">
      <c r="A40" s="22" t="s">
        <v>1581</v>
      </c>
      <c r="B40" s="23" t="s">
        <v>1582</v>
      </c>
      <c r="C40" s="23" t="s">
        <v>1508</v>
      </c>
      <c r="D40" s="24" t="s">
        <v>171</v>
      </c>
      <c r="E40" s="25">
        <v>44082</v>
      </c>
      <c r="F40" s="25">
        <f>F38</f>
        <v>44626</v>
      </c>
      <c r="G40" s="40"/>
      <c r="H40" s="26">
        <f t="shared" si="5"/>
        <v>44808</v>
      </c>
      <c r="I40" s="33">
        <f ca="1" t="shared" si="0"/>
        <v>118</v>
      </c>
      <c r="J40" s="22" t="str">
        <f ca="1" t="shared" si="1"/>
        <v>NOT DUE</v>
      </c>
      <c r="K40" s="23"/>
      <c r="L40" s="34"/>
    </row>
    <row r="41" ht="36" spans="1:12">
      <c r="A41" s="22" t="s">
        <v>1583</v>
      </c>
      <c r="B41" s="23" t="s">
        <v>1582</v>
      </c>
      <c r="C41" s="23" t="s">
        <v>1513</v>
      </c>
      <c r="D41" s="24" t="s">
        <v>1511</v>
      </c>
      <c r="E41" s="25">
        <v>44082</v>
      </c>
      <c r="F41" s="25">
        <f>F9</f>
        <v>44689</v>
      </c>
      <c r="G41" s="40"/>
      <c r="H41" s="26">
        <f>F41+7</f>
        <v>44696</v>
      </c>
      <c r="I41" s="33">
        <f ca="1" t="shared" si="0"/>
        <v>6</v>
      </c>
      <c r="J41" s="22" t="str">
        <f ca="1" t="shared" si="1"/>
        <v>NOT DUE</v>
      </c>
      <c r="K41" s="23"/>
      <c r="L41" s="34"/>
    </row>
    <row r="42" ht="24" spans="1:12">
      <c r="A42" s="22" t="s">
        <v>1584</v>
      </c>
      <c r="B42" s="23" t="s">
        <v>1582</v>
      </c>
      <c r="C42" s="23" t="s">
        <v>1515</v>
      </c>
      <c r="D42" s="24" t="s">
        <v>197</v>
      </c>
      <c r="E42" s="25">
        <v>44082</v>
      </c>
      <c r="F42" s="25">
        <v>44475</v>
      </c>
      <c r="G42" s="40"/>
      <c r="H42" s="26">
        <f t="shared" ref="H42" si="6">F42+365</f>
        <v>44840</v>
      </c>
      <c r="I42" s="33">
        <f ca="1" t="shared" si="0"/>
        <v>150</v>
      </c>
      <c r="J42" s="22" t="str">
        <f ca="1" t="shared" si="1"/>
        <v>NOT DUE</v>
      </c>
      <c r="K42" s="23"/>
      <c r="L42" s="34"/>
    </row>
    <row r="47" spans="2:7">
      <c r="B47" t="s">
        <v>175</v>
      </c>
      <c r="D47" s="3" t="s">
        <v>176</v>
      </c>
      <c r="G47" t="s">
        <v>177</v>
      </c>
    </row>
    <row r="50" spans="3:8">
      <c r="C50" s="3"/>
      <c r="G50" s="28"/>
      <c r="H50" s="28"/>
    </row>
    <row r="51" spans="3:3">
      <c r="C51" s="3"/>
    </row>
    <row r="52" spans="2:8">
      <c r="B52" s="38" t="s">
        <v>1585</v>
      </c>
      <c r="C52" s="3"/>
      <c r="D52" s="38" t="s">
        <v>178</v>
      </c>
      <c r="E52" s="38"/>
      <c r="G52" s="38" t="s">
        <v>179</v>
      </c>
      <c r="H52" s="38"/>
    </row>
    <row r="53" spans="2:8">
      <c r="B53" s="1" t="s">
        <v>1586</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1587</v>
      </c>
      <c r="D3" s="6" t="s">
        <v>149</v>
      </c>
      <c r="E3" s="6"/>
      <c r="F3" s="11" t="s">
        <v>1588</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1589</v>
      </c>
      <c r="B8" s="23" t="s">
        <v>1590</v>
      </c>
      <c r="C8" s="23" t="s">
        <v>1591</v>
      </c>
      <c r="D8" s="24" t="s">
        <v>1450</v>
      </c>
      <c r="E8" s="25">
        <v>44082</v>
      </c>
      <c r="F8" s="25">
        <v>44684</v>
      </c>
      <c r="G8" s="40"/>
      <c r="H8" s="26">
        <f>F8+7</f>
        <v>44691</v>
      </c>
      <c r="I8" s="33">
        <f ca="1">IF(ISBLANK(H8),"",H8-DATE(YEAR(NOW()),MONTH(NOW()),DAY(NOW())))</f>
        <v>1</v>
      </c>
      <c r="J8" s="22" t="str">
        <f ca="1">IF(I8="","",IF(I8&lt;0,"OVERDUE","NOT DUE"))</f>
        <v>NOT DUE</v>
      </c>
      <c r="K8" s="23" t="s">
        <v>1592</v>
      </c>
      <c r="L8" s="129"/>
    </row>
    <row r="9" ht="24" spans="1:12">
      <c r="A9" s="22" t="s">
        <v>1593</v>
      </c>
      <c r="B9" s="23" t="s">
        <v>1590</v>
      </c>
      <c r="C9" s="23" t="s">
        <v>1594</v>
      </c>
      <c r="D9" s="24" t="s">
        <v>197</v>
      </c>
      <c r="E9" s="25">
        <v>44082</v>
      </c>
      <c r="F9" s="25">
        <v>44367</v>
      </c>
      <c r="G9" s="40"/>
      <c r="H9" s="26">
        <f>F9+365</f>
        <v>44732</v>
      </c>
      <c r="I9" s="33">
        <f ca="1">IF(ISBLANK(H9),"",H9-DATE(YEAR(NOW()),MONTH(NOW()),DAY(NOW())))</f>
        <v>42</v>
      </c>
      <c r="J9" s="22" t="str">
        <f ca="1">IF(I9="","",IF(I9&lt;0,"OVERDUE","NOT DUE"))</f>
        <v>NOT DUE</v>
      </c>
      <c r="K9" s="100"/>
      <c r="L9" s="129"/>
    </row>
    <row r="14" spans="2:6">
      <c r="B14" t="s">
        <v>175</v>
      </c>
      <c r="D14" s="3" t="s">
        <v>1595</v>
      </c>
      <c r="F14"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topLeftCell="A42" workbookViewId="0">
      <selection activeCell="F40" sqref="F4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1597</v>
      </c>
      <c r="D3" s="6" t="s">
        <v>149</v>
      </c>
      <c r="E3" s="6"/>
      <c r="F3" s="11" t="s">
        <v>1598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1599</v>
      </c>
      <c r="B8" s="23" t="s">
        <v>1600</v>
      </c>
      <c r="C8" s="23" t="s">
        <v>1601</v>
      </c>
      <c r="D8" s="24" t="s">
        <v>1602</v>
      </c>
      <c r="E8" s="25">
        <v>44083</v>
      </c>
      <c r="F8" s="25">
        <v>44686</v>
      </c>
      <c r="G8" s="12">
        <v>168</v>
      </c>
      <c r="H8" s="26">
        <f>F8+30</f>
        <v>44716</v>
      </c>
      <c r="I8" s="33">
        <f ca="1" t="shared" ref="I8:I46" si="0">IF(ISBLANK(H8),"",H8-DATE(YEAR(NOW()),MONTH(NOW()),DAY(NOW())))</f>
        <v>26</v>
      </c>
      <c r="J8" s="22" t="str">
        <f ca="1" t="shared" ref="J8:J46" si="1">IF(I8="","",IF(I8&lt;0,"OVERDUE","NOT DUE"))</f>
        <v>NOT DUE</v>
      </c>
      <c r="K8" s="23"/>
      <c r="L8" s="34"/>
    </row>
    <row r="9" spans="1:12">
      <c r="A9" s="22" t="s">
        <v>1603</v>
      </c>
      <c r="B9" s="23" t="s">
        <v>1604</v>
      </c>
      <c r="C9" s="23" t="s">
        <v>1605</v>
      </c>
      <c r="D9" s="24" t="s">
        <v>1602</v>
      </c>
      <c r="E9" s="25">
        <v>44083</v>
      </c>
      <c r="F9" s="25">
        <f>F8</f>
        <v>44686</v>
      </c>
      <c r="G9" s="12">
        <f>G8</f>
        <v>168</v>
      </c>
      <c r="H9" s="26">
        <f t="shared" ref="H9:H46" si="2">F9+30</f>
        <v>44716</v>
      </c>
      <c r="I9" s="33">
        <f ca="1" t="shared" si="0"/>
        <v>26</v>
      </c>
      <c r="J9" s="22" t="str">
        <f ca="1" t="shared" si="1"/>
        <v>NOT DUE</v>
      </c>
      <c r="K9" s="23"/>
      <c r="L9" s="34"/>
    </row>
    <row r="10" spans="1:12">
      <c r="A10" s="22" t="s">
        <v>1606</v>
      </c>
      <c r="B10" s="23" t="s">
        <v>1604</v>
      </c>
      <c r="C10" s="23" t="s">
        <v>1607</v>
      </c>
      <c r="D10" s="24" t="s">
        <v>1608</v>
      </c>
      <c r="E10" s="25">
        <v>43976</v>
      </c>
      <c r="F10" s="25">
        <v>44475</v>
      </c>
      <c r="G10" s="12"/>
      <c r="H10" s="26">
        <f>F10+365</f>
        <v>44840</v>
      </c>
      <c r="I10" s="33">
        <f ca="1" t="shared" si="0"/>
        <v>150</v>
      </c>
      <c r="J10" s="22" t="str">
        <f ca="1" t="shared" si="1"/>
        <v>NOT DUE</v>
      </c>
      <c r="K10" s="23"/>
      <c r="L10" s="39"/>
    </row>
    <row r="11" ht="24" spans="1:12">
      <c r="A11" s="22" t="s">
        <v>1609</v>
      </c>
      <c r="B11" s="23" t="s">
        <v>1610</v>
      </c>
      <c r="C11" s="23" t="s">
        <v>1611</v>
      </c>
      <c r="D11" s="24" t="s">
        <v>1602</v>
      </c>
      <c r="E11" s="25">
        <v>44082</v>
      </c>
      <c r="F11" s="25">
        <f>F8</f>
        <v>44686</v>
      </c>
      <c r="G11" s="12">
        <f>G8</f>
        <v>168</v>
      </c>
      <c r="H11" s="26">
        <f t="shared" si="2"/>
        <v>44716</v>
      </c>
      <c r="I11" s="33">
        <f ca="1" t="shared" si="0"/>
        <v>26</v>
      </c>
      <c r="J11" s="22" t="str">
        <f ca="1" t="shared" si="1"/>
        <v>NOT DUE</v>
      </c>
      <c r="K11" s="23"/>
      <c r="L11" s="34"/>
    </row>
    <row r="12" spans="1:12">
      <c r="A12" s="22" t="s">
        <v>1612</v>
      </c>
      <c r="B12" s="23" t="s">
        <v>1613</v>
      </c>
      <c r="C12" s="23" t="s">
        <v>1605</v>
      </c>
      <c r="D12" s="24" t="s">
        <v>1602</v>
      </c>
      <c r="E12" s="25">
        <v>44082</v>
      </c>
      <c r="F12" s="25">
        <f>F8</f>
        <v>44686</v>
      </c>
      <c r="G12" s="12">
        <f>G8</f>
        <v>168</v>
      </c>
      <c r="H12" s="26">
        <f t="shared" si="2"/>
        <v>44716</v>
      </c>
      <c r="I12" s="33">
        <f ca="1" t="shared" si="0"/>
        <v>26</v>
      </c>
      <c r="J12" s="22" t="str">
        <f ca="1" t="shared" si="1"/>
        <v>NOT DUE</v>
      </c>
      <c r="K12" s="23"/>
      <c r="L12" s="39"/>
    </row>
    <row r="13" spans="1:12">
      <c r="A13" s="22" t="s">
        <v>1614</v>
      </c>
      <c r="B13" s="23" t="s">
        <v>1615</v>
      </c>
      <c r="C13" s="23" t="s">
        <v>1605</v>
      </c>
      <c r="D13" s="24" t="s">
        <v>1602</v>
      </c>
      <c r="E13" s="25">
        <v>44082</v>
      </c>
      <c r="F13" s="25">
        <f>F8</f>
        <v>44686</v>
      </c>
      <c r="G13" s="12">
        <f>G8</f>
        <v>168</v>
      </c>
      <c r="H13" s="26">
        <f t="shared" si="2"/>
        <v>44716</v>
      </c>
      <c r="I13" s="33">
        <f ca="1" t="shared" si="0"/>
        <v>26</v>
      </c>
      <c r="J13" s="22" t="str">
        <f ca="1" t="shared" si="1"/>
        <v>NOT DUE</v>
      </c>
      <c r="K13" s="23"/>
      <c r="L13" s="34"/>
    </row>
    <row r="14" spans="1:12">
      <c r="A14" s="22" t="s">
        <v>1616</v>
      </c>
      <c r="B14" s="23" t="s">
        <v>1617</v>
      </c>
      <c r="C14" s="23" t="s">
        <v>1605</v>
      </c>
      <c r="D14" s="24" t="s">
        <v>1602</v>
      </c>
      <c r="E14" s="25">
        <v>44082</v>
      </c>
      <c r="F14" s="25">
        <f>F8</f>
        <v>44686</v>
      </c>
      <c r="G14" s="12">
        <f>G8</f>
        <v>168</v>
      </c>
      <c r="H14" s="26">
        <f t="shared" si="2"/>
        <v>44716</v>
      </c>
      <c r="I14" s="33">
        <f ca="1" t="shared" si="0"/>
        <v>26</v>
      </c>
      <c r="J14" s="22" t="str">
        <f ca="1" t="shared" si="1"/>
        <v>NOT DUE</v>
      </c>
      <c r="K14" s="23"/>
      <c r="L14" s="34"/>
    </row>
    <row r="15" spans="1:12">
      <c r="A15" s="22" t="s">
        <v>1618</v>
      </c>
      <c r="B15" s="23" t="s">
        <v>1619</v>
      </c>
      <c r="C15" s="23" t="s">
        <v>1605</v>
      </c>
      <c r="D15" s="24" t="s">
        <v>1602</v>
      </c>
      <c r="E15" s="25">
        <v>44082</v>
      </c>
      <c r="F15" s="25">
        <f>F8</f>
        <v>44686</v>
      </c>
      <c r="G15" s="12">
        <f>G8</f>
        <v>168</v>
      </c>
      <c r="H15" s="26">
        <f t="shared" si="2"/>
        <v>44716</v>
      </c>
      <c r="I15" s="33">
        <f ca="1" t="shared" si="0"/>
        <v>26</v>
      </c>
      <c r="J15" s="22" t="str">
        <f ca="1" t="shared" si="1"/>
        <v>NOT DUE</v>
      </c>
      <c r="K15" s="23"/>
      <c r="L15" s="34"/>
    </row>
    <row r="16" spans="1:12">
      <c r="A16" s="22" t="s">
        <v>1620</v>
      </c>
      <c r="B16" s="23" t="s">
        <v>1621</v>
      </c>
      <c r="C16" s="23" t="s">
        <v>1605</v>
      </c>
      <c r="D16" s="24" t="s">
        <v>1602</v>
      </c>
      <c r="E16" s="25">
        <v>44082</v>
      </c>
      <c r="F16" s="25">
        <f>F8</f>
        <v>44686</v>
      </c>
      <c r="G16" s="12">
        <f>G8</f>
        <v>168</v>
      </c>
      <c r="H16" s="26">
        <f t="shared" si="2"/>
        <v>44716</v>
      </c>
      <c r="I16" s="33">
        <f ca="1" t="shared" si="0"/>
        <v>26</v>
      </c>
      <c r="J16" s="22" t="str">
        <f ca="1" t="shared" si="1"/>
        <v>NOT DUE</v>
      </c>
      <c r="K16" s="23"/>
      <c r="L16" s="34"/>
    </row>
    <row r="17" spans="1:12">
      <c r="A17" s="22" t="s">
        <v>1622</v>
      </c>
      <c r="B17" s="23" t="s">
        <v>1623</v>
      </c>
      <c r="C17" s="23" t="s">
        <v>1624</v>
      </c>
      <c r="D17" s="24" t="s">
        <v>1602</v>
      </c>
      <c r="E17" s="25">
        <v>44082</v>
      </c>
      <c r="F17" s="25">
        <f>F8</f>
        <v>44686</v>
      </c>
      <c r="G17" s="12">
        <f>G8</f>
        <v>168</v>
      </c>
      <c r="H17" s="26">
        <f t="shared" si="2"/>
        <v>44716</v>
      </c>
      <c r="I17" s="33">
        <f ca="1" t="shared" si="0"/>
        <v>26</v>
      </c>
      <c r="J17" s="22" t="str">
        <f ca="1" t="shared" si="1"/>
        <v>NOT DUE</v>
      </c>
      <c r="K17" s="23"/>
      <c r="L17" s="34"/>
    </row>
    <row r="18" ht="15" customHeight="1" spans="1:12">
      <c r="A18" s="22" t="s">
        <v>1625</v>
      </c>
      <c r="B18" s="23" t="s">
        <v>1626</v>
      </c>
      <c r="C18" s="23" t="s">
        <v>1627</v>
      </c>
      <c r="D18" s="24" t="s">
        <v>1602</v>
      </c>
      <c r="E18" s="25">
        <v>44082</v>
      </c>
      <c r="F18" s="25">
        <f>F8</f>
        <v>44686</v>
      </c>
      <c r="G18" s="12">
        <f>G8</f>
        <v>168</v>
      </c>
      <c r="H18" s="26">
        <f t="shared" si="2"/>
        <v>44716</v>
      </c>
      <c r="I18" s="33">
        <f ca="1" t="shared" si="0"/>
        <v>26</v>
      </c>
      <c r="J18" s="22" t="str">
        <f ca="1" t="shared" si="1"/>
        <v>NOT DUE</v>
      </c>
      <c r="K18" s="23"/>
      <c r="L18" s="34"/>
    </row>
    <row r="19" ht="35.25" customHeight="1" spans="1:12">
      <c r="A19" s="22" t="s">
        <v>1628</v>
      </c>
      <c r="B19" s="23" t="s">
        <v>1629</v>
      </c>
      <c r="C19" s="23" t="s">
        <v>1630</v>
      </c>
      <c r="D19" s="24" t="s">
        <v>1602</v>
      </c>
      <c r="E19" s="25">
        <v>44082</v>
      </c>
      <c r="F19" s="25">
        <f>F8</f>
        <v>44686</v>
      </c>
      <c r="G19" s="12">
        <f>G8</f>
        <v>168</v>
      </c>
      <c r="H19" s="26">
        <f t="shared" si="2"/>
        <v>44716</v>
      </c>
      <c r="I19" s="33">
        <f ca="1" t="shared" si="0"/>
        <v>26</v>
      </c>
      <c r="J19" s="22" t="str">
        <f ca="1" t="shared" si="1"/>
        <v>NOT DUE</v>
      </c>
      <c r="K19" s="23"/>
      <c r="L19" s="39"/>
    </row>
    <row r="20" ht="36" spans="1:12">
      <c r="A20" s="22" t="s">
        <v>1631</v>
      </c>
      <c r="B20" s="23" t="s">
        <v>1632</v>
      </c>
      <c r="C20" s="23" t="s">
        <v>1633</v>
      </c>
      <c r="D20" s="24" t="s">
        <v>1608</v>
      </c>
      <c r="E20" s="25">
        <v>44093</v>
      </c>
      <c r="F20" s="25">
        <v>44475</v>
      </c>
      <c r="G20" s="12">
        <f>F4-264</f>
        <v>4920</v>
      </c>
      <c r="H20" s="26">
        <f>F20+365</f>
        <v>44840</v>
      </c>
      <c r="I20" s="33">
        <f ca="1" t="shared" si="0"/>
        <v>150</v>
      </c>
      <c r="J20" s="22" t="str">
        <f ca="1" t="shared" si="1"/>
        <v>NOT DUE</v>
      </c>
      <c r="K20" s="23"/>
      <c r="L20" s="39"/>
    </row>
    <row r="21" ht="24" spans="1:12">
      <c r="A21" s="22" t="s">
        <v>1634</v>
      </c>
      <c r="B21" s="23" t="s">
        <v>1635</v>
      </c>
      <c r="C21" s="23" t="s">
        <v>1636</v>
      </c>
      <c r="D21" s="24" t="s">
        <v>1602</v>
      </c>
      <c r="E21" s="25">
        <v>44082</v>
      </c>
      <c r="F21" s="25">
        <f>F8</f>
        <v>44686</v>
      </c>
      <c r="G21" s="12">
        <f>G8</f>
        <v>168</v>
      </c>
      <c r="H21" s="26">
        <f t="shared" si="2"/>
        <v>44716</v>
      </c>
      <c r="I21" s="33">
        <f ca="1" t="shared" si="0"/>
        <v>26</v>
      </c>
      <c r="J21" s="22" t="str">
        <f ca="1" t="shared" si="1"/>
        <v>NOT DUE</v>
      </c>
      <c r="K21" s="23"/>
      <c r="L21" s="39"/>
    </row>
    <row r="22" spans="1:12">
      <c r="A22" s="22" t="s">
        <v>1637</v>
      </c>
      <c r="B22" s="23" t="s">
        <v>1638</v>
      </c>
      <c r="C22" s="23" t="s">
        <v>1605</v>
      </c>
      <c r="D22" s="24" t="s">
        <v>1602</v>
      </c>
      <c r="E22" s="25"/>
      <c r="F22" s="25"/>
      <c r="G22" s="12"/>
      <c r="H22" s="26"/>
      <c r="I22" s="33" t="str">
        <f ca="1" t="shared" si="0"/>
        <v/>
      </c>
      <c r="J22" s="22" t="str">
        <f ca="1" t="shared" si="1"/>
        <v/>
      </c>
      <c r="K22" s="23"/>
      <c r="L22" s="39" t="s">
        <v>1639</v>
      </c>
    </row>
    <row r="23" spans="1:12">
      <c r="A23" s="22" t="s">
        <v>1640</v>
      </c>
      <c r="B23" s="23" t="s">
        <v>1641</v>
      </c>
      <c r="C23" s="23" t="s">
        <v>1605</v>
      </c>
      <c r="D23" s="24" t="s">
        <v>1602</v>
      </c>
      <c r="E23" s="25"/>
      <c r="F23" s="25"/>
      <c r="G23" s="12"/>
      <c r="H23" s="26"/>
      <c r="I23" s="33" t="str">
        <f ca="1" t="shared" si="0"/>
        <v/>
      </c>
      <c r="J23" s="22" t="str">
        <f ca="1" t="shared" si="1"/>
        <v/>
      </c>
      <c r="K23" s="23"/>
      <c r="L23" s="39" t="s">
        <v>1639</v>
      </c>
    </row>
    <row r="24" spans="1:12">
      <c r="A24" s="22" t="s">
        <v>1642</v>
      </c>
      <c r="B24" s="23" t="s">
        <v>1643</v>
      </c>
      <c r="C24" s="23" t="s">
        <v>1605</v>
      </c>
      <c r="D24" s="24" t="s">
        <v>1602</v>
      </c>
      <c r="E24" s="25">
        <v>44082</v>
      </c>
      <c r="F24" s="25">
        <f>F8</f>
        <v>44686</v>
      </c>
      <c r="G24" s="12">
        <f>G8</f>
        <v>168</v>
      </c>
      <c r="H24" s="26">
        <f t="shared" si="2"/>
        <v>44716</v>
      </c>
      <c r="I24" s="33">
        <f ca="1" t="shared" si="0"/>
        <v>26</v>
      </c>
      <c r="J24" s="22" t="str">
        <f ca="1" t="shared" si="1"/>
        <v>NOT DUE</v>
      </c>
      <c r="K24" s="23"/>
      <c r="L24" s="34"/>
    </row>
    <row r="25" spans="1:12">
      <c r="A25" s="22" t="s">
        <v>1644</v>
      </c>
      <c r="B25" s="23" t="s">
        <v>1645</v>
      </c>
      <c r="C25" s="23" t="s">
        <v>1605</v>
      </c>
      <c r="D25" s="24" t="s">
        <v>1602</v>
      </c>
      <c r="E25" s="25">
        <v>44082</v>
      </c>
      <c r="F25" s="25">
        <f>F8</f>
        <v>44686</v>
      </c>
      <c r="G25" s="12">
        <f>G8</f>
        <v>168</v>
      </c>
      <c r="H25" s="26">
        <f t="shared" si="2"/>
        <v>44716</v>
      </c>
      <c r="I25" s="33">
        <f ca="1" t="shared" si="0"/>
        <v>26</v>
      </c>
      <c r="J25" s="22" t="str">
        <f ca="1" t="shared" si="1"/>
        <v>NOT DUE</v>
      </c>
      <c r="K25" s="23"/>
      <c r="L25" s="34"/>
    </row>
    <row r="26" ht="24" spans="1:12">
      <c r="A26" s="22" t="s">
        <v>1646</v>
      </c>
      <c r="B26" s="23" t="s">
        <v>1647</v>
      </c>
      <c r="C26" s="23" t="s">
        <v>1605</v>
      </c>
      <c r="D26" s="24" t="s">
        <v>1602</v>
      </c>
      <c r="E26" s="25">
        <v>44082</v>
      </c>
      <c r="F26" s="25">
        <f>F8</f>
        <v>44686</v>
      </c>
      <c r="G26" s="12">
        <f>G8</f>
        <v>168</v>
      </c>
      <c r="H26" s="26">
        <f t="shared" si="2"/>
        <v>44716</v>
      </c>
      <c r="I26" s="33">
        <f ca="1" t="shared" si="0"/>
        <v>26</v>
      </c>
      <c r="J26" s="22" t="str">
        <f ca="1" t="shared" si="1"/>
        <v>NOT DUE</v>
      </c>
      <c r="K26" s="23"/>
      <c r="L26" s="34"/>
    </row>
    <row r="27" ht="24" spans="1:12">
      <c r="A27" s="22" t="s">
        <v>1648</v>
      </c>
      <c r="B27" s="23" t="s">
        <v>1649</v>
      </c>
      <c r="C27" s="23" t="s">
        <v>1650</v>
      </c>
      <c r="D27" s="24" t="s">
        <v>1602</v>
      </c>
      <c r="E27" s="25">
        <v>44082</v>
      </c>
      <c r="F27" s="25">
        <f>F8</f>
        <v>44686</v>
      </c>
      <c r="G27" s="12">
        <f>G8</f>
        <v>168</v>
      </c>
      <c r="H27" s="26">
        <f t="shared" si="2"/>
        <v>44716</v>
      </c>
      <c r="I27" s="33">
        <f ca="1" t="shared" si="0"/>
        <v>26</v>
      </c>
      <c r="J27" s="22" t="str">
        <f ca="1" t="shared" si="1"/>
        <v>NOT DUE</v>
      </c>
      <c r="K27" s="23"/>
      <c r="L27" s="34"/>
    </row>
    <row r="28" ht="27" customHeight="1" spans="1:12">
      <c r="A28" s="22" t="s">
        <v>1651</v>
      </c>
      <c r="B28" s="23" t="s">
        <v>1652</v>
      </c>
      <c r="C28" s="127" t="s">
        <v>1653</v>
      </c>
      <c r="D28" s="24" t="s">
        <v>1602</v>
      </c>
      <c r="E28" s="25">
        <v>44082</v>
      </c>
      <c r="F28" s="25">
        <f>F8</f>
        <v>44686</v>
      </c>
      <c r="G28" s="12">
        <f>G8</f>
        <v>168</v>
      </c>
      <c r="H28" s="26">
        <f t="shared" si="2"/>
        <v>44716</v>
      </c>
      <c r="I28" s="33">
        <f ca="1" t="shared" si="0"/>
        <v>26</v>
      </c>
      <c r="J28" s="22" t="str">
        <f ca="1" t="shared" si="1"/>
        <v>NOT DUE</v>
      </c>
      <c r="K28" s="23"/>
      <c r="L28" s="39"/>
    </row>
    <row r="29" ht="24.75" customHeight="1" spans="1:12">
      <c r="A29" s="22" t="s">
        <v>1654</v>
      </c>
      <c r="B29" s="23" t="s">
        <v>1655</v>
      </c>
      <c r="C29" s="23" t="s">
        <v>1656</v>
      </c>
      <c r="D29" s="24" t="s">
        <v>1602</v>
      </c>
      <c r="E29" s="25">
        <v>44082</v>
      </c>
      <c r="F29" s="25">
        <f>F8</f>
        <v>44686</v>
      </c>
      <c r="G29" s="12">
        <f>G8</f>
        <v>168</v>
      </c>
      <c r="H29" s="26">
        <f t="shared" si="2"/>
        <v>44716</v>
      </c>
      <c r="I29" s="33">
        <f ca="1" t="shared" si="0"/>
        <v>26</v>
      </c>
      <c r="J29" s="22" t="str">
        <f ca="1" t="shared" si="1"/>
        <v>NOT DUE</v>
      </c>
      <c r="K29" s="23"/>
      <c r="L29" s="34"/>
    </row>
    <row r="30" spans="1:12">
      <c r="A30" s="22" t="s">
        <v>1657</v>
      </c>
      <c r="B30" s="23" t="s">
        <v>1658</v>
      </c>
      <c r="C30" s="128" t="s">
        <v>1659</v>
      </c>
      <c r="D30" s="24" t="s">
        <v>1602</v>
      </c>
      <c r="E30" s="25">
        <v>44082</v>
      </c>
      <c r="F30" s="25">
        <f>F8</f>
        <v>44686</v>
      </c>
      <c r="G30" s="12">
        <f>G8</f>
        <v>168</v>
      </c>
      <c r="H30" s="26">
        <f t="shared" si="2"/>
        <v>44716</v>
      </c>
      <c r="I30" s="33">
        <f ca="1" t="shared" si="0"/>
        <v>26</v>
      </c>
      <c r="J30" s="22" t="str">
        <f ca="1" t="shared" si="1"/>
        <v>NOT DUE</v>
      </c>
      <c r="K30" s="23"/>
      <c r="L30" s="34"/>
    </row>
    <row r="31" ht="15" customHeight="1" spans="1:12">
      <c r="A31" s="22" t="s">
        <v>1660</v>
      </c>
      <c r="B31" s="23" t="s">
        <v>1661</v>
      </c>
      <c r="C31" s="128" t="s">
        <v>1659</v>
      </c>
      <c r="D31" s="24" t="s">
        <v>1602</v>
      </c>
      <c r="E31" s="25">
        <v>44082</v>
      </c>
      <c r="F31" s="25">
        <f>F8</f>
        <v>44686</v>
      </c>
      <c r="G31" s="12">
        <f>G8</f>
        <v>168</v>
      </c>
      <c r="H31" s="26">
        <f t="shared" si="2"/>
        <v>44716</v>
      </c>
      <c r="I31" s="33">
        <f ca="1" t="shared" si="0"/>
        <v>26</v>
      </c>
      <c r="J31" s="22" t="str">
        <f ca="1" t="shared" si="1"/>
        <v>NOT DUE</v>
      </c>
      <c r="K31" s="23"/>
      <c r="L31" s="34"/>
    </row>
    <row r="32" ht="36" spans="1:12">
      <c r="A32" s="22" t="s">
        <v>1662</v>
      </c>
      <c r="B32" s="23" t="s">
        <v>1663</v>
      </c>
      <c r="C32" s="23" t="s">
        <v>1664</v>
      </c>
      <c r="D32" s="24" t="s">
        <v>1602</v>
      </c>
      <c r="E32" s="25">
        <v>44082</v>
      </c>
      <c r="F32" s="25">
        <f>F8</f>
        <v>44686</v>
      </c>
      <c r="G32" s="12">
        <f>G8</f>
        <v>168</v>
      </c>
      <c r="H32" s="26">
        <f t="shared" si="2"/>
        <v>44716</v>
      </c>
      <c r="I32" s="33">
        <f ca="1" t="shared" si="0"/>
        <v>26</v>
      </c>
      <c r="J32" s="22" t="str">
        <f ca="1" t="shared" si="1"/>
        <v>NOT DUE</v>
      </c>
      <c r="K32" s="23"/>
      <c r="L32" s="34"/>
    </row>
    <row r="33" ht="24" spans="1:12">
      <c r="A33" s="22" t="s">
        <v>1665</v>
      </c>
      <c r="B33" s="23" t="s">
        <v>1666</v>
      </c>
      <c r="C33" s="23" t="s">
        <v>1636</v>
      </c>
      <c r="D33" s="24" t="s">
        <v>1602</v>
      </c>
      <c r="E33" s="25">
        <v>44082</v>
      </c>
      <c r="F33" s="25">
        <f>F8</f>
        <v>44686</v>
      </c>
      <c r="G33" s="12">
        <f>G8</f>
        <v>168</v>
      </c>
      <c r="H33" s="26">
        <f t="shared" si="2"/>
        <v>44716</v>
      </c>
      <c r="I33" s="33">
        <f ca="1" t="shared" si="0"/>
        <v>26</v>
      </c>
      <c r="J33" s="22" t="str">
        <f ca="1" t="shared" si="1"/>
        <v>NOT DUE</v>
      </c>
      <c r="K33" s="23"/>
      <c r="L33" s="34"/>
    </row>
    <row r="34" ht="24" spans="1:12">
      <c r="A34" s="22" t="s">
        <v>1667</v>
      </c>
      <c r="B34" s="23" t="s">
        <v>1668</v>
      </c>
      <c r="C34" s="23" t="s">
        <v>1669</v>
      </c>
      <c r="D34" s="24" t="s">
        <v>1602</v>
      </c>
      <c r="E34" s="25">
        <v>44082</v>
      </c>
      <c r="F34" s="25">
        <f>F8</f>
        <v>44686</v>
      </c>
      <c r="G34" s="12">
        <f>G8</f>
        <v>168</v>
      </c>
      <c r="H34" s="26">
        <f t="shared" si="2"/>
        <v>44716</v>
      </c>
      <c r="I34" s="33">
        <f ca="1" t="shared" si="0"/>
        <v>26</v>
      </c>
      <c r="J34" s="22" t="str">
        <f ca="1" t="shared" si="1"/>
        <v>NOT DUE</v>
      </c>
      <c r="K34" s="23"/>
      <c r="L34" s="34"/>
    </row>
    <row r="35" ht="25.5" customHeight="1" spans="1:12">
      <c r="A35" s="22" t="s">
        <v>1670</v>
      </c>
      <c r="B35" s="23" t="s">
        <v>1671</v>
      </c>
      <c r="C35" s="23" t="s">
        <v>1669</v>
      </c>
      <c r="D35" s="24" t="s">
        <v>1602</v>
      </c>
      <c r="E35" s="25">
        <v>44082</v>
      </c>
      <c r="F35" s="25">
        <f>F8</f>
        <v>44686</v>
      </c>
      <c r="G35" s="12">
        <f>G8</f>
        <v>168</v>
      </c>
      <c r="H35" s="26">
        <f t="shared" si="2"/>
        <v>44716</v>
      </c>
      <c r="I35" s="33">
        <f ca="1" t="shared" si="0"/>
        <v>26</v>
      </c>
      <c r="J35" s="22" t="str">
        <f ca="1" t="shared" si="1"/>
        <v>NOT DUE</v>
      </c>
      <c r="K35" s="23"/>
      <c r="L35" s="34"/>
    </row>
    <row r="36" spans="1:12">
      <c r="A36" s="22" t="s">
        <v>1672</v>
      </c>
      <c r="B36" s="23" t="s">
        <v>1673</v>
      </c>
      <c r="C36" s="23" t="s">
        <v>1674</v>
      </c>
      <c r="D36" s="24" t="s">
        <v>1602</v>
      </c>
      <c r="E36" s="25">
        <v>44082</v>
      </c>
      <c r="F36" s="25">
        <f>F8</f>
        <v>44686</v>
      </c>
      <c r="G36" s="12">
        <f>G8</f>
        <v>168</v>
      </c>
      <c r="H36" s="26">
        <f t="shared" si="2"/>
        <v>44716</v>
      </c>
      <c r="I36" s="33">
        <f ca="1" t="shared" si="0"/>
        <v>26</v>
      </c>
      <c r="J36" s="22" t="str">
        <f ca="1" t="shared" si="1"/>
        <v>NOT DUE</v>
      </c>
      <c r="K36" s="23"/>
      <c r="L36" s="34"/>
    </row>
    <row r="37" ht="52.5" customHeight="1" spans="1:12">
      <c r="A37" s="22" t="s">
        <v>1675</v>
      </c>
      <c r="B37" s="23" t="s">
        <v>1676</v>
      </c>
      <c r="C37" s="127" t="s">
        <v>1677</v>
      </c>
      <c r="D37" s="24" t="s">
        <v>1602</v>
      </c>
      <c r="E37" s="25">
        <v>44082</v>
      </c>
      <c r="F37" s="25">
        <f>F8</f>
        <v>44686</v>
      </c>
      <c r="G37" s="12">
        <f>G36</f>
        <v>168</v>
      </c>
      <c r="H37" s="26">
        <f t="shared" si="2"/>
        <v>44716</v>
      </c>
      <c r="I37" s="33">
        <f ca="1" t="shared" si="0"/>
        <v>26</v>
      </c>
      <c r="J37" s="22" t="str">
        <f ca="1" t="shared" si="1"/>
        <v>NOT DUE</v>
      </c>
      <c r="K37" s="23"/>
      <c r="L37" s="34"/>
    </row>
    <row r="38" spans="1:12">
      <c r="A38" s="22" t="s">
        <v>1678</v>
      </c>
      <c r="B38" s="23" t="s">
        <v>1679</v>
      </c>
      <c r="C38" s="23" t="s">
        <v>1659</v>
      </c>
      <c r="D38" s="24" t="s">
        <v>1602</v>
      </c>
      <c r="E38" s="25">
        <v>44082</v>
      </c>
      <c r="F38" s="25">
        <f>F8</f>
        <v>44686</v>
      </c>
      <c r="G38" s="12">
        <f>G36</f>
        <v>168</v>
      </c>
      <c r="H38" s="26">
        <f t="shared" si="2"/>
        <v>44716</v>
      </c>
      <c r="I38" s="33">
        <f ca="1" t="shared" si="0"/>
        <v>26</v>
      </c>
      <c r="J38" s="22" t="str">
        <f ca="1" t="shared" si="1"/>
        <v>NOT DUE</v>
      </c>
      <c r="K38" s="23"/>
      <c r="L38" s="39"/>
    </row>
    <row r="39" spans="1:12">
      <c r="A39" s="22" t="s">
        <v>1680</v>
      </c>
      <c r="B39" s="23" t="s">
        <v>1681</v>
      </c>
      <c r="C39" s="23" t="s">
        <v>1682</v>
      </c>
      <c r="D39" s="24" t="s">
        <v>1683</v>
      </c>
      <c r="E39" s="25">
        <v>44082</v>
      </c>
      <c r="F39" s="25">
        <v>44689</v>
      </c>
      <c r="G39" s="12">
        <v>168</v>
      </c>
      <c r="H39" s="26">
        <f>F39+7</f>
        <v>44696</v>
      </c>
      <c r="I39" s="33">
        <f ca="1" t="shared" si="0"/>
        <v>6</v>
      </c>
      <c r="J39" s="22" t="str">
        <f ca="1" t="shared" si="1"/>
        <v>NOT DUE</v>
      </c>
      <c r="K39" s="23"/>
      <c r="L39" s="34"/>
    </row>
    <row r="40" ht="24" spans="1:12">
      <c r="A40" s="22" t="s">
        <v>1684</v>
      </c>
      <c r="B40" s="23" t="s">
        <v>1685</v>
      </c>
      <c r="C40" s="23" t="s">
        <v>1669</v>
      </c>
      <c r="D40" s="24" t="s">
        <v>1602</v>
      </c>
      <c r="E40" s="25">
        <v>44082</v>
      </c>
      <c r="F40" s="25">
        <f>F8</f>
        <v>44686</v>
      </c>
      <c r="G40" s="12">
        <f>G36</f>
        <v>168</v>
      </c>
      <c r="H40" s="26">
        <f t="shared" si="2"/>
        <v>44716</v>
      </c>
      <c r="I40" s="33">
        <f ca="1" t="shared" si="0"/>
        <v>26</v>
      </c>
      <c r="J40" s="22" t="str">
        <f ca="1" t="shared" si="1"/>
        <v>NOT DUE</v>
      </c>
      <c r="K40" s="23"/>
      <c r="L40" s="34"/>
    </row>
    <row r="41" ht="24" spans="1:12">
      <c r="A41" s="22" t="s">
        <v>1686</v>
      </c>
      <c r="B41" s="23" t="s">
        <v>1687</v>
      </c>
      <c r="C41" s="23" t="s">
        <v>1669</v>
      </c>
      <c r="D41" s="24" t="s">
        <v>1602</v>
      </c>
      <c r="E41" s="25">
        <v>44082</v>
      </c>
      <c r="F41" s="25">
        <f>F8</f>
        <v>44686</v>
      </c>
      <c r="G41" s="12">
        <f>G37</f>
        <v>168</v>
      </c>
      <c r="H41" s="26">
        <f t="shared" si="2"/>
        <v>44716</v>
      </c>
      <c r="I41" s="33">
        <f ca="1" t="shared" si="0"/>
        <v>26</v>
      </c>
      <c r="J41" s="22" t="str">
        <f ca="1" t="shared" si="1"/>
        <v>NOT DUE</v>
      </c>
      <c r="K41" s="23"/>
      <c r="L41" s="34"/>
    </row>
    <row r="42" ht="24" spans="1:12">
      <c r="A42" s="22" t="s">
        <v>1688</v>
      </c>
      <c r="B42" s="23" t="s">
        <v>1689</v>
      </c>
      <c r="C42" s="23" t="s">
        <v>1669</v>
      </c>
      <c r="D42" s="24" t="s">
        <v>1602</v>
      </c>
      <c r="E42" s="25">
        <v>44082</v>
      </c>
      <c r="F42" s="25">
        <f>F8</f>
        <v>44686</v>
      </c>
      <c r="G42" s="12">
        <f>G37</f>
        <v>168</v>
      </c>
      <c r="H42" s="26">
        <f t="shared" si="2"/>
        <v>44716</v>
      </c>
      <c r="I42" s="33">
        <f ca="1" t="shared" si="0"/>
        <v>26</v>
      </c>
      <c r="J42" s="22" t="str">
        <f ca="1" t="shared" si="1"/>
        <v>NOT DUE</v>
      </c>
      <c r="K42" s="23"/>
      <c r="L42" s="34"/>
    </row>
    <row r="43" ht="24" spans="1:12">
      <c r="A43" s="22" t="s">
        <v>1690</v>
      </c>
      <c r="B43" s="23" t="s">
        <v>1691</v>
      </c>
      <c r="C43" s="23" t="s">
        <v>1669</v>
      </c>
      <c r="D43" s="24" t="s">
        <v>1602</v>
      </c>
      <c r="E43" s="25">
        <v>44082</v>
      </c>
      <c r="F43" s="25">
        <f>F8</f>
        <v>44686</v>
      </c>
      <c r="G43" s="12">
        <f>G37</f>
        <v>168</v>
      </c>
      <c r="H43" s="26">
        <f t="shared" si="2"/>
        <v>44716</v>
      </c>
      <c r="I43" s="33">
        <f ca="1" t="shared" si="0"/>
        <v>26</v>
      </c>
      <c r="J43" s="22" t="str">
        <f ca="1" t="shared" si="1"/>
        <v>NOT DUE</v>
      </c>
      <c r="K43" s="23"/>
      <c r="L43" s="34"/>
    </row>
    <row r="44" ht="24" spans="1:12">
      <c r="A44" s="22" t="s">
        <v>1692</v>
      </c>
      <c r="B44" s="23" t="s">
        <v>1693</v>
      </c>
      <c r="C44" s="23" t="s">
        <v>1669</v>
      </c>
      <c r="D44" s="24" t="s">
        <v>1602</v>
      </c>
      <c r="E44" s="25">
        <v>44082</v>
      </c>
      <c r="F44" s="25">
        <f>F8</f>
        <v>44686</v>
      </c>
      <c r="G44" s="12">
        <f>G37</f>
        <v>168</v>
      </c>
      <c r="H44" s="26">
        <f t="shared" si="2"/>
        <v>44716</v>
      </c>
      <c r="I44" s="33">
        <f ca="1" t="shared" si="0"/>
        <v>26</v>
      </c>
      <c r="J44" s="22" t="str">
        <f ca="1" t="shared" si="1"/>
        <v>NOT DUE</v>
      </c>
      <c r="K44" s="23"/>
      <c r="L44" s="34"/>
    </row>
    <row r="45" ht="24" spans="1:12">
      <c r="A45" s="22" t="s">
        <v>1694</v>
      </c>
      <c r="B45" s="23" t="s">
        <v>1695</v>
      </c>
      <c r="C45" s="23" t="s">
        <v>1669</v>
      </c>
      <c r="D45" s="24" t="s">
        <v>1602</v>
      </c>
      <c r="E45" s="25">
        <v>44082</v>
      </c>
      <c r="F45" s="25">
        <f>F8</f>
        <v>44686</v>
      </c>
      <c r="G45" s="12">
        <f>G37</f>
        <v>168</v>
      </c>
      <c r="H45" s="26">
        <f t="shared" si="2"/>
        <v>44716</v>
      </c>
      <c r="I45" s="33">
        <f ca="1" t="shared" si="0"/>
        <v>26</v>
      </c>
      <c r="J45" s="22" t="str">
        <f ca="1" t="shared" si="1"/>
        <v>NOT DUE</v>
      </c>
      <c r="K45" s="23"/>
      <c r="L45" s="34"/>
    </row>
    <row r="46" ht="24" spans="1:12">
      <c r="A46" s="22" t="s">
        <v>1696</v>
      </c>
      <c r="B46" s="23" t="s">
        <v>1697</v>
      </c>
      <c r="C46" s="23" t="s">
        <v>1669</v>
      </c>
      <c r="D46" s="24" t="s">
        <v>1602</v>
      </c>
      <c r="E46" s="25">
        <v>44082</v>
      </c>
      <c r="F46" s="25">
        <f>F8</f>
        <v>44686</v>
      </c>
      <c r="G46" s="12">
        <f>G37</f>
        <v>168</v>
      </c>
      <c r="H46" s="26">
        <f t="shared" si="2"/>
        <v>44716</v>
      </c>
      <c r="I46" s="33">
        <f ca="1" t="shared" si="0"/>
        <v>26</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1585</v>
      </c>
      <c r="C58" s="3"/>
      <c r="D58" s="30" t="s">
        <v>1698</v>
      </c>
      <c r="E58" s="30"/>
      <c r="G58" s="1" t="s">
        <v>181</v>
      </c>
      <c r="H58" s="1"/>
    </row>
    <row r="59" spans="2:7">
      <c r="B59" s="1" t="s">
        <v>1586</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1699</v>
      </c>
    </row>
    <row r="4" spans="1:6">
      <c r="A4" s="4" t="s">
        <v>151</v>
      </c>
      <c r="B4" s="4"/>
      <c r="C4" s="10" t="s">
        <v>1700</v>
      </c>
      <c r="D4" s="6" t="s">
        <v>153</v>
      </c>
      <c r="E4" s="6"/>
      <c r="F4" s="12">
        <f>'Main Menu'!B127</f>
        <v>5184</v>
      </c>
    </row>
    <row r="5" spans="1:6">
      <c r="A5" s="4" t="s">
        <v>154</v>
      </c>
      <c r="B5" s="4"/>
      <c r="C5" s="13" t="s">
        <v>1700</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1701</v>
      </c>
      <c r="B8" s="123" t="s">
        <v>1702</v>
      </c>
      <c r="C8" s="23" t="s">
        <v>1703</v>
      </c>
      <c r="D8" s="24" t="s">
        <v>1602</v>
      </c>
      <c r="E8" s="25">
        <v>44082</v>
      </c>
      <c r="F8" s="25">
        <v>44668</v>
      </c>
      <c r="G8" s="12" t="s">
        <v>1704</v>
      </c>
      <c r="H8" s="26">
        <f>F8+30</f>
        <v>44698</v>
      </c>
      <c r="I8" s="33">
        <f ca="1" t="shared" ref="I8:I21" si="0">IF(ISBLANK(H8),"",H8-DATE(YEAR(NOW()),MONTH(NOW()),DAY(NOW())))</f>
        <v>8</v>
      </c>
      <c r="J8" s="22" t="str">
        <f ca="1" t="shared" ref="J8:J21" si="1">IF(I8="","",IF(I8&lt;0,"OVERDUE","NOT DUE"))</f>
        <v>NOT DUE</v>
      </c>
      <c r="K8" s="23"/>
      <c r="L8" s="34"/>
    </row>
    <row r="9" spans="1:12">
      <c r="A9" s="87" t="s">
        <v>1705</v>
      </c>
      <c r="B9" s="123" t="s">
        <v>1702</v>
      </c>
      <c r="C9" s="23" t="s">
        <v>1706</v>
      </c>
      <c r="D9" s="59" t="s">
        <v>197</v>
      </c>
      <c r="E9" s="25">
        <v>44082</v>
      </c>
      <c r="F9" s="25">
        <v>44400</v>
      </c>
      <c r="G9" s="12" t="s">
        <v>1704</v>
      </c>
      <c r="H9" s="26">
        <f>F9+365</f>
        <v>44765</v>
      </c>
      <c r="I9" s="33">
        <f ca="1" t="shared" si="0"/>
        <v>75</v>
      </c>
      <c r="J9" s="22" t="str">
        <f ca="1" t="shared" si="1"/>
        <v>NOT DUE</v>
      </c>
      <c r="K9" s="23"/>
      <c r="L9" s="34" t="s">
        <v>1707</v>
      </c>
    </row>
    <row r="10" spans="1:12">
      <c r="A10" s="87" t="s">
        <v>1708</v>
      </c>
      <c r="B10" s="23" t="s">
        <v>1709</v>
      </c>
      <c r="C10" s="23" t="s">
        <v>1710</v>
      </c>
      <c r="D10" s="24" t="s">
        <v>1602</v>
      </c>
      <c r="E10" s="25">
        <v>44082</v>
      </c>
      <c r="F10" s="25">
        <f>F8</f>
        <v>44668</v>
      </c>
      <c r="G10" s="12" t="s">
        <v>1704</v>
      </c>
      <c r="H10" s="26">
        <f t="shared" ref="H10:H21" si="2">F10+30</f>
        <v>44698</v>
      </c>
      <c r="I10" s="33">
        <f ca="1" t="shared" si="0"/>
        <v>8</v>
      </c>
      <c r="J10" s="22" t="str">
        <f ca="1" t="shared" si="1"/>
        <v>NOT DUE</v>
      </c>
      <c r="K10" s="23"/>
      <c r="L10" s="34"/>
    </row>
    <row r="11" spans="1:12">
      <c r="A11" s="87" t="s">
        <v>1711</v>
      </c>
      <c r="B11" s="23" t="s">
        <v>1709</v>
      </c>
      <c r="C11" s="23" t="s">
        <v>1712</v>
      </c>
      <c r="D11" s="24" t="s">
        <v>1713</v>
      </c>
      <c r="E11" s="25">
        <v>44082</v>
      </c>
      <c r="F11" s="25">
        <v>44082</v>
      </c>
      <c r="G11" s="12" t="s">
        <v>1704</v>
      </c>
      <c r="H11" s="26">
        <f>F11+1095</f>
        <v>45177</v>
      </c>
      <c r="I11" s="33">
        <f ca="1" t="shared" si="0"/>
        <v>487</v>
      </c>
      <c r="J11" s="22" t="str">
        <f ca="1" t="shared" si="1"/>
        <v>NOT DUE</v>
      </c>
      <c r="K11" s="23"/>
      <c r="L11" s="34"/>
    </row>
    <row r="12" ht="24" spans="1:12">
      <c r="A12" s="87" t="s">
        <v>1714</v>
      </c>
      <c r="B12" s="23" t="s">
        <v>1715</v>
      </c>
      <c r="C12" s="23" t="s">
        <v>1710</v>
      </c>
      <c r="D12" s="24" t="s">
        <v>1602</v>
      </c>
      <c r="E12" s="25">
        <v>44082</v>
      </c>
      <c r="F12" s="25">
        <f>F8</f>
        <v>44668</v>
      </c>
      <c r="G12" s="12" t="s">
        <v>1704</v>
      </c>
      <c r="H12" s="26">
        <f t="shared" si="2"/>
        <v>44698</v>
      </c>
      <c r="I12" s="33">
        <f ca="1" t="shared" si="0"/>
        <v>8</v>
      </c>
      <c r="J12" s="22" t="str">
        <f ca="1" t="shared" si="1"/>
        <v>NOT DUE</v>
      </c>
      <c r="K12" s="23"/>
      <c r="L12" s="34"/>
    </row>
    <row r="13" spans="1:12">
      <c r="A13" s="87" t="s">
        <v>1716</v>
      </c>
      <c r="B13" s="23" t="s">
        <v>1717</v>
      </c>
      <c r="C13" s="23" t="s">
        <v>1710</v>
      </c>
      <c r="D13" s="24" t="s">
        <v>1602</v>
      </c>
      <c r="E13" s="25">
        <v>44082</v>
      </c>
      <c r="F13" s="25">
        <f>F8</f>
        <v>44668</v>
      </c>
      <c r="G13" s="12" t="s">
        <v>1704</v>
      </c>
      <c r="H13" s="26">
        <f t="shared" si="2"/>
        <v>44698</v>
      </c>
      <c r="I13" s="33">
        <f ca="1" t="shared" si="0"/>
        <v>8</v>
      </c>
      <c r="J13" s="22" t="str">
        <f ca="1" t="shared" si="1"/>
        <v>NOT DUE</v>
      </c>
      <c r="K13" s="23"/>
      <c r="L13" s="34"/>
    </row>
    <row r="14" ht="36" spans="1:12">
      <c r="A14" s="87" t="s">
        <v>1718</v>
      </c>
      <c r="B14" s="23" t="s">
        <v>1719</v>
      </c>
      <c r="C14" s="23" t="s">
        <v>1710</v>
      </c>
      <c r="D14" s="24" t="s">
        <v>1602</v>
      </c>
      <c r="E14" s="25">
        <v>44082</v>
      </c>
      <c r="F14" s="25">
        <f>F8</f>
        <v>44668</v>
      </c>
      <c r="G14" s="12" t="s">
        <v>1704</v>
      </c>
      <c r="H14" s="26">
        <f t="shared" si="2"/>
        <v>44698</v>
      </c>
      <c r="I14" s="33">
        <f ca="1" t="shared" si="0"/>
        <v>8</v>
      </c>
      <c r="J14" s="22" t="str">
        <f ca="1" t="shared" si="1"/>
        <v>NOT DUE</v>
      </c>
      <c r="K14" s="23"/>
      <c r="L14" s="34"/>
    </row>
    <row r="15" spans="1:12">
      <c r="A15" s="87" t="s">
        <v>1720</v>
      </c>
      <c r="B15" s="23" t="s">
        <v>1721</v>
      </c>
      <c r="C15" s="23" t="s">
        <v>1710</v>
      </c>
      <c r="D15" s="24" t="s">
        <v>1602</v>
      </c>
      <c r="E15" s="25">
        <v>44082</v>
      </c>
      <c r="F15" s="25">
        <f>F8</f>
        <v>44668</v>
      </c>
      <c r="G15" s="12" t="s">
        <v>1704</v>
      </c>
      <c r="H15" s="26">
        <f t="shared" si="2"/>
        <v>44698</v>
      </c>
      <c r="I15" s="33">
        <f ca="1" t="shared" si="0"/>
        <v>8</v>
      </c>
      <c r="J15" s="22" t="str">
        <f ca="1" t="shared" si="1"/>
        <v>NOT DUE</v>
      </c>
      <c r="K15" s="23"/>
      <c r="L15" s="34"/>
    </row>
    <row r="16" ht="24" spans="1:12">
      <c r="A16" s="87" t="s">
        <v>1722</v>
      </c>
      <c r="B16" s="23" t="s">
        <v>1723</v>
      </c>
      <c r="C16" s="23" t="s">
        <v>1724</v>
      </c>
      <c r="D16" s="24" t="s">
        <v>1602</v>
      </c>
      <c r="E16" s="25">
        <v>44082</v>
      </c>
      <c r="F16" s="25">
        <f>F8</f>
        <v>44668</v>
      </c>
      <c r="G16" s="12" t="s">
        <v>1704</v>
      </c>
      <c r="H16" s="26">
        <f t="shared" si="2"/>
        <v>44698</v>
      </c>
      <c r="I16" s="33">
        <f ca="1" t="shared" si="0"/>
        <v>8</v>
      </c>
      <c r="J16" s="22" t="str">
        <f ca="1" t="shared" si="1"/>
        <v>NOT DUE</v>
      </c>
      <c r="K16" s="23"/>
      <c r="L16" s="34"/>
    </row>
    <row r="17" spans="1:12">
      <c r="A17" s="87" t="s">
        <v>1725</v>
      </c>
      <c r="B17" s="23" t="s">
        <v>1726</v>
      </c>
      <c r="C17" s="23" t="s">
        <v>1727</v>
      </c>
      <c r="D17" s="24" t="s">
        <v>1602</v>
      </c>
      <c r="E17" s="25">
        <v>44082</v>
      </c>
      <c r="F17" s="25">
        <f>F8</f>
        <v>44668</v>
      </c>
      <c r="G17" s="12" t="s">
        <v>1704</v>
      </c>
      <c r="H17" s="26">
        <f t="shared" si="2"/>
        <v>44698</v>
      </c>
      <c r="I17" s="33">
        <f ca="1" t="shared" si="0"/>
        <v>8</v>
      </c>
      <c r="J17" s="22" t="str">
        <f ca="1" t="shared" si="1"/>
        <v>NOT DUE</v>
      </c>
      <c r="K17" s="23"/>
      <c r="L17" s="34"/>
    </row>
    <row r="18" spans="1:12">
      <c r="A18" s="87" t="s">
        <v>1728</v>
      </c>
      <c r="B18" s="23" t="s">
        <v>1729</v>
      </c>
      <c r="C18" s="23" t="s">
        <v>1727</v>
      </c>
      <c r="D18" s="24" t="s">
        <v>1602</v>
      </c>
      <c r="E18" s="25">
        <v>44082</v>
      </c>
      <c r="F18" s="25">
        <f>F8</f>
        <v>44668</v>
      </c>
      <c r="G18" s="12" t="s">
        <v>1704</v>
      </c>
      <c r="H18" s="26">
        <f t="shared" si="2"/>
        <v>44698</v>
      </c>
      <c r="I18" s="33">
        <f ca="1" t="shared" si="0"/>
        <v>8</v>
      </c>
      <c r="J18" s="22" t="str">
        <f ca="1" t="shared" si="1"/>
        <v>NOT DUE</v>
      </c>
      <c r="K18" s="23"/>
      <c r="L18" s="34"/>
    </row>
    <row r="19" ht="24" spans="1:12">
      <c r="A19" s="87" t="s">
        <v>1730</v>
      </c>
      <c r="B19" s="23" t="s">
        <v>1731</v>
      </c>
      <c r="C19" s="23" t="s">
        <v>1732</v>
      </c>
      <c r="D19" s="24" t="s">
        <v>1602</v>
      </c>
      <c r="E19" s="25">
        <v>44082</v>
      </c>
      <c r="F19" s="25">
        <f>F8</f>
        <v>44668</v>
      </c>
      <c r="G19" s="12" t="s">
        <v>1704</v>
      </c>
      <c r="H19" s="26">
        <f t="shared" si="2"/>
        <v>44698</v>
      </c>
      <c r="I19" s="33">
        <f ca="1" t="shared" si="0"/>
        <v>8</v>
      </c>
      <c r="J19" s="22" t="str">
        <f ca="1" t="shared" si="1"/>
        <v>NOT DUE</v>
      </c>
      <c r="K19" s="23"/>
      <c r="L19" s="34"/>
    </row>
    <row r="20" spans="1:12">
      <c r="A20" s="125" t="s">
        <v>1733</v>
      </c>
      <c r="B20" s="112" t="s">
        <v>1734</v>
      </c>
      <c r="C20" s="112" t="s">
        <v>1735</v>
      </c>
      <c r="D20" s="113" t="s">
        <v>1602</v>
      </c>
      <c r="E20" s="25">
        <v>44082</v>
      </c>
      <c r="F20" s="25">
        <f>F8</f>
        <v>44668</v>
      </c>
      <c r="G20" s="12" t="s">
        <v>1704</v>
      </c>
      <c r="H20" s="26">
        <f t="shared" si="2"/>
        <v>44698</v>
      </c>
      <c r="I20" s="33">
        <f ca="1" t="shared" si="0"/>
        <v>8</v>
      </c>
      <c r="J20" s="22" t="str">
        <f ca="1" t="shared" si="1"/>
        <v>NOT DUE</v>
      </c>
      <c r="K20" s="23"/>
      <c r="L20" s="34"/>
    </row>
    <row r="21" ht="24" spans="1:12">
      <c r="A21" s="125" t="s">
        <v>1736</v>
      </c>
      <c r="B21" s="112" t="s">
        <v>1737</v>
      </c>
      <c r="C21" s="112" t="s">
        <v>1738</v>
      </c>
      <c r="D21" s="113" t="s">
        <v>1602</v>
      </c>
      <c r="E21" s="25">
        <v>44082</v>
      </c>
      <c r="F21" s="25">
        <f>F8</f>
        <v>44668</v>
      </c>
      <c r="G21" s="12" t="s">
        <v>1704</v>
      </c>
      <c r="H21" s="26">
        <f t="shared" si="2"/>
        <v>44698</v>
      </c>
      <c r="I21" s="33">
        <f ca="1" t="shared" si="0"/>
        <v>8</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1027</v>
      </c>
      <c r="D28" s="55" t="s">
        <v>178</v>
      </c>
      <c r="E28" s="55"/>
      <c r="G28" s="32" t="s">
        <v>187</v>
      </c>
      <c r="H28" s="32"/>
    </row>
    <row r="29" spans="2:8">
      <c r="B29" s="30" t="s">
        <v>1739</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workbookViewId="0">
      <selection activeCell="F16" sqref="F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1740</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1741</v>
      </c>
      <c r="B8" s="23" t="s">
        <v>1742</v>
      </c>
      <c r="C8" s="23" t="s">
        <v>1743</v>
      </c>
      <c r="D8" s="24" t="s">
        <v>1744</v>
      </c>
      <c r="E8" s="25">
        <v>44082</v>
      </c>
      <c r="F8" s="25">
        <v>44689</v>
      </c>
      <c r="G8" s="12">
        <v>24</v>
      </c>
      <c r="H8" s="26">
        <f>F8+7</f>
        <v>44696</v>
      </c>
      <c r="I8" s="33">
        <f ca="1" t="shared" ref="I8:I27" si="0">IF(ISBLANK(H8),"",H8-DATE(YEAR(NOW()),MONTH(NOW()),DAY(NOW())))</f>
        <v>6</v>
      </c>
      <c r="J8" s="22" t="str">
        <f ca="1" t="shared" ref="J8:J27" si="1">IF(I8="","",IF(I8&lt;0,"OVERDUE","NOT DUE"))</f>
        <v>NOT DUE</v>
      </c>
      <c r="K8" s="23"/>
      <c r="L8" s="34"/>
    </row>
    <row r="9" spans="1:12">
      <c r="A9" s="87" t="s">
        <v>1745</v>
      </c>
      <c r="B9" s="23" t="s">
        <v>1742</v>
      </c>
      <c r="C9" s="23" t="s">
        <v>1746</v>
      </c>
      <c r="D9" s="24" t="s">
        <v>1450</v>
      </c>
      <c r="E9" s="25">
        <v>44082</v>
      </c>
      <c r="F9" s="25">
        <f>F8</f>
        <v>44689</v>
      </c>
      <c r="G9" s="12">
        <v>168</v>
      </c>
      <c r="H9" s="26">
        <f>F9+7</f>
        <v>44696</v>
      </c>
      <c r="I9" s="33">
        <f ca="1" t="shared" si="0"/>
        <v>6</v>
      </c>
      <c r="J9" s="22" t="str">
        <f ca="1" t="shared" si="1"/>
        <v>NOT DUE</v>
      </c>
      <c r="K9" s="23"/>
      <c r="L9" s="34"/>
    </row>
    <row r="10" ht="60" spans="1:12">
      <c r="A10" s="87" t="s">
        <v>1747</v>
      </c>
      <c r="B10" s="23" t="s">
        <v>1748</v>
      </c>
      <c r="C10" s="23" t="s">
        <v>1743</v>
      </c>
      <c r="D10" s="24" t="s">
        <v>1744</v>
      </c>
      <c r="E10" s="25">
        <v>44082</v>
      </c>
      <c r="F10" s="25">
        <f>F8</f>
        <v>44689</v>
      </c>
      <c r="G10" s="12">
        <v>24</v>
      </c>
      <c r="H10" s="26">
        <f>F10+7</f>
        <v>44696</v>
      </c>
      <c r="I10" s="33">
        <f ca="1" t="shared" si="0"/>
        <v>6</v>
      </c>
      <c r="J10" s="22" t="str">
        <f ca="1" t="shared" si="1"/>
        <v>NOT DUE</v>
      </c>
      <c r="K10" s="23"/>
      <c r="L10" s="34"/>
    </row>
    <row r="11" ht="48" spans="1:12">
      <c r="A11" s="87" t="s">
        <v>1749</v>
      </c>
      <c r="B11" s="23" t="s">
        <v>1748</v>
      </c>
      <c r="C11" s="23" t="s">
        <v>1750</v>
      </c>
      <c r="D11" s="24" t="s">
        <v>1450</v>
      </c>
      <c r="E11" s="25">
        <v>44082</v>
      </c>
      <c r="F11" s="25">
        <f>F8</f>
        <v>44689</v>
      </c>
      <c r="G11" s="12">
        <v>168</v>
      </c>
      <c r="H11" s="26">
        <f>F11+7</f>
        <v>44696</v>
      </c>
      <c r="I11" s="33">
        <f ca="1" t="shared" si="0"/>
        <v>6</v>
      </c>
      <c r="J11" s="22" t="str">
        <f ca="1" t="shared" si="1"/>
        <v>NOT DUE</v>
      </c>
      <c r="K11" s="23"/>
      <c r="L11" s="34"/>
    </row>
    <row r="12" spans="1:12">
      <c r="A12" s="87" t="s">
        <v>1751</v>
      </c>
      <c r="B12" s="23" t="s">
        <v>1748</v>
      </c>
      <c r="C12" s="23" t="s">
        <v>1752</v>
      </c>
      <c r="D12" s="24" t="s">
        <v>197</v>
      </c>
      <c r="E12" s="25">
        <v>44082</v>
      </c>
      <c r="F12" s="25">
        <v>44475</v>
      </c>
      <c r="G12" s="12">
        <f>F4</f>
        <v>5184</v>
      </c>
      <c r="H12" s="26">
        <f>F12+365</f>
        <v>44840</v>
      </c>
      <c r="I12" s="33">
        <f ca="1" t="shared" si="0"/>
        <v>150</v>
      </c>
      <c r="J12" s="22" t="str">
        <f ca="1" t="shared" si="1"/>
        <v>NOT DUE</v>
      </c>
      <c r="K12" s="23"/>
      <c r="L12" s="34"/>
    </row>
    <row r="13" ht="36" spans="1:12">
      <c r="A13" s="87" t="s">
        <v>1753</v>
      </c>
      <c r="B13" s="23" t="s">
        <v>1754</v>
      </c>
      <c r="C13" s="23" t="s">
        <v>1755</v>
      </c>
      <c r="D13" s="24" t="s">
        <v>1744</v>
      </c>
      <c r="E13" s="25">
        <v>44082</v>
      </c>
      <c r="F13" s="25">
        <f>F8</f>
        <v>44689</v>
      </c>
      <c r="G13" s="12">
        <v>24</v>
      </c>
      <c r="H13" s="26">
        <f>F13+7</f>
        <v>44696</v>
      </c>
      <c r="I13" s="33">
        <f ca="1" t="shared" si="0"/>
        <v>6</v>
      </c>
      <c r="J13" s="22" t="str">
        <f ca="1" t="shared" si="1"/>
        <v>NOT DUE</v>
      </c>
      <c r="K13" s="23"/>
      <c r="L13" s="39"/>
    </row>
    <row r="14" ht="24" spans="1:12">
      <c r="A14" s="87" t="s">
        <v>1756</v>
      </c>
      <c r="B14" s="23" t="s">
        <v>1757</v>
      </c>
      <c r="C14" s="23" t="s">
        <v>1758</v>
      </c>
      <c r="D14" s="24" t="s">
        <v>1744</v>
      </c>
      <c r="E14" s="25">
        <v>44082</v>
      </c>
      <c r="F14" s="25">
        <f>F8</f>
        <v>44689</v>
      </c>
      <c r="G14" s="12">
        <v>24</v>
      </c>
      <c r="H14" s="26">
        <f>F14+7</f>
        <v>44696</v>
      </c>
      <c r="I14" s="33">
        <f ca="1" t="shared" si="0"/>
        <v>6</v>
      </c>
      <c r="J14" s="22" t="str">
        <f ca="1" t="shared" si="1"/>
        <v>NOT DUE</v>
      </c>
      <c r="K14" s="23"/>
      <c r="L14" s="34"/>
    </row>
    <row r="15" ht="36" spans="1:12">
      <c r="A15" s="87" t="s">
        <v>1759</v>
      </c>
      <c r="B15" s="123" t="s">
        <v>1723</v>
      </c>
      <c r="C15" s="23" t="s">
        <v>1760</v>
      </c>
      <c r="D15" s="24" t="s">
        <v>1602</v>
      </c>
      <c r="E15" s="25">
        <v>44082</v>
      </c>
      <c r="F15" s="25">
        <v>44686</v>
      </c>
      <c r="G15" s="12">
        <v>168</v>
      </c>
      <c r="H15" s="26">
        <f>F15+30</f>
        <v>44716</v>
      </c>
      <c r="I15" s="33">
        <f ca="1" t="shared" si="0"/>
        <v>26</v>
      </c>
      <c r="J15" s="22" t="str">
        <f ca="1" t="shared" si="1"/>
        <v>NOT DUE</v>
      </c>
      <c r="K15" s="23"/>
      <c r="L15" s="34"/>
    </row>
    <row r="16" spans="1:12">
      <c r="A16" s="87" t="s">
        <v>1761</v>
      </c>
      <c r="B16" s="124"/>
      <c r="C16" s="23" t="s">
        <v>1762</v>
      </c>
      <c r="D16" s="24" t="s">
        <v>197</v>
      </c>
      <c r="E16" s="25">
        <v>44082</v>
      </c>
      <c r="F16" s="25">
        <v>44475</v>
      </c>
      <c r="G16" s="12">
        <f>F4</f>
        <v>5184</v>
      </c>
      <c r="H16" s="26">
        <f>F16+365</f>
        <v>44840</v>
      </c>
      <c r="I16" s="33">
        <f ca="1" t="shared" si="0"/>
        <v>150</v>
      </c>
      <c r="J16" s="22" t="str">
        <f ca="1" t="shared" si="1"/>
        <v>NOT DUE</v>
      </c>
      <c r="K16" s="23"/>
      <c r="L16" s="34"/>
    </row>
    <row r="17" ht="36" spans="1:12">
      <c r="A17" s="87" t="s">
        <v>1763</v>
      </c>
      <c r="B17" s="23" t="s">
        <v>1721</v>
      </c>
      <c r="C17" s="23" t="s">
        <v>1764</v>
      </c>
      <c r="D17" s="24" t="s">
        <v>1602</v>
      </c>
      <c r="E17" s="25">
        <v>44082</v>
      </c>
      <c r="F17" s="25">
        <f>F15</f>
        <v>44686</v>
      </c>
      <c r="G17" s="12">
        <f>G15</f>
        <v>168</v>
      </c>
      <c r="H17" s="26">
        <f t="shared" ref="H17:H19" si="2">F17+30</f>
        <v>44716</v>
      </c>
      <c r="I17" s="33">
        <f ca="1" t="shared" si="0"/>
        <v>26</v>
      </c>
      <c r="J17" s="22" t="str">
        <f ca="1" t="shared" si="1"/>
        <v>NOT DUE</v>
      </c>
      <c r="K17" s="23"/>
      <c r="L17" s="34"/>
    </row>
    <row r="18" ht="60" spans="1:12">
      <c r="A18" s="87" t="s">
        <v>1765</v>
      </c>
      <c r="B18" s="23" t="s">
        <v>1766</v>
      </c>
      <c r="C18" s="23" t="s">
        <v>1767</v>
      </c>
      <c r="D18" s="24" t="s">
        <v>1602</v>
      </c>
      <c r="E18" s="25">
        <v>44082</v>
      </c>
      <c r="F18" s="25">
        <f>F15</f>
        <v>44686</v>
      </c>
      <c r="G18" s="12">
        <f>G15</f>
        <v>168</v>
      </c>
      <c r="H18" s="26">
        <f t="shared" si="2"/>
        <v>44716</v>
      </c>
      <c r="I18" s="33">
        <f ca="1" t="shared" si="0"/>
        <v>26</v>
      </c>
      <c r="J18" s="22" t="str">
        <f ca="1" t="shared" si="1"/>
        <v>NOT DUE</v>
      </c>
      <c r="K18" s="23"/>
      <c r="L18" s="34"/>
    </row>
    <row r="19" spans="1:12">
      <c r="A19" s="87" t="s">
        <v>1768</v>
      </c>
      <c r="B19" s="23" t="s">
        <v>1769</v>
      </c>
      <c r="C19" s="23" t="s">
        <v>1770</v>
      </c>
      <c r="D19" s="24" t="s">
        <v>1602</v>
      </c>
      <c r="E19" s="25">
        <v>44082</v>
      </c>
      <c r="F19" s="25">
        <f>F15</f>
        <v>44686</v>
      </c>
      <c r="G19" s="12">
        <f>G15</f>
        <v>168</v>
      </c>
      <c r="H19" s="26">
        <f t="shared" si="2"/>
        <v>44716</v>
      </c>
      <c r="I19" s="33">
        <f ca="1" t="shared" si="0"/>
        <v>26</v>
      </c>
      <c r="J19" s="22" t="str">
        <f ca="1" t="shared" si="1"/>
        <v>NOT DUE</v>
      </c>
      <c r="K19" s="23"/>
      <c r="L19" s="34"/>
    </row>
    <row r="20" spans="1:12">
      <c r="A20" s="87" t="s">
        <v>1771</v>
      </c>
      <c r="B20" s="23" t="s">
        <v>1772</v>
      </c>
      <c r="C20" s="23" t="s">
        <v>1773</v>
      </c>
      <c r="D20" s="24" t="s">
        <v>1744</v>
      </c>
      <c r="E20" s="25">
        <v>44082</v>
      </c>
      <c r="F20" s="25">
        <f>F8</f>
        <v>44689</v>
      </c>
      <c r="G20" s="12">
        <v>24</v>
      </c>
      <c r="H20" s="26">
        <f>F20+7</f>
        <v>44696</v>
      </c>
      <c r="I20" s="33">
        <f ca="1" t="shared" si="0"/>
        <v>6</v>
      </c>
      <c r="J20" s="22" t="str">
        <f ca="1" t="shared" si="1"/>
        <v>NOT DUE</v>
      </c>
      <c r="K20" s="23"/>
      <c r="L20" s="34"/>
    </row>
    <row r="21" ht="24" spans="1:12">
      <c r="A21" s="87" t="s">
        <v>1774</v>
      </c>
      <c r="B21" s="23" t="s">
        <v>1772</v>
      </c>
      <c r="C21" s="23" t="s">
        <v>1775</v>
      </c>
      <c r="D21" s="24" t="s">
        <v>1602</v>
      </c>
      <c r="E21" s="25">
        <v>44082</v>
      </c>
      <c r="F21" s="25">
        <f>F15</f>
        <v>44686</v>
      </c>
      <c r="G21" s="12">
        <f>G15</f>
        <v>168</v>
      </c>
      <c r="H21" s="26">
        <f t="shared" ref="H21" si="3">F21+30</f>
        <v>44716</v>
      </c>
      <c r="I21" s="33">
        <f ca="1" t="shared" si="0"/>
        <v>26</v>
      </c>
      <c r="J21" s="22" t="str">
        <f ca="1" t="shared" si="1"/>
        <v>NOT DUE</v>
      </c>
      <c r="K21" s="23"/>
      <c r="L21" s="34"/>
    </row>
    <row r="22" spans="1:12">
      <c r="A22" s="87" t="s">
        <v>1776</v>
      </c>
      <c r="B22" s="23" t="s">
        <v>1772</v>
      </c>
      <c r="C22" s="58" t="s">
        <v>1752</v>
      </c>
      <c r="D22" s="24" t="s">
        <v>197</v>
      </c>
      <c r="E22" s="25">
        <v>44082</v>
      </c>
      <c r="F22" s="25">
        <v>44475</v>
      </c>
      <c r="G22" s="12">
        <f>F4</f>
        <v>5184</v>
      </c>
      <c r="H22" s="26">
        <f>F22+365</f>
        <v>44840</v>
      </c>
      <c r="I22" s="33">
        <f ca="1" t="shared" si="0"/>
        <v>150</v>
      </c>
      <c r="J22" s="22" t="str">
        <f ca="1" t="shared" si="1"/>
        <v>NOT DUE</v>
      </c>
      <c r="K22" s="23"/>
      <c r="L22" s="34"/>
    </row>
    <row r="23" ht="36" spans="1:12">
      <c r="A23" s="87" t="s">
        <v>1777</v>
      </c>
      <c r="B23" s="23" t="s">
        <v>1778</v>
      </c>
      <c r="C23" s="23" t="s">
        <v>1779</v>
      </c>
      <c r="D23" s="24" t="s">
        <v>1602</v>
      </c>
      <c r="E23" s="25">
        <v>44082</v>
      </c>
      <c r="F23" s="25">
        <f>F15</f>
        <v>44686</v>
      </c>
      <c r="G23" s="12">
        <f>G15</f>
        <v>168</v>
      </c>
      <c r="H23" s="26">
        <f t="shared" ref="H23:H26" si="4">F23+30</f>
        <v>44716</v>
      </c>
      <c r="I23" s="33">
        <f ca="1" t="shared" si="0"/>
        <v>26</v>
      </c>
      <c r="J23" s="22" t="str">
        <f ca="1" t="shared" si="1"/>
        <v>NOT DUE</v>
      </c>
      <c r="K23" s="23"/>
      <c r="L23" s="34"/>
    </row>
    <row r="24" ht="36" spans="1:12">
      <c r="A24" s="87" t="s">
        <v>1780</v>
      </c>
      <c r="B24" s="23" t="s">
        <v>1781</v>
      </c>
      <c r="C24" s="23" t="s">
        <v>1779</v>
      </c>
      <c r="D24" s="24" t="s">
        <v>1602</v>
      </c>
      <c r="E24" s="25">
        <v>44082</v>
      </c>
      <c r="F24" s="25">
        <f>F15</f>
        <v>44686</v>
      </c>
      <c r="G24" s="12">
        <f>G15</f>
        <v>168</v>
      </c>
      <c r="H24" s="26">
        <f t="shared" si="4"/>
        <v>44716</v>
      </c>
      <c r="I24" s="33">
        <f ca="1" t="shared" si="0"/>
        <v>26</v>
      </c>
      <c r="J24" s="22" t="str">
        <f ca="1" t="shared" si="1"/>
        <v>NOT DUE</v>
      </c>
      <c r="K24" s="23"/>
      <c r="L24" s="34"/>
    </row>
    <row r="25" ht="45.75" customHeight="1" spans="1:12">
      <c r="A25" s="87" t="s">
        <v>1782</v>
      </c>
      <c r="B25" s="23" t="s">
        <v>1783</v>
      </c>
      <c r="C25" s="23" t="s">
        <v>1784</v>
      </c>
      <c r="D25" s="24" t="s">
        <v>1602</v>
      </c>
      <c r="E25" s="25">
        <v>44082</v>
      </c>
      <c r="F25" s="25">
        <f>F15</f>
        <v>44686</v>
      </c>
      <c r="G25" s="12">
        <f>G15</f>
        <v>168</v>
      </c>
      <c r="H25" s="26">
        <f t="shared" si="4"/>
        <v>44716</v>
      </c>
      <c r="I25" s="33">
        <f ca="1" t="shared" si="0"/>
        <v>26</v>
      </c>
      <c r="J25" s="22" t="str">
        <f ca="1" t="shared" si="1"/>
        <v>NOT DUE</v>
      </c>
      <c r="K25" s="23"/>
      <c r="L25" s="34"/>
    </row>
    <row r="26" ht="24" spans="1:12">
      <c r="A26" s="87" t="s">
        <v>1785</v>
      </c>
      <c r="B26" s="23" t="s">
        <v>1786</v>
      </c>
      <c r="C26" s="23" t="s">
        <v>1787</v>
      </c>
      <c r="D26" s="24" t="s">
        <v>1602</v>
      </c>
      <c r="E26" s="25">
        <v>44082</v>
      </c>
      <c r="F26" s="25">
        <f>F15</f>
        <v>44686</v>
      </c>
      <c r="G26" s="12">
        <f>G15</f>
        <v>168</v>
      </c>
      <c r="H26" s="26">
        <f t="shared" si="4"/>
        <v>44716</v>
      </c>
      <c r="I26" s="33">
        <f ca="1" t="shared" si="0"/>
        <v>26</v>
      </c>
      <c r="J26" s="22" t="str">
        <f ca="1" t="shared" si="1"/>
        <v>NOT DUE</v>
      </c>
      <c r="K26" s="23"/>
      <c r="L26" s="34"/>
    </row>
    <row r="27" ht="21.75" customHeight="1" spans="1:12">
      <c r="A27" s="87" t="s">
        <v>1788</v>
      </c>
      <c r="B27" s="23" t="s">
        <v>1786</v>
      </c>
      <c r="C27" s="23" t="s">
        <v>1789</v>
      </c>
      <c r="D27" s="24" t="s">
        <v>197</v>
      </c>
      <c r="E27" s="25">
        <v>44082</v>
      </c>
      <c r="F27" s="25">
        <v>44475</v>
      </c>
      <c r="G27" s="12">
        <f>F4</f>
        <v>5184</v>
      </c>
      <c r="H27" s="26">
        <f>F27+365</f>
        <v>44840</v>
      </c>
      <c r="I27" s="33">
        <f ca="1" t="shared" si="0"/>
        <v>150</v>
      </c>
      <c r="J27" s="22" t="str">
        <f ca="1" t="shared" si="1"/>
        <v>NOT DUE</v>
      </c>
      <c r="K27" s="23"/>
      <c r="L27" s="34"/>
    </row>
    <row r="31" spans="2:7">
      <c r="B31" t="s">
        <v>175</v>
      </c>
      <c r="D31" s="3" t="s">
        <v>176</v>
      </c>
      <c r="G31" t="s">
        <v>177</v>
      </c>
    </row>
    <row r="34" spans="3:8">
      <c r="C34" s="3"/>
      <c r="G34" s="28"/>
      <c r="H34" s="28"/>
    </row>
    <row r="35" spans="3:3">
      <c r="C35" s="3"/>
    </row>
    <row r="36" spans="2:8">
      <c r="B36" s="38" t="s">
        <v>1585</v>
      </c>
      <c r="C36" s="3"/>
      <c r="D36" s="38" t="s">
        <v>178</v>
      </c>
      <c r="E36" s="38"/>
      <c r="G36" s="38" t="s">
        <v>187</v>
      </c>
      <c r="H36" s="38"/>
    </row>
    <row r="37" spans="2:8">
      <c r="B37" s="1" t="s">
        <v>1586</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1790</v>
      </c>
      <c r="D3" s="6" t="s">
        <v>149</v>
      </c>
      <c r="E3" s="6"/>
      <c r="F3" s="11" t="s">
        <v>1791</v>
      </c>
    </row>
    <row r="4" ht="18" customHeight="1" spans="1:6">
      <c r="A4" s="4" t="s">
        <v>151</v>
      </c>
      <c r="B4" s="4"/>
      <c r="C4" s="51" t="s">
        <v>1792</v>
      </c>
      <c r="D4" s="6" t="s">
        <v>153</v>
      </c>
      <c r="E4" s="6"/>
      <c r="F4" s="12">
        <f>'Main Menu'!B127</f>
        <v>5184</v>
      </c>
    </row>
    <row r="5" ht="18" customHeight="1" spans="1:6">
      <c r="A5" s="4" t="s">
        <v>154</v>
      </c>
      <c r="B5" s="4"/>
      <c r="C5" s="52" t="s">
        <v>1792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1793</v>
      </c>
      <c r="B8" s="23" t="s">
        <v>1794</v>
      </c>
      <c r="C8" s="23" t="s">
        <v>1795</v>
      </c>
      <c r="D8" s="24" t="s">
        <v>1602</v>
      </c>
      <c r="E8" s="25">
        <v>44082</v>
      </c>
      <c r="F8" s="25">
        <v>44668</v>
      </c>
      <c r="G8" s="12" t="s">
        <v>1704</v>
      </c>
      <c r="H8" s="26">
        <f>F8+30</f>
        <v>44698</v>
      </c>
      <c r="I8" s="33">
        <f ca="1" t="shared" ref="I8:I71" si="0">IF(ISBLANK(H8),"",H8-DATE(YEAR(NOW()),MONTH(NOW()),DAY(NOW())))</f>
        <v>8</v>
      </c>
      <c r="J8" s="22" t="str">
        <f ca="1" t="shared" ref="J8:J71" si="1">IF(I8="","",IF(I8&lt;0,"OVERDUE","NOT DUE"))</f>
        <v>NOT DUE</v>
      </c>
      <c r="K8" s="23"/>
      <c r="L8" s="34"/>
    </row>
    <row r="9" ht="36" spans="1:12">
      <c r="A9" s="22" t="s">
        <v>1796</v>
      </c>
      <c r="B9" s="23" t="s">
        <v>1797</v>
      </c>
      <c r="C9" s="58" t="s">
        <v>1798</v>
      </c>
      <c r="D9" s="24" t="s">
        <v>1450</v>
      </c>
      <c r="E9" s="25">
        <v>44082</v>
      </c>
      <c r="F9" s="25">
        <v>44689</v>
      </c>
      <c r="G9" s="12" t="s">
        <v>1704</v>
      </c>
      <c r="H9" s="26">
        <f>F9+7</f>
        <v>44696</v>
      </c>
      <c r="I9" s="33">
        <f ca="1" t="shared" si="0"/>
        <v>6</v>
      </c>
      <c r="J9" s="22" t="str">
        <f ca="1" t="shared" si="1"/>
        <v>NOT DUE</v>
      </c>
      <c r="K9" s="23"/>
      <c r="L9" s="34"/>
    </row>
    <row r="10" ht="36" spans="1:12">
      <c r="A10" s="22" t="s">
        <v>1799</v>
      </c>
      <c r="B10" s="23" t="s">
        <v>1797</v>
      </c>
      <c r="C10" s="58" t="s">
        <v>1800</v>
      </c>
      <c r="D10" s="59" t="s">
        <v>197</v>
      </c>
      <c r="E10" s="25">
        <v>44082</v>
      </c>
      <c r="F10" s="25">
        <v>44441</v>
      </c>
      <c r="G10" s="12" t="s">
        <v>1704</v>
      </c>
      <c r="H10" s="26">
        <f>F10+365</f>
        <v>44806</v>
      </c>
      <c r="I10" s="33">
        <f ca="1" t="shared" si="0"/>
        <v>116</v>
      </c>
      <c r="J10" s="22" t="str">
        <f ca="1" t="shared" si="1"/>
        <v>NOT DUE</v>
      </c>
      <c r="K10" s="23"/>
      <c r="L10" s="34"/>
    </row>
    <row r="11" spans="1:12">
      <c r="A11" s="22" t="s">
        <v>1801</v>
      </c>
      <c r="B11" s="23" t="s">
        <v>1797</v>
      </c>
      <c r="C11" s="58" t="s">
        <v>1802</v>
      </c>
      <c r="D11" s="24" t="s">
        <v>1803</v>
      </c>
      <c r="E11" s="25">
        <v>44082</v>
      </c>
      <c r="F11" s="25">
        <v>44082</v>
      </c>
      <c r="G11" s="12" t="s">
        <v>1704</v>
      </c>
      <c r="H11" s="26">
        <f>F11+(365*5)</f>
        <v>45907</v>
      </c>
      <c r="I11" s="33">
        <f ca="1" t="shared" si="0"/>
        <v>1217</v>
      </c>
      <c r="J11" s="22" t="str">
        <f ca="1" t="shared" si="1"/>
        <v>NOT DUE</v>
      </c>
      <c r="K11" s="23"/>
      <c r="L11" s="34"/>
    </row>
    <row r="12" spans="1:12">
      <c r="A12" s="22" t="s">
        <v>1804</v>
      </c>
      <c r="B12" s="23" t="s">
        <v>1805</v>
      </c>
      <c r="C12" s="23" t="s">
        <v>1806</v>
      </c>
      <c r="D12" s="24" t="s">
        <v>1602</v>
      </c>
      <c r="E12" s="25">
        <v>44082</v>
      </c>
      <c r="F12" s="25">
        <f>F8</f>
        <v>44668</v>
      </c>
      <c r="G12" s="12" t="s">
        <v>1704</v>
      </c>
      <c r="H12" s="26">
        <f>F12+30</f>
        <v>44698</v>
      </c>
      <c r="I12" s="33">
        <f ca="1" t="shared" si="0"/>
        <v>8</v>
      </c>
      <c r="J12" s="22" t="str">
        <f ca="1" t="shared" si="1"/>
        <v>NOT DUE</v>
      </c>
      <c r="K12" s="23"/>
      <c r="L12" s="34"/>
    </row>
    <row r="13" ht="24" spans="1:12">
      <c r="A13" s="22" t="s">
        <v>1807</v>
      </c>
      <c r="B13" s="23" t="s">
        <v>1808</v>
      </c>
      <c r="C13" s="23" t="s">
        <v>1809</v>
      </c>
      <c r="D13" s="24" t="s">
        <v>1602</v>
      </c>
      <c r="E13" s="25">
        <v>44082</v>
      </c>
      <c r="F13" s="25">
        <f>F8</f>
        <v>44668</v>
      </c>
      <c r="G13" s="12" t="s">
        <v>1704</v>
      </c>
      <c r="H13" s="26">
        <f>F13+30</f>
        <v>44698</v>
      </c>
      <c r="I13" s="33">
        <f ca="1" t="shared" si="0"/>
        <v>8</v>
      </c>
      <c r="J13" s="22" t="str">
        <f ca="1" t="shared" si="1"/>
        <v>NOT DUE</v>
      </c>
      <c r="K13" s="23"/>
      <c r="L13" s="34"/>
    </row>
    <row r="14" spans="1:12">
      <c r="A14" s="22" t="s">
        <v>1810</v>
      </c>
      <c r="B14" s="23" t="s">
        <v>1811</v>
      </c>
      <c r="C14" s="23" t="s">
        <v>1812</v>
      </c>
      <c r="D14" s="24" t="s">
        <v>1602</v>
      </c>
      <c r="E14" s="25">
        <v>44082</v>
      </c>
      <c r="F14" s="25">
        <f>F8</f>
        <v>44668</v>
      </c>
      <c r="G14" s="12" t="s">
        <v>1704</v>
      </c>
      <c r="H14" s="26">
        <f>F14+30</f>
        <v>44698</v>
      </c>
      <c r="I14" s="33">
        <f ca="1" t="shared" si="0"/>
        <v>8</v>
      </c>
      <c r="J14" s="22" t="str">
        <f ca="1" t="shared" si="1"/>
        <v>NOT DUE</v>
      </c>
      <c r="K14" s="23"/>
      <c r="L14" s="34"/>
    </row>
    <row r="15" spans="1:12">
      <c r="A15" s="96" t="s">
        <v>1813</v>
      </c>
      <c r="B15" s="97" t="s">
        <v>1734</v>
      </c>
      <c r="C15" s="97" t="s">
        <v>1735</v>
      </c>
      <c r="D15" s="98" t="s">
        <v>1602</v>
      </c>
      <c r="E15" s="25">
        <v>44082</v>
      </c>
      <c r="F15" s="25">
        <f>F8</f>
        <v>44668</v>
      </c>
      <c r="G15" s="12" t="s">
        <v>1704</v>
      </c>
      <c r="H15" s="99">
        <f>F15+30</f>
        <v>44698</v>
      </c>
      <c r="I15" s="105">
        <f ca="1" t="shared" si="0"/>
        <v>8</v>
      </c>
      <c r="J15" s="96" t="str">
        <f ca="1" t="shared" si="1"/>
        <v>NOT DUE</v>
      </c>
      <c r="K15" s="97"/>
      <c r="L15" s="106"/>
    </row>
    <row r="16" ht="15" customHeight="1" spans="1:12">
      <c r="A16" s="22" t="s">
        <v>1814</v>
      </c>
      <c r="B16" s="23" t="s">
        <v>1815</v>
      </c>
      <c r="C16" s="23" t="s">
        <v>1735</v>
      </c>
      <c r="D16" s="24" t="s">
        <v>1602</v>
      </c>
      <c r="E16" s="25">
        <v>44082</v>
      </c>
      <c r="F16" s="25">
        <f>F8</f>
        <v>44668</v>
      </c>
      <c r="G16" s="12" t="s">
        <v>1704</v>
      </c>
      <c r="H16" s="26">
        <f>F16+30</f>
        <v>44698</v>
      </c>
      <c r="I16" s="33">
        <f ca="1" t="shared" si="0"/>
        <v>8</v>
      </c>
      <c r="J16" s="22" t="str">
        <f ca="1" t="shared" si="1"/>
        <v>NOT DUE</v>
      </c>
      <c r="K16" s="23"/>
      <c r="L16" s="34"/>
    </row>
    <row r="17" ht="15" customHeight="1" spans="1:12">
      <c r="A17" s="22" t="s">
        <v>1816</v>
      </c>
      <c r="B17" s="100" t="s">
        <v>1817</v>
      </c>
      <c r="C17" s="23" t="s">
        <v>1818</v>
      </c>
      <c r="D17" s="59" t="s">
        <v>1819</v>
      </c>
      <c r="E17" s="25">
        <v>44082</v>
      </c>
      <c r="F17" s="25">
        <v>44639</v>
      </c>
      <c r="G17" s="12" t="s">
        <v>1704</v>
      </c>
      <c r="H17" s="26">
        <f>F17+90</f>
        <v>44729</v>
      </c>
      <c r="I17" s="33">
        <f ca="1" t="shared" si="0"/>
        <v>39</v>
      </c>
      <c r="J17" s="22" t="str">
        <f ca="1" t="shared" si="1"/>
        <v>NOT DUE</v>
      </c>
      <c r="K17" s="23"/>
      <c r="L17" s="34"/>
    </row>
    <row r="18" spans="1:12">
      <c r="A18" s="22" t="s">
        <v>1820</v>
      </c>
      <c r="B18" s="23" t="s">
        <v>1821</v>
      </c>
      <c r="C18" s="23" t="s">
        <v>1822</v>
      </c>
      <c r="D18" s="24" t="s">
        <v>1602</v>
      </c>
      <c r="E18" s="25">
        <v>44082</v>
      </c>
      <c r="F18" s="25">
        <f>F8</f>
        <v>44668</v>
      </c>
      <c r="G18" s="12" t="s">
        <v>1704</v>
      </c>
      <c r="H18" s="26">
        <f>F18+30</f>
        <v>44698</v>
      </c>
      <c r="I18" s="33">
        <f ca="1" t="shared" si="0"/>
        <v>8</v>
      </c>
      <c r="J18" s="22" t="str">
        <f ca="1" t="shared" si="1"/>
        <v>NOT DUE</v>
      </c>
      <c r="K18" s="23"/>
      <c r="L18" s="34"/>
    </row>
    <row r="19" spans="1:12">
      <c r="A19" s="22" t="s">
        <v>1823</v>
      </c>
      <c r="B19" s="23" t="s">
        <v>1824</v>
      </c>
      <c r="C19" s="23" t="s">
        <v>1825</v>
      </c>
      <c r="D19" s="24" t="s">
        <v>1602</v>
      </c>
      <c r="E19" s="25">
        <v>44082</v>
      </c>
      <c r="F19" s="25">
        <f t="shared" ref="F19:F21" si="2">F18</f>
        <v>44668</v>
      </c>
      <c r="G19" s="12" t="s">
        <v>1704</v>
      </c>
      <c r="H19" s="26">
        <f>F19+30</f>
        <v>44698</v>
      </c>
      <c r="I19" s="33">
        <f ca="1" t="shared" si="0"/>
        <v>8</v>
      </c>
      <c r="J19" s="22" t="str">
        <f ca="1" t="shared" si="1"/>
        <v>NOT DUE</v>
      </c>
      <c r="K19" s="23"/>
      <c r="L19" s="34"/>
    </row>
    <row r="20" ht="24" spans="1:12">
      <c r="A20" s="22" t="s">
        <v>1826</v>
      </c>
      <c r="B20" s="23" t="s">
        <v>1827</v>
      </c>
      <c r="C20" s="23" t="s">
        <v>1828</v>
      </c>
      <c r="D20" s="24" t="s">
        <v>1602</v>
      </c>
      <c r="E20" s="25">
        <v>44082</v>
      </c>
      <c r="F20" s="25">
        <f>F8</f>
        <v>44668</v>
      </c>
      <c r="G20" s="12" t="s">
        <v>1704</v>
      </c>
      <c r="H20" s="26">
        <f>F20+30</f>
        <v>44698</v>
      </c>
      <c r="I20" s="33">
        <f ca="1" t="shared" si="0"/>
        <v>8</v>
      </c>
      <c r="J20" s="22" t="str">
        <f ca="1" t="shared" si="1"/>
        <v>NOT DUE</v>
      </c>
      <c r="K20" s="23"/>
      <c r="L20" s="34"/>
    </row>
    <row r="21" spans="1:12">
      <c r="A21" s="22" t="s">
        <v>1829</v>
      </c>
      <c r="B21" s="23" t="s">
        <v>1830</v>
      </c>
      <c r="C21" s="23" t="s">
        <v>1831</v>
      </c>
      <c r="D21" s="24" t="s">
        <v>1602</v>
      </c>
      <c r="E21" s="25">
        <v>44082</v>
      </c>
      <c r="F21" s="25">
        <f>F8</f>
        <v>44668</v>
      </c>
      <c r="G21" s="12" t="s">
        <v>1704</v>
      </c>
      <c r="H21" s="26">
        <f>F21+30</f>
        <v>44698</v>
      </c>
      <c r="I21" s="33">
        <f ca="1" t="shared" si="0"/>
        <v>8</v>
      </c>
      <c r="J21" s="22" t="str">
        <f ca="1" t="shared" si="1"/>
        <v>NOT DUE</v>
      </c>
      <c r="K21" s="23"/>
      <c r="L21" s="34"/>
    </row>
    <row r="22" ht="36" spans="1:12">
      <c r="A22" s="22" t="s">
        <v>1832</v>
      </c>
      <c r="B22" s="23" t="s">
        <v>1833</v>
      </c>
      <c r="C22" s="23" t="s">
        <v>1834</v>
      </c>
      <c r="D22" s="24" t="s">
        <v>1602</v>
      </c>
      <c r="E22" s="25">
        <v>44082</v>
      </c>
      <c r="F22" s="25">
        <f>F8</f>
        <v>44668</v>
      </c>
      <c r="G22" s="12" t="s">
        <v>1704</v>
      </c>
      <c r="H22" s="26">
        <f>F22+30</f>
        <v>44698</v>
      </c>
      <c r="I22" s="33">
        <f ca="1" t="shared" si="0"/>
        <v>8</v>
      </c>
      <c r="J22" s="22" t="str">
        <f ca="1" t="shared" si="1"/>
        <v>NOT DUE</v>
      </c>
      <c r="K22" s="23"/>
      <c r="L22" s="34"/>
    </row>
    <row r="23" spans="1:12">
      <c r="A23" s="22" t="s">
        <v>1835</v>
      </c>
      <c r="B23" s="23" t="s">
        <v>1836</v>
      </c>
      <c r="C23" s="58" t="s">
        <v>1837</v>
      </c>
      <c r="D23" s="24" t="s">
        <v>1450</v>
      </c>
      <c r="E23" s="25">
        <v>44082</v>
      </c>
      <c r="F23" s="25">
        <f>F9</f>
        <v>44689</v>
      </c>
      <c r="G23" s="12" t="s">
        <v>1704</v>
      </c>
      <c r="H23" s="26">
        <f t="shared" ref="H23:H24" si="3">F23+7</f>
        <v>44696</v>
      </c>
      <c r="I23" s="33">
        <f ca="1" t="shared" si="0"/>
        <v>6</v>
      </c>
      <c r="J23" s="22" t="str">
        <f ca="1" t="shared" si="1"/>
        <v>NOT DUE</v>
      </c>
      <c r="K23" s="23"/>
      <c r="L23" s="34"/>
    </row>
    <row r="24" ht="42" customHeight="1" spans="1:12">
      <c r="A24" s="22" t="s">
        <v>1838</v>
      </c>
      <c r="B24" s="23" t="s">
        <v>1839</v>
      </c>
      <c r="C24" s="101" t="s">
        <v>1840</v>
      </c>
      <c r="D24" s="24" t="s">
        <v>1450</v>
      </c>
      <c r="E24" s="25">
        <v>44082</v>
      </c>
      <c r="F24" s="25">
        <f>F9</f>
        <v>44689</v>
      </c>
      <c r="G24" s="12" t="s">
        <v>1704</v>
      </c>
      <c r="H24" s="26">
        <f t="shared" si="3"/>
        <v>44696</v>
      </c>
      <c r="I24" s="33">
        <f ca="1" t="shared" si="0"/>
        <v>6</v>
      </c>
      <c r="J24" s="22" t="str">
        <f ca="1" t="shared" si="1"/>
        <v>NOT DUE</v>
      </c>
      <c r="K24" s="23"/>
      <c r="L24" s="34"/>
    </row>
    <row r="25" ht="24" spans="1:12">
      <c r="A25" s="22" t="s">
        <v>1841</v>
      </c>
      <c r="B25" s="23" t="s">
        <v>1839</v>
      </c>
      <c r="C25" s="101" t="s">
        <v>1842</v>
      </c>
      <c r="D25" s="24" t="s">
        <v>1602</v>
      </c>
      <c r="E25" s="25">
        <v>44082</v>
      </c>
      <c r="F25" s="25">
        <f>F8</f>
        <v>44668</v>
      </c>
      <c r="G25" s="12" t="s">
        <v>1704</v>
      </c>
      <c r="H25" s="26">
        <f t="shared" ref="H25" si="4">F25+30</f>
        <v>44698</v>
      </c>
      <c r="I25" s="33">
        <f ca="1" t="shared" si="0"/>
        <v>8</v>
      </c>
      <c r="J25" s="22" t="str">
        <f ca="1" t="shared" si="1"/>
        <v>NOT DUE</v>
      </c>
      <c r="K25" s="23"/>
      <c r="L25" s="34"/>
    </row>
    <row r="26" ht="89.25" customHeight="1" spans="1:12">
      <c r="A26" s="22" t="s">
        <v>1843</v>
      </c>
      <c r="B26" s="23" t="s">
        <v>1839</v>
      </c>
      <c r="C26" s="102" t="s">
        <v>1844</v>
      </c>
      <c r="D26" s="59" t="s">
        <v>197</v>
      </c>
      <c r="E26" s="25">
        <v>44082</v>
      </c>
      <c r="F26" s="25">
        <v>44441</v>
      </c>
      <c r="G26" s="12" t="s">
        <v>1704</v>
      </c>
      <c r="H26" s="26">
        <f>F26+365</f>
        <v>44806</v>
      </c>
      <c r="I26" s="33">
        <f ca="1" t="shared" si="0"/>
        <v>116</v>
      </c>
      <c r="J26" s="22" t="str">
        <f ca="1" t="shared" si="1"/>
        <v>NOT DUE</v>
      </c>
      <c r="K26" s="23"/>
      <c r="L26" s="34"/>
    </row>
    <row r="27" ht="27" customHeight="1" spans="1:12">
      <c r="A27" s="22" t="s">
        <v>1845</v>
      </c>
      <c r="B27" s="65" t="s">
        <v>1846</v>
      </c>
      <c r="C27" s="66" t="s">
        <v>1847</v>
      </c>
      <c r="D27" s="63" t="s">
        <v>1602</v>
      </c>
      <c r="E27" s="25">
        <v>44082</v>
      </c>
      <c r="F27" s="25">
        <f>F8</f>
        <v>44668</v>
      </c>
      <c r="G27" s="12" t="s">
        <v>1704</v>
      </c>
      <c r="H27" s="26">
        <f t="shared" ref="H27" si="5">F27+30</f>
        <v>44698</v>
      </c>
      <c r="I27" s="33">
        <f ca="1" t="shared" si="0"/>
        <v>8</v>
      </c>
      <c r="J27" s="22" t="str">
        <f ca="1" t="shared" si="1"/>
        <v>NOT DUE</v>
      </c>
      <c r="K27" s="23"/>
      <c r="L27" s="34"/>
    </row>
    <row r="28" ht="24.75" customHeight="1" spans="1:12">
      <c r="A28" s="22" t="s">
        <v>1848</v>
      </c>
      <c r="B28" s="65" t="s">
        <v>1846</v>
      </c>
      <c r="C28" s="67" t="s">
        <v>1847</v>
      </c>
      <c r="D28" s="63" t="s">
        <v>1849</v>
      </c>
      <c r="E28" s="25">
        <v>44082</v>
      </c>
      <c r="F28" s="25">
        <v>44441</v>
      </c>
      <c r="G28" s="12" t="s">
        <v>1704</v>
      </c>
      <c r="H28" s="26">
        <f>F28+365</f>
        <v>44806</v>
      </c>
      <c r="I28" s="33">
        <f ca="1" t="shared" si="0"/>
        <v>116</v>
      </c>
      <c r="J28" s="22" t="str">
        <f ca="1" t="shared" si="1"/>
        <v>NOT DUE</v>
      </c>
      <c r="K28" s="23"/>
      <c r="L28" s="34"/>
    </row>
    <row r="29" ht="24" customHeight="1" spans="1:12">
      <c r="A29" s="22" t="s">
        <v>1850</v>
      </c>
      <c r="B29" s="65" t="s">
        <v>1846</v>
      </c>
      <c r="C29" s="67" t="s">
        <v>1851</v>
      </c>
      <c r="D29" s="63" t="s">
        <v>1852</v>
      </c>
      <c r="E29" s="25">
        <v>44082</v>
      </c>
      <c r="F29" s="25">
        <v>44082</v>
      </c>
      <c r="G29" s="12" t="s">
        <v>1704</v>
      </c>
      <c r="H29" s="26">
        <f>F29+1825</f>
        <v>45907</v>
      </c>
      <c r="I29" s="33">
        <f ca="1" t="shared" si="0"/>
        <v>1217</v>
      </c>
      <c r="J29" s="22" t="str">
        <f ca="1" t="shared" si="1"/>
        <v>NOT DUE</v>
      </c>
      <c r="K29" s="23"/>
      <c r="L29" s="34"/>
    </row>
    <row r="30" ht="24" customHeight="1" spans="1:12">
      <c r="A30" s="22" t="s">
        <v>1853</v>
      </c>
      <c r="B30" s="68" t="s">
        <v>1846</v>
      </c>
      <c r="C30" s="68" t="s">
        <v>1854</v>
      </c>
      <c r="D30" s="64" t="s">
        <v>1602</v>
      </c>
      <c r="E30" s="25">
        <v>44082</v>
      </c>
      <c r="F30" s="25">
        <f>F8</f>
        <v>44668</v>
      </c>
      <c r="G30" s="12" t="s">
        <v>1704</v>
      </c>
      <c r="H30" s="26">
        <f t="shared" ref="H30" si="6">F30+30</f>
        <v>44698</v>
      </c>
      <c r="I30" s="33">
        <f ca="1" t="shared" si="0"/>
        <v>8</v>
      </c>
      <c r="J30" s="22" t="str">
        <f ca="1" t="shared" si="1"/>
        <v>NOT DUE</v>
      </c>
      <c r="K30" s="23"/>
      <c r="L30" s="34"/>
    </row>
    <row r="31" ht="24" spans="1:12">
      <c r="A31" s="22" t="s">
        <v>1855</v>
      </c>
      <c r="B31" s="68" t="s">
        <v>1846</v>
      </c>
      <c r="C31" s="68" t="s">
        <v>1854</v>
      </c>
      <c r="D31" s="64" t="s">
        <v>1849</v>
      </c>
      <c r="E31" s="25">
        <v>44082</v>
      </c>
      <c r="F31" s="25">
        <v>44441</v>
      </c>
      <c r="G31" s="12" t="s">
        <v>1704</v>
      </c>
      <c r="H31" s="26">
        <f>F31+365</f>
        <v>44806</v>
      </c>
      <c r="I31" s="33">
        <f ca="1" t="shared" si="0"/>
        <v>116</v>
      </c>
      <c r="J31" s="22" t="str">
        <f ca="1" t="shared" si="1"/>
        <v>NOT DUE</v>
      </c>
      <c r="K31" s="23"/>
      <c r="L31" s="34"/>
    </row>
    <row r="32" ht="24" spans="1:12">
      <c r="A32" s="22" t="s">
        <v>1856</v>
      </c>
      <c r="B32" s="68" t="s">
        <v>1846</v>
      </c>
      <c r="C32" s="68" t="s">
        <v>1857</v>
      </c>
      <c r="D32" s="64" t="s">
        <v>1852</v>
      </c>
      <c r="E32" s="25">
        <v>44082</v>
      </c>
      <c r="F32" s="25">
        <v>44082</v>
      </c>
      <c r="G32" s="12" t="s">
        <v>1704</v>
      </c>
      <c r="H32" s="26">
        <f>F32+1825</f>
        <v>45907</v>
      </c>
      <c r="I32" s="33">
        <f ca="1" t="shared" si="0"/>
        <v>1217</v>
      </c>
      <c r="J32" s="22" t="str">
        <f ca="1" t="shared" si="1"/>
        <v>NOT DUE</v>
      </c>
      <c r="K32" s="23"/>
      <c r="L32" s="34"/>
    </row>
    <row r="33" ht="24" spans="1:12">
      <c r="A33" s="22" t="s">
        <v>1858</v>
      </c>
      <c r="B33" s="65" t="s">
        <v>1846</v>
      </c>
      <c r="C33" s="65" t="s">
        <v>1859</v>
      </c>
      <c r="D33" s="63" t="s">
        <v>1602</v>
      </c>
      <c r="E33" s="25">
        <v>44082</v>
      </c>
      <c r="F33" s="25">
        <f>F8</f>
        <v>44668</v>
      </c>
      <c r="G33" s="12" t="s">
        <v>1704</v>
      </c>
      <c r="H33" s="26">
        <f t="shared" ref="H33" si="7">F33+30</f>
        <v>44698</v>
      </c>
      <c r="I33" s="33">
        <f ca="1" t="shared" si="0"/>
        <v>8</v>
      </c>
      <c r="J33" s="22" t="str">
        <f ca="1" t="shared" si="1"/>
        <v>NOT DUE</v>
      </c>
      <c r="K33" s="23"/>
      <c r="L33" s="34"/>
    </row>
    <row r="34" ht="24" spans="1:12">
      <c r="A34" s="22" t="s">
        <v>1860</v>
      </c>
      <c r="B34" s="65" t="s">
        <v>1846</v>
      </c>
      <c r="C34" s="65" t="s">
        <v>1859</v>
      </c>
      <c r="D34" s="63" t="s">
        <v>1849</v>
      </c>
      <c r="E34" s="25">
        <v>44082</v>
      </c>
      <c r="F34" s="25">
        <v>44441</v>
      </c>
      <c r="G34" s="12" t="s">
        <v>1704</v>
      </c>
      <c r="H34" s="26">
        <f>F34+365</f>
        <v>44806</v>
      </c>
      <c r="I34" s="33">
        <f ca="1" t="shared" si="0"/>
        <v>116</v>
      </c>
      <c r="J34" s="22" t="str">
        <f ca="1" t="shared" si="1"/>
        <v>NOT DUE</v>
      </c>
      <c r="K34" s="23"/>
      <c r="L34" s="34"/>
    </row>
    <row r="35" ht="24" spans="1:12">
      <c r="A35" s="22" t="s">
        <v>1861</v>
      </c>
      <c r="B35" s="65" t="s">
        <v>1846</v>
      </c>
      <c r="C35" s="65" t="s">
        <v>1862</v>
      </c>
      <c r="D35" s="63" t="s">
        <v>1852</v>
      </c>
      <c r="E35" s="25">
        <v>44082</v>
      </c>
      <c r="F35" s="25">
        <v>44082</v>
      </c>
      <c r="G35" s="12" t="s">
        <v>1704</v>
      </c>
      <c r="H35" s="26">
        <f>F35+1825</f>
        <v>45907</v>
      </c>
      <c r="I35" s="33">
        <f ca="1" t="shared" si="0"/>
        <v>1217</v>
      </c>
      <c r="J35" s="22" t="str">
        <f ca="1" t="shared" si="1"/>
        <v>NOT DUE</v>
      </c>
      <c r="K35" s="23"/>
      <c r="L35" s="34"/>
    </row>
    <row r="36" ht="24" spans="1:12">
      <c r="A36" s="22" t="s">
        <v>1863</v>
      </c>
      <c r="B36" s="68" t="s">
        <v>1846</v>
      </c>
      <c r="C36" s="68" t="s">
        <v>1864</v>
      </c>
      <c r="D36" s="64" t="s">
        <v>1602</v>
      </c>
      <c r="E36" s="25">
        <v>44082</v>
      </c>
      <c r="F36" s="25">
        <f>F8</f>
        <v>44668</v>
      </c>
      <c r="G36" s="12" t="s">
        <v>1704</v>
      </c>
      <c r="H36" s="26">
        <f t="shared" ref="H36" si="8">F36+30</f>
        <v>44698</v>
      </c>
      <c r="I36" s="33">
        <f ca="1" t="shared" si="0"/>
        <v>8</v>
      </c>
      <c r="J36" s="22" t="str">
        <f ca="1" t="shared" si="1"/>
        <v>NOT DUE</v>
      </c>
      <c r="K36" s="23"/>
      <c r="L36" s="34"/>
    </row>
    <row r="37" ht="24" spans="1:12">
      <c r="A37" s="22" t="s">
        <v>1865</v>
      </c>
      <c r="B37" s="68" t="s">
        <v>1846</v>
      </c>
      <c r="C37" s="68" t="s">
        <v>1864</v>
      </c>
      <c r="D37" s="64" t="s">
        <v>1849</v>
      </c>
      <c r="E37" s="25">
        <v>44082</v>
      </c>
      <c r="F37" s="25">
        <v>44441</v>
      </c>
      <c r="G37" s="12" t="s">
        <v>1704</v>
      </c>
      <c r="H37" s="26">
        <f>F37+365</f>
        <v>44806</v>
      </c>
      <c r="I37" s="33">
        <f ca="1" t="shared" si="0"/>
        <v>116</v>
      </c>
      <c r="J37" s="22" t="str">
        <f ca="1" t="shared" si="1"/>
        <v>NOT DUE</v>
      </c>
      <c r="K37" s="23"/>
      <c r="L37" s="34"/>
    </row>
    <row r="38" ht="24" spans="1:12">
      <c r="A38" s="22" t="s">
        <v>1866</v>
      </c>
      <c r="B38" s="68" t="s">
        <v>1846</v>
      </c>
      <c r="C38" s="68" t="s">
        <v>1867</v>
      </c>
      <c r="D38" s="64" t="s">
        <v>1852</v>
      </c>
      <c r="E38" s="25">
        <v>44082</v>
      </c>
      <c r="F38" s="25">
        <v>44082</v>
      </c>
      <c r="G38" s="12" t="s">
        <v>1704</v>
      </c>
      <c r="H38" s="26">
        <f>F38+1825</f>
        <v>45907</v>
      </c>
      <c r="I38" s="33">
        <f ca="1" t="shared" si="0"/>
        <v>1217</v>
      </c>
      <c r="J38" s="22" t="str">
        <f ca="1" t="shared" si="1"/>
        <v>NOT DUE</v>
      </c>
      <c r="K38" s="23"/>
      <c r="L38" s="34"/>
    </row>
    <row r="39" ht="24" spans="1:12">
      <c r="A39" s="22" t="s">
        <v>1868</v>
      </c>
      <c r="B39" s="65" t="s">
        <v>1846</v>
      </c>
      <c r="C39" s="65" t="s">
        <v>1869</v>
      </c>
      <c r="D39" s="63" t="s">
        <v>1602</v>
      </c>
      <c r="E39" s="25">
        <v>44082</v>
      </c>
      <c r="F39" s="25">
        <f>F8</f>
        <v>44668</v>
      </c>
      <c r="G39" s="12" t="s">
        <v>1704</v>
      </c>
      <c r="H39" s="26">
        <f t="shared" ref="H39" si="9">F39+30</f>
        <v>44698</v>
      </c>
      <c r="I39" s="33">
        <f ca="1" t="shared" si="0"/>
        <v>8</v>
      </c>
      <c r="J39" s="22" t="str">
        <f ca="1" t="shared" si="1"/>
        <v>NOT DUE</v>
      </c>
      <c r="K39" s="23"/>
      <c r="L39" s="34"/>
    </row>
    <row r="40" ht="24" spans="1:12">
      <c r="A40" s="22" t="s">
        <v>1870</v>
      </c>
      <c r="B40" s="65" t="s">
        <v>1846</v>
      </c>
      <c r="C40" s="65" t="s">
        <v>1869</v>
      </c>
      <c r="D40" s="63" t="s">
        <v>1849</v>
      </c>
      <c r="E40" s="25">
        <v>44082</v>
      </c>
      <c r="F40" s="25">
        <v>44441</v>
      </c>
      <c r="G40" s="12" t="s">
        <v>1704</v>
      </c>
      <c r="H40" s="26">
        <f>F40+365</f>
        <v>44806</v>
      </c>
      <c r="I40" s="33">
        <f ca="1" t="shared" si="0"/>
        <v>116</v>
      </c>
      <c r="J40" s="22" t="str">
        <f ca="1" t="shared" si="1"/>
        <v>NOT DUE</v>
      </c>
      <c r="K40" s="23"/>
      <c r="L40" s="34"/>
    </row>
    <row r="41" ht="24" spans="1:12">
      <c r="A41" s="22" t="s">
        <v>1871</v>
      </c>
      <c r="B41" s="65" t="s">
        <v>1846</v>
      </c>
      <c r="C41" s="65" t="s">
        <v>1872</v>
      </c>
      <c r="D41" s="63" t="s">
        <v>1852</v>
      </c>
      <c r="E41" s="25">
        <v>44082</v>
      </c>
      <c r="F41" s="25">
        <v>44082</v>
      </c>
      <c r="G41" s="12" t="s">
        <v>1704</v>
      </c>
      <c r="H41" s="26">
        <f>F41+1825</f>
        <v>45907</v>
      </c>
      <c r="I41" s="33">
        <f ca="1" t="shared" si="0"/>
        <v>1217</v>
      </c>
      <c r="J41" s="22" t="str">
        <f ca="1" t="shared" si="1"/>
        <v>NOT DUE</v>
      </c>
      <c r="K41" s="23"/>
      <c r="L41" s="34"/>
    </row>
    <row r="42" ht="24" spans="1:12">
      <c r="A42" s="22" t="s">
        <v>1873</v>
      </c>
      <c r="B42" s="68" t="s">
        <v>1846</v>
      </c>
      <c r="C42" s="68" t="s">
        <v>1874</v>
      </c>
      <c r="D42" s="64" t="s">
        <v>1602</v>
      </c>
      <c r="E42" s="25">
        <v>44082</v>
      </c>
      <c r="F42" s="25">
        <f>F8</f>
        <v>44668</v>
      </c>
      <c r="G42" s="12" t="s">
        <v>1704</v>
      </c>
      <c r="H42" s="26">
        <f t="shared" ref="H42" si="10">F42+30</f>
        <v>44698</v>
      </c>
      <c r="I42" s="33">
        <f ca="1" t="shared" si="0"/>
        <v>8</v>
      </c>
      <c r="J42" s="22" t="str">
        <f ca="1" t="shared" si="1"/>
        <v>NOT DUE</v>
      </c>
      <c r="K42" s="23"/>
      <c r="L42" s="34"/>
    </row>
    <row r="43" ht="24" spans="1:12">
      <c r="A43" s="22" t="s">
        <v>1875</v>
      </c>
      <c r="B43" s="68" t="s">
        <v>1846</v>
      </c>
      <c r="C43" s="68" t="s">
        <v>1874</v>
      </c>
      <c r="D43" s="64" t="s">
        <v>1849</v>
      </c>
      <c r="E43" s="25">
        <v>44082</v>
      </c>
      <c r="F43" s="25">
        <v>44441</v>
      </c>
      <c r="G43" s="12" t="s">
        <v>1704</v>
      </c>
      <c r="H43" s="26">
        <f>F43+365</f>
        <v>44806</v>
      </c>
      <c r="I43" s="33">
        <f ca="1" t="shared" si="0"/>
        <v>116</v>
      </c>
      <c r="J43" s="22" t="str">
        <f ca="1" t="shared" si="1"/>
        <v>NOT DUE</v>
      </c>
      <c r="K43" s="23"/>
      <c r="L43" s="34"/>
    </row>
    <row r="44" ht="24" spans="1:12">
      <c r="A44" s="22" t="s">
        <v>1876</v>
      </c>
      <c r="B44" s="68" t="s">
        <v>1846</v>
      </c>
      <c r="C44" s="68" t="s">
        <v>1877</v>
      </c>
      <c r="D44" s="64" t="s">
        <v>1852</v>
      </c>
      <c r="E44" s="25">
        <v>44082</v>
      </c>
      <c r="F44" s="25">
        <v>44082</v>
      </c>
      <c r="G44" s="12" t="s">
        <v>1704</v>
      </c>
      <c r="H44" s="26">
        <f>F44+1825</f>
        <v>45907</v>
      </c>
      <c r="I44" s="33">
        <f ca="1" t="shared" si="0"/>
        <v>1217</v>
      </c>
      <c r="J44" s="22" t="str">
        <f ca="1" t="shared" si="1"/>
        <v>NOT DUE</v>
      </c>
      <c r="K44" s="23"/>
      <c r="L44" s="34"/>
    </row>
    <row r="45" ht="24" spans="1:12">
      <c r="A45" s="22" t="s">
        <v>1878</v>
      </c>
      <c r="B45" s="65" t="s">
        <v>1846</v>
      </c>
      <c r="C45" s="103" t="s">
        <v>1879</v>
      </c>
      <c r="D45" s="63" t="s">
        <v>1602</v>
      </c>
      <c r="E45" s="25">
        <v>44082</v>
      </c>
      <c r="F45" s="25">
        <f>F8</f>
        <v>44668</v>
      </c>
      <c r="G45" s="12" t="s">
        <v>1704</v>
      </c>
      <c r="H45" s="26">
        <f t="shared" ref="H45" si="11">F45+30</f>
        <v>44698</v>
      </c>
      <c r="I45" s="33">
        <f ca="1" t="shared" si="0"/>
        <v>8</v>
      </c>
      <c r="J45" s="22" t="str">
        <f ca="1" t="shared" si="1"/>
        <v>NOT DUE</v>
      </c>
      <c r="K45" s="23"/>
      <c r="L45" s="34"/>
    </row>
    <row r="46" ht="24" spans="1:12">
      <c r="A46" s="22" t="s">
        <v>1880</v>
      </c>
      <c r="B46" s="65" t="s">
        <v>1846</v>
      </c>
      <c r="C46" s="103" t="s">
        <v>1879</v>
      </c>
      <c r="D46" s="63" t="s">
        <v>1849</v>
      </c>
      <c r="E46" s="25">
        <v>44082</v>
      </c>
      <c r="F46" s="25">
        <v>44441</v>
      </c>
      <c r="G46" s="12" t="s">
        <v>1704</v>
      </c>
      <c r="H46" s="26">
        <f>F46+365</f>
        <v>44806</v>
      </c>
      <c r="I46" s="33">
        <f ca="1" t="shared" si="0"/>
        <v>116</v>
      </c>
      <c r="J46" s="22" t="str">
        <f ca="1" t="shared" si="1"/>
        <v>NOT DUE</v>
      </c>
      <c r="K46" s="23"/>
      <c r="L46" s="34"/>
    </row>
    <row r="47" ht="24" spans="1:12">
      <c r="A47" s="22" t="s">
        <v>1881</v>
      </c>
      <c r="B47" s="65" t="s">
        <v>1846</v>
      </c>
      <c r="C47" s="103" t="s">
        <v>1882</v>
      </c>
      <c r="D47" s="63" t="s">
        <v>1852</v>
      </c>
      <c r="E47" s="25">
        <v>44082</v>
      </c>
      <c r="F47" s="25">
        <v>44082</v>
      </c>
      <c r="G47" s="12" t="s">
        <v>1704</v>
      </c>
      <c r="H47" s="26">
        <f>F47+1825</f>
        <v>45907</v>
      </c>
      <c r="I47" s="33">
        <f ca="1" t="shared" si="0"/>
        <v>1217</v>
      </c>
      <c r="J47" s="22" t="str">
        <f ca="1" t="shared" si="1"/>
        <v>NOT DUE</v>
      </c>
      <c r="K47" s="23"/>
      <c r="L47" s="34"/>
    </row>
    <row r="48" ht="24" spans="1:12">
      <c r="A48" s="22" t="s">
        <v>1883</v>
      </c>
      <c r="B48" s="68" t="s">
        <v>1846</v>
      </c>
      <c r="C48" s="104" t="s">
        <v>1884</v>
      </c>
      <c r="D48" s="64" t="s">
        <v>1602</v>
      </c>
      <c r="E48" s="25">
        <v>44082</v>
      </c>
      <c r="F48" s="25">
        <f>F8</f>
        <v>44668</v>
      </c>
      <c r="G48" s="12" t="s">
        <v>1704</v>
      </c>
      <c r="H48" s="26">
        <f t="shared" ref="H48" si="12">F48+30</f>
        <v>44698</v>
      </c>
      <c r="I48" s="33">
        <f ca="1" t="shared" si="0"/>
        <v>8</v>
      </c>
      <c r="J48" s="22" t="str">
        <f ca="1" t="shared" si="1"/>
        <v>NOT DUE</v>
      </c>
      <c r="K48" s="23"/>
      <c r="L48" s="34"/>
    </row>
    <row r="49" ht="24" spans="1:12">
      <c r="A49" s="22" t="s">
        <v>1885</v>
      </c>
      <c r="B49" s="68" t="s">
        <v>1846</v>
      </c>
      <c r="C49" s="104" t="s">
        <v>1884</v>
      </c>
      <c r="D49" s="64" t="s">
        <v>1849</v>
      </c>
      <c r="E49" s="25">
        <v>44082</v>
      </c>
      <c r="F49" s="25">
        <v>44441</v>
      </c>
      <c r="G49" s="12" t="s">
        <v>1704</v>
      </c>
      <c r="H49" s="26">
        <f>F49+365</f>
        <v>44806</v>
      </c>
      <c r="I49" s="33">
        <f ca="1" t="shared" si="0"/>
        <v>116</v>
      </c>
      <c r="J49" s="22" t="str">
        <f ca="1" t="shared" si="1"/>
        <v>NOT DUE</v>
      </c>
      <c r="K49" s="23"/>
      <c r="L49" s="34"/>
    </row>
    <row r="50" ht="24" spans="1:12">
      <c r="A50" s="22" t="s">
        <v>1886</v>
      </c>
      <c r="B50" s="68" t="s">
        <v>1846</v>
      </c>
      <c r="C50" s="104" t="s">
        <v>1887</v>
      </c>
      <c r="D50" s="64" t="s">
        <v>1852</v>
      </c>
      <c r="E50" s="25">
        <v>44082</v>
      </c>
      <c r="F50" s="25">
        <v>44082</v>
      </c>
      <c r="G50" s="12" t="s">
        <v>1704</v>
      </c>
      <c r="H50" s="26">
        <f>F50+1825</f>
        <v>45907</v>
      </c>
      <c r="I50" s="33">
        <f ca="1" t="shared" si="0"/>
        <v>1217</v>
      </c>
      <c r="J50" s="22" t="str">
        <f ca="1" t="shared" si="1"/>
        <v>NOT DUE</v>
      </c>
      <c r="K50" s="23"/>
      <c r="L50" s="34"/>
    </row>
    <row r="51" ht="24" spans="1:12">
      <c r="A51" s="22" t="s">
        <v>1888</v>
      </c>
      <c r="B51" s="65" t="s">
        <v>1846</v>
      </c>
      <c r="C51" s="103" t="s">
        <v>1889</v>
      </c>
      <c r="D51" s="63" t="s">
        <v>1602</v>
      </c>
      <c r="E51" s="25">
        <v>44082</v>
      </c>
      <c r="F51" s="25">
        <f>F8</f>
        <v>44668</v>
      </c>
      <c r="G51" s="12" t="s">
        <v>1704</v>
      </c>
      <c r="H51" s="26">
        <f t="shared" ref="H51" si="13">F51+30</f>
        <v>44698</v>
      </c>
      <c r="I51" s="33">
        <f ca="1" t="shared" si="0"/>
        <v>8</v>
      </c>
      <c r="J51" s="22" t="str">
        <f ca="1" t="shared" si="1"/>
        <v>NOT DUE</v>
      </c>
      <c r="K51" s="23"/>
      <c r="L51" s="34"/>
    </row>
    <row r="52" ht="24" spans="1:12">
      <c r="A52" s="22" t="s">
        <v>1890</v>
      </c>
      <c r="B52" s="65" t="s">
        <v>1846</v>
      </c>
      <c r="C52" s="103" t="s">
        <v>1889</v>
      </c>
      <c r="D52" s="63" t="s">
        <v>1849</v>
      </c>
      <c r="E52" s="25">
        <v>44082</v>
      </c>
      <c r="F52" s="25">
        <v>44441</v>
      </c>
      <c r="G52" s="12" t="s">
        <v>1704</v>
      </c>
      <c r="H52" s="26">
        <f>F52+365</f>
        <v>44806</v>
      </c>
      <c r="I52" s="33">
        <f ca="1" t="shared" si="0"/>
        <v>116</v>
      </c>
      <c r="J52" s="22" t="str">
        <f ca="1" t="shared" si="1"/>
        <v>NOT DUE</v>
      </c>
      <c r="K52" s="23"/>
      <c r="L52" s="34"/>
    </row>
    <row r="53" ht="24" spans="1:12">
      <c r="A53" s="22" t="s">
        <v>1891</v>
      </c>
      <c r="B53" s="65" t="s">
        <v>1846</v>
      </c>
      <c r="C53" s="103" t="s">
        <v>1892</v>
      </c>
      <c r="D53" s="63" t="s">
        <v>1852</v>
      </c>
      <c r="E53" s="25">
        <v>44082</v>
      </c>
      <c r="F53" s="25">
        <v>44082</v>
      </c>
      <c r="G53" s="12" t="s">
        <v>1704</v>
      </c>
      <c r="H53" s="26">
        <f>F53+1825</f>
        <v>45907</v>
      </c>
      <c r="I53" s="33">
        <f ca="1" t="shared" si="0"/>
        <v>1217</v>
      </c>
      <c r="J53" s="22" t="str">
        <f ca="1" t="shared" si="1"/>
        <v>NOT DUE</v>
      </c>
      <c r="K53" s="23"/>
      <c r="L53" s="34"/>
    </row>
    <row r="54" ht="24" spans="1:12">
      <c r="A54" s="22" t="s">
        <v>1893</v>
      </c>
      <c r="B54" s="68" t="s">
        <v>1846</v>
      </c>
      <c r="C54" s="104" t="s">
        <v>1894</v>
      </c>
      <c r="D54" s="64" t="s">
        <v>1602</v>
      </c>
      <c r="E54" s="25">
        <v>44082</v>
      </c>
      <c r="F54" s="25">
        <f>F8</f>
        <v>44668</v>
      </c>
      <c r="G54" s="12" t="s">
        <v>1704</v>
      </c>
      <c r="H54" s="26">
        <f t="shared" ref="H54" si="14">F54+30</f>
        <v>44698</v>
      </c>
      <c r="I54" s="33">
        <f ca="1" t="shared" si="0"/>
        <v>8</v>
      </c>
      <c r="J54" s="22" t="str">
        <f ca="1" t="shared" si="1"/>
        <v>NOT DUE</v>
      </c>
      <c r="K54" s="23"/>
      <c r="L54" s="34"/>
    </row>
    <row r="55" ht="24" spans="1:12">
      <c r="A55" s="22" t="s">
        <v>1895</v>
      </c>
      <c r="B55" s="68" t="s">
        <v>1846</v>
      </c>
      <c r="C55" s="104" t="s">
        <v>1894</v>
      </c>
      <c r="D55" s="64" t="s">
        <v>1849</v>
      </c>
      <c r="E55" s="25">
        <v>44082</v>
      </c>
      <c r="F55" s="25">
        <v>44441</v>
      </c>
      <c r="G55" s="12" t="s">
        <v>1704</v>
      </c>
      <c r="H55" s="26">
        <f>F55+365</f>
        <v>44806</v>
      </c>
      <c r="I55" s="33">
        <f ca="1" t="shared" si="0"/>
        <v>116</v>
      </c>
      <c r="J55" s="22" t="str">
        <f ca="1" t="shared" si="1"/>
        <v>NOT DUE</v>
      </c>
      <c r="K55" s="23"/>
      <c r="L55" s="34"/>
    </row>
    <row r="56" ht="24" spans="1:12">
      <c r="A56" s="22" t="s">
        <v>1896</v>
      </c>
      <c r="B56" s="68" t="s">
        <v>1846</v>
      </c>
      <c r="C56" s="104" t="s">
        <v>1897</v>
      </c>
      <c r="D56" s="64" t="s">
        <v>1852</v>
      </c>
      <c r="E56" s="25">
        <v>44082</v>
      </c>
      <c r="F56" s="25">
        <v>44082</v>
      </c>
      <c r="G56" s="12" t="s">
        <v>1704</v>
      </c>
      <c r="H56" s="26">
        <f>F56+1825</f>
        <v>45907</v>
      </c>
      <c r="I56" s="33">
        <f ca="1" t="shared" si="0"/>
        <v>1217</v>
      </c>
      <c r="J56" s="22" t="str">
        <f ca="1" t="shared" si="1"/>
        <v>NOT DUE</v>
      </c>
      <c r="K56" s="23"/>
      <c r="L56" s="34"/>
    </row>
    <row r="57" ht="24" spans="1:12">
      <c r="A57" s="22" t="s">
        <v>1898</v>
      </c>
      <c r="B57" s="65" t="s">
        <v>1846</v>
      </c>
      <c r="C57" s="103" t="s">
        <v>1899</v>
      </c>
      <c r="D57" s="63" t="s">
        <v>1602</v>
      </c>
      <c r="E57" s="25">
        <v>44082</v>
      </c>
      <c r="F57" s="25">
        <f>F8</f>
        <v>44668</v>
      </c>
      <c r="G57" s="12" t="s">
        <v>1704</v>
      </c>
      <c r="H57" s="26">
        <f t="shared" ref="H57" si="15">F57+30</f>
        <v>44698</v>
      </c>
      <c r="I57" s="33">
        <f ca="1" t="shared" si="0"/>
        <v>8</v>
      </c>
      <c r="J57" s="22" t="str">
        <f ca="1" t="shared" si="1"/>
        <v>NOT DUE</v>
      </c>
      <c r="K57" s="23"/>
      <c r="L57" s="34"/>
    </row>
    <row r="58" ht="24" spans="1:12">
      <c r="A58" s="22" t="s">
        <v>1900</v>
      </c>
      <c r="B58" s="65" t="s">
        <v>1846</v>
      </c>
      <c r="C58" s="103" t="s">
        <v>1899</v>
      </c>
      <c r="D58" s="63" t="s">
        <v>1849</v>
      </c>
      <c r="E58" s="25">
        <v>44082</v>
      </c>
      <c r="F58" s="25">
        <v>44441</v>
      </c>
      <c r="G58" s="12" t="s">
        <v>1704</v>
      </c>
      <c r="H58" s="26">
        <f>F58+365</f>
        <v>44806</v>
      </c>
      <c r="I58" s="33">
        <f ca="1" t="shared" si="0"/>
        <v>116</v>
      </c>
      <c r="J58" s="22" t="str">
        <f ca="1" t="shared" si="1"/>
        <v>NOT DUE</v>
      </c>
      <c r="K58" s="23"/>
      <c r="L58" s="34"/>
    </row>
    <row r="59" ht="24" spans="1:12">
      <c r="A59" s="22" t="s">
        <v>1901</v>
      </c>
      <c r="B59" s="65" t="s">
        <v>1846</v>
      </c>
      <c r="C59" s="103" t="s">
        <v>1902</v>
      </c>
      <c r="D59" s="63" t="s">
        <v>1852</v>
      </c>
      <c r="E59" s="25">
        <v>44082</v>
      </c>
      <c r="F59" s="25">
        <v>44082</v>
      </c>
      <c r="G59" s="12" t="s">
        <v>1704</v>
      </c>
      <c r="H59" s="26">
        <f>F59+1825</f>
        <v>45907</v>
      </c>
      <c r="I59" s="33">
        <f ca="1" t="shared" si="0"/>
        <v>1217</v>
      </c>
      <c r="J59" s="22" t="str">
        <f ca="1" t="shared" si="1"/>
        <v>NOT DUE</v>
      </c>
      <c r="K59" s="23"/>
      <c r="L59" s="34"/>
    </row>
    <row r="60" ht="24" spans="1:12">
      <c r="A60" s="22" t="s">
        <v>1903</v>
      </c>
      <c r="B60" s="68" t="s">
        <v>1846</v>
      </c>
      <c r="C60" s="104" t="s">
        <v>1904</v>
      </c>
      <c r="D60" s="64" t="s">
        <v>1602</v>
      </c>
      <c r="E60" s="25">
        <v>44082</v>
      </c>
      <c r="F60" s="25">
        <f>F8</f>
        <v>44668</v>
      </c>
      <c r="G60" s="12" t="s">
        <v>1704</v>
      </c>
      <c r="H60" s="26">
        <f t="shared" ref="H60" si="16">F60+30</f>
        <v>44698</v>
      </c>
      <c r="I60" s="33">
        <f ca="1" t="shared" si="0"/>
        <v>8</v>
      </c>
      <c r="J60" s="22" t="str">
        <f ca="1" t="shared" si="1"/>
        <v>NOT DUE</v>
      </c>
      <c r="K60" s="23"/>
      <c r="L60" s="34"/>
    </row>
    <row r="61" ht="24" spans="1:12">
      <c r="A61" s="22" t="s">
        <v>1905</v>
      </c>
      <c r="B61" s="68" t="s">
        <v>1846</v>
      </c>
      <c r="C61" s="104" t="s">
        <v>1904</v>
      </c>
      <c r="D61" s="64" t="s">
        <v>1849</v>
      </c>
      <c r="E61" s="25">
        <v>44082</v>
      </c>
      <c r="F61" s="25">
        <v>44441</v>
      </c>
      <c r="G61" s="12" t="s">
        <v>1704</v>
      </c>
      <c r="H61" s="26">
        <f>F61+365</f>
        <v>44806</v>
      </c>
      <c r="I61" s="33">
        <f ca="1" t="shared" si="0"/>
        <v>116</v>
      </c>
      <c r="J61" s="22" t="str">
        <f ca="1" t="shared" si="1"/>
        <v>NOT DUE</v>
      </c>
      <c r="K61" s="23"/>
      <c r="L61" s="34"/>
    </row>
    <row r="62" ht="24" spans="1:12">
      <c r="A62" s="22" t="s">
        <v>1906</v>
      </c>
      <c r="B62" s="68" t="s">
        <v>1846</v>
      </c>
      <c r="C62" s="104" t="s">
        <v>1904</v>
      </c>
      <c r="D62" s="64" t="s">
        <v>1852</v>
      </c>
      <c r="E62" s="25">
        <v>44082</v>
      </c>
      <c r="F62" s="25">
        <v>44082</v>
      </c>
      <c r="G62" s="12" t="s">
        <v>1704</v>
      </c>
      <c r="H62" s="26">
        <f>F62+1825</f>
        <v>45907</v>
      </c>
      <c r="I62" s="33">
        <f ca="1" t="shared" si="0"/>
        <v>1217</v>
      </c>
      <c r="J62" s="22" t="str">
        <f ca="1" t="shared" si="1"/>
        <v>NOT DUE</v>
      </c>
      <c r="K62" s="23"/>
      <c r="L62" s="34"/>
    </row>
    <row r="63" ht="24" spans="1:12">
      <c r="A63" s="22" t="s">
        <v>1907</v>
      </c>
      <c r="B63" s="65" t="s">
        <v>1846</v>
      </c>
      <c r="C63" s="103" t="s">
        <v>1908</v>
      </c>
      <c r="D63" s="63" t="s">
        <v>1602</v>
      </c>
      <c r="E63" s="25">
        <v>44082</v>
      </c>
      <c r="F63" s="25">
        <f>F8</f>
        <v>44668</v>
      </c>
      <c r="G63" s="12" t="s">
        <v>1704</v>
      </c>
      <c r="H63" s="26">
        <f t="shared" ref="H63" si="17">F63+30</f>
        <v>44698</v>
      </c>
      <c r="I63" s="33">
        <f ca="1" t="shared" si="0"/>
        <v>8</v>
      </c>
      <c r="J63" s="22" t="str">
        <f ca="1" t="shared" si="1"/>
        <v>NOT DUE</v>
      </c>
      <c r="K63" s="23"/>
      <c r="L63" s="34"/>
    </row>
    <row r="64" ht="24" spans="1:12">
      <c r="A64" s="22" t="s">
        <v>1909</v>
      </c>
      <c r="B64" s="65" t="s">
        <v>1846</v>
      </c>
      <c r="C64" s="103" t="s">
        <v>1908</v>
      </c>
      <c r="D64" s="63" t="s">
        <v>1849</v>
      </c>
      <c r="E64" s="25">
        <v>44082</v>
      </c>
      <c r="F64" s="25">
        <v>44441</v>
      </c>
      <c r="G64" s="12" t="s">
        <v>1704</v>
      </c>
      <c r="H64" s="26">
        <f>F64+365</f>
        <v>44806</v>
      </c>
      <c r="I64" s="33">
        <f ca="1" t="shared" si="0"/>
        <v>116</v>
      </c>
      <c r="J64" s="22" t="str">
        <f ca="1" t="shared" si="1"/>
        <v>NOT DUE</v>
      </c>
      <c r="K64" s="23"/>
      <c r="L64" s="34"/>
    </row>
    <row r="65" ht="24" spans="1:12">
      <c r="A65" s="22" t="s">
        <v>1910</v>
      </c>
      <c r="B65" s="65" t="s">
        <v>1846</v>
      </c>
      <c r="C65" s="103" t="s">
        <v>1908</v>
      </c>
      <c r="D65" s="63" t="s">
        <v>1852</v>
      </c>
      <c r="E65" s="25">
        <v>44082</v>
      </c>
      <c r="F65" s="25">
        <v>44082</v>
      </c>
      <c r="G65" s="12" t="s">
        <v>1704</v>
      </c>
      <c r="H65" s="26">
        <f>F65+1825</f>
        <v>45907</v>
      </c>
      <c r="I65" s="33">
        <f ca="1" t="shared" si="0"/>
        <v>1217</v>
      </c>
      <c r="J65" s="22" t="str">
        <f ca="1" t="shared" si="1"/>
        <v>NOT DUE</v>
      </c>
      <c r="K65" s="23"/>
      <c r="L65" s="34"/>
    </row>
    <row r="66" ht="24" spans="1:12">
      <c r="A66" s="22" t="s">
        <v>1911</v>
      </c>
      <c r="B66" s="68" t="s">
        <v>1846</v>
      </c>
      <c r="C66" s="104" t="s">
        <v>1912</v>
      </c>
      <c r="D66" s="64" t="s">
        <v>1602</v>
      </c>
      <c r="E66" s="25">
        <v>44082</v>
      </c>
      <c r="F66" s="25">
        <f>F8</f>
        <v>44668</v>
      </c>
      <c r="G66" s="12" t="s">
        <v>1704</v>
      </c>
      <c r="H66" s="26">
        <f t="shared" ref="H66" si="18">F66+30</f>
        <v>44698</v>
      </c>
      <c r="I66" s="33">
        <f ca="1" t="shared" si="0"/>
        <v>8</v>
      </c>
      <c r="J66" s="22" t="str">
        <f ca="1" t="shared" si="1"/>
        <v>NOT DUE</v>
      </c>
      <c r="K66" s="23"/>
      <c r="L66" s="34"/>
    </row>
    <row r="67" ht="24" spans="1:12">
      <c r="A67" s="22" t="s">
        <v>1913</v>
      </c>
      <c r="B67" s="68" t="s">
        <v>1846</v>
      </c>
      <c r="C67" s="104" t="s">
        <v>1912</v>
      </c>
      <c r="D67" s="64" t="s">
        <v>1849</v>
      </c>
      <c r="E67" s="25">
        <v>44082</v>
      </c>
      <c r="F67" s="25">
        <v>44441</v>
      </c>
      <c r="G67" s="12" t="s">
        <v>1704</v>
      </c>
      <c r="H67" s="26">
        <f>F67+365</f>
        <v>44806</v>
      </c>
      <c r="I67" s="33">
        <f ca="1" t="shared" si="0"/>
        <v>116</v>
      </c>
      <c r="J67" s="22" t="str">
        <f ca="1" t="shared" si="1"/>
        <v>NOT DUE</v>
      </c>
      <c r="K67" s="23"/>
      <c r="L67" s="34"/>
    </row>
    <row r="68" ht="24" spans="1:12">
      <c r="A68" s="22" t="s">
        <v>1914</v>
      </c>
      <c r="B68" s="68" t="s">
        <v>1846</v>
      </c>
      <c r="C68" s="104" t="s">
        <v>1915</v>
      </c>
      <c r="D68" s="64" t="s">
        <v>1852</v>
      </c>
      <c r="E68" s="25">
        <v>44082</v>
      </c>
      <c r="F68" s="25">
        <v>44082</v>
      </c>
      <c r="G68" s="12" t="s">
        <v>1704</v>
      </c>
      <c r="H68" s="26">
        <f>F68+1825</f>
        <v>45907</v>
      </c>
      <c r="I68" s="33">
        <f ca="1" t="shared" si="0"/>
        <v>1217</v>
      </c>
      <c r="J68" s="22" t="str">
        <f ca="1" t="shared" si="1"/>
        <v>NOT DUE</v>
      </c>
      <c r="K68" s="23"/>
      <c r="L68" s="34"/>
    </row>
    <row r="69" ht="24" spans="1:12">
      <c r="A69" s="22" t="s">
        <v>1916</v>
      </c>
      <c r="B69" s="65" t="s">
        <v>1846</v>
      </c>
      <c r="C69" s="103" t="s">
        <v>1917</v>
      </c>
      <c r="D69" s="63" t="s">
        <v>1602</v>
      </c>
      <c r="E69" s="25">
        <v>44082</v>
      </c>
      <c r="F69" s="25">
        <f>F8</f>
        <v>44668</v>
      </c>
      <c r="G69" s="12" t="s">
        <v>1704</v>
      </c>
      <c r="H69" s="26">
        <f t="shared" ref="H69" si="19">F69+30</f>
        <v>44698</v>
      </c>
      <c r="I69" s="33">
        <f ca="1" t="shared" si="0"/>
        <v>8</v>
      </c>
      <c r="J69" s="22" t="str">
        <f ca="1" t="shared" si="1"/>
        <v>NOT DUE</v>
      </c>
      <c r="K69" s="23"/>
      <c r="L69" s="34"/>
    </row>
    <row r="70" ht="24" spans="1:12">
      <c r="A70" s="22" t="s">
        <v>1918</v>
      </c>
      <c r="B70" s="65" t="s">
        <v>1846</v>
      </c>
      <c r="C70" s="103" t="s">
        <v>1917</v>
      </c>
      <c r="D70" s="63" t="s">
        <v>1849</v>
      </c>
      <c r="E70" s="25">
        <v>44082</v>
      </c>
      <c r="F70" s="25">
        <v>44441</v>
      </c>
      <c r="G70" s="12" t="s">
        <v>1704</v>
      </c>
      <c r="H70" s="26">
        <f>F70+365</f>
        <v>44806</v>
      </c>
      <c r="I70" s="33">
        <f ca="1" t="shared" si="0"/>
        <v>116</v>
      </c>
      <c r="J70" s="22" t="str">
        <f ca="1" t="shared" si="1"/>
        <v>NOT DUE</v>
      </c>
      <c r="K70" s="23"/>
      <c r="L70" s="34"/>
    </row>
    <row r="71" ht="24" spans="1:12">
      <c r="A71" s="22" t="s">
        <v>1919</v>
      </c>
      <c r="B71" s="65" t="s">
        <v>1846</v>
      </c>
      <c r="C71" s="103" t="s">
        <v>1920</v>
      </c>
      <c r="D71" s="63" t="s">
        <v>1852</v>
      </c>
      <c r="E71" s="25">
        <v>44082</v>
      </c>
      <c r="F71" s="25">
        <v>44082</v>
      </c>
      <c r="G71" s="12" t="s">
        <v>1704</v>
      </c>
      <c r="H71" s="26">
        <f>F71+1825</f>
        <v>45907</v>
      </c>
      <c r="I71" s="33">
        <f ca="1" t="shared" si="0"/>
        <v>1217</v>
      </c>
      <c r="J71" s="22" t="str">
        <f ca="1" t="shared" si="1"/>
        <v>NOT DUE</v>
      </c>
      <c r="K71" s="23"/>
      <c r="L71" s="34"/>
    </row>
    <row r="72" ht="24" spans="1:12">
      <c r="A72" s="22" t="s">
        <v>1921</v>
      </c>
      <c r="B72" s="68" t="s">
        <v>1846</v>
      </c>
      <c r="C72" s="104" t="s">
        <v>1922</v>
      </c>
      <c r="D72" s="64" t="s">
        <v>1602</v>
      </c>
      <c r="E72" s="25">
        <v>44082</v>
      </c>
      <c r="F72" s="25">
        <f>F8</f>
        <v>44668</v>
      </c>
      <c r="G72" s="12" t="s">
        <v>1704</v>
      </c>
      <c r="H72" s="26">
        <f t="shared" ref="H72" si="20">F72+30</f>
        <v>44698</v>
      </c>
      <c r="I72" s="33">
        <f ca="1" t="shared" ref="I72:I135" si="21">IF(ISBLANK(H72),"",H72-DATE(YEAR(NOW()),MONTH(NOW()),DAY(NOW())))</f>
        <v>8</v>
      </c>
      <c r="J72" s="22" t="str">
        <f ca="1" t="shared" ref="J72:J95" si="22">IF(I72="","",IF(I72&lt;0,"OVERDUE","NOT DUE"))</f>
        <v>NOT DUE</v>
      </c>
      <c r="K72" s="23"/>
      <c r="L72" s="34"/>
    </row>
    <row r="73" ht="24" spans="1:12">
      <c r="A73" s="22" t="s">
        <v>1923</v>
      </c>
      <c r="B73" s="68" t="s">
        <v>1846</v>
      </c>
      <c r="C73" s="104" t="s">
        <v>1922</v>
      </c>
      <c r="D73" s="64" t="s">
        <v>1849</v>
      </c>
      <c r="E73" s="25">
        <v>44082</v>
      </c>
      <c r="F73" s="25">
        <v>44441</v>
      </c>
      <c r="G73" s="12" t="s">
        <v>1704</v>
      </c>
      <c r="H73" s="26">
        <f>F73+365</f>
        <v>44806</v>
      </c>
      <c r="I73" s="33">
        <f ca="1" t="shared" si="21"/>
        <v>116</v>
      </c>
      <c r="J73" s="22" t="str">
        <f ca="1" t="shared" si="22"/>
        <v>NOT DUE</v>
      </c>
      <c r="K73" s="23"/>
      <c r="L73" s="34"/>
    </row>
    <row r="74" ht="24" spans="1:12">
      <c r="A74" s="22" t="s">
        <v>1924</v>
      </c>
      <c r="B74" s="68" t="s">
        <v>1846</v>
      </c>
      <c r="C74" s="104" t="s">
        <v>1925</v>
      </c>
      <c r="D74" s="64" t="s">
        <v>1852</v>
      </c>
      <c r="E74" s="25">
        <v>44082</v>
      </c>
      <c r="F74" s="25">
        <v>44082</v>
      </c>
      <c r="G74" s="12" t="s">
        <v>1704</v>
      </c>
      <c r="H74" s="26">
        <f>F74+1825</f>
        <v>45907</v>
      </c>
      <c r="I74" s="33">
        <f ca="1" t="shared" si="21"/>
        <v>1217</v>
      </c>
      <c r="J74" s="22" t="str">
        <f ca="1" t="shared" si="22"/>
        <v>NOT DUE</v>
      </c>
      <c r="K74" s="23"/>
      <c r="L74" s="34"/>
    </row>
    <row r="75" ht="24" spans="1:12">
      <c r="A75" s="22" t="s">
        <v>1926</v>
      </c>
      <c r="B75" s="65" t="s">
        <v>1846</v>
      </c>
      <c r="C75" s="103" t="s">
        <v>1927</v>
      </c>
      <c r="D75" s="63" t="s">
        <v>1602</v>
      </c>
      <c r="E75" s="25">
        <v>44082</v>
      </c>
      <c r="F75" s="25">
        <f>F8</f>
        <v>44668</v>
      </c>
      <c r="G75" s="12" t="s">
        <v>1704</v>
      </c>
      <c r="H75" s="26">
        <f t="shared" ref="H75" si="23">F75+30</f>
        <v>44698</v>
      </c>
      <c r="I75" s="33">
        <f ca="1" t="shared" si="21"/>
        <v>8</v>
      </c>
      <c r="J75" s="22" t="str">
        <f ca="1" t="shared" si="22"/>
        <v>NOT DUE</v>
      </c>
      <c r="K75" s="23"/>
      <c r="L75" s="34"/>
    </row>
    <row r="76" ht="24" spans="1:12">
      <c r="A76" s="22" t="s">
        <v>1928</v>
      </c>
      <c r="B76" s="65" t="s">
        <v>1846</v>
      </c>
      <c r="C76" s="103" t="s">
        <v>1927</v>
      </c>
      <c r="D76" s="63" t="s">
        <v>1849</v>
      </c>
      <c r="E76" s="25">
        <v>44082</v>
      </c>
      <c r="F76" s="25">
        <v>44441</v>
      </c>
      <c r="G76" s="12" t="s">
        <v>1704</v>
      </c>
      <c r="H76" s="26">
        <f>F76+365</f>
        <v>44806</v>
      </c>
      <c r="I76" s="33">
        <f ca="1" t="shared" si="21"/>
        <v>116</v>
      </c>
      <c r="J76" s="22" t="str">
        <f ca="1" t="shared" si="22"/>
        <v>NOT DUE</v>
      </c>
      <c r="K76" s="23"/>
      <c r="L76" s="34"/>
    </row>
    <row r="77" ht="24" spans="1:12">
      <c r="A77" s="22" t="s">
        <v>1929</v>
      </c>
      <c r="B77" s="65" t="s">
        <v>1846</v>
      </c>
      <c r="C77" s="103" t="s">
        <v>1927</v>
      </c>
      <c r="D77" s="63" t="s">
        <v>1852</v>
      </c>
      <c r="E77" s="25">
        <v>44082</v>
      </c>
      <c r="F77" s="25">
        <v>44082</v>
      </c>
      <c r="G77" s="12" t="s">
        <v>1704</v>
      </c>
      <c r="H77" s="26">
        <f>F77+1825</f>
        <v>45907</v>
      </c>
      <c r="I77" s="33">
        <f ca="1" t="shared" si="21"/>
        <v>1217</v>
      </c>
      <c r="J77" s="22" t="str">
        <f ca="1" t="shared" si="22"/>
        <v>NOT DUE</v>
      </c>
      <c r="K77" s="23"/>
      <c r="L77" s="34"/>
    </row>
    <row r="78" ht="24" spans="1:12">
      <c r="A78" s="22" t="s">
        <v>1930</v>
      </c>
      <c r="B78" s="68" t="s">
        <v>1846</v>
      </c>
      <c r="C78" s="104" t="s">
        <v>1931</v>
      </c>
      <c r="D78" s="64" t="s">
        <v>1602</v>
      </c>
      <c r="E78" s="25">
        <v>44082</v>
      </c>
      <c r="F78" s="25">
        <f>F8</f>
        <v>44668</v>
      </c>
      <c r="G78" s="12" t="s">
        <v>1704</v>
      </c>
      <c r="H78" s="26">
        <f t="shared" ref="H78" si="24">F78+30</f>
        <v>44698</v>
      </c>
      <c r="I78" s="33">
        <f ca="1" t="shared" si="21"/>
        <v>8</v>
      </c>
      <c r="J78" s="22" t="str">
        <f ca="1" t="shared" si="22"/>
        <v>NOT DUE</v>
      </c>
      <c r="K78" s="23"/>
      <c r="L78" s="34"/>
    </row>
    <row r="79" ht="24" spans="1:12">
      <c r="A79" s="22" t="s">
        <v>1932</v>
      </c>
      <c r="B79" s="68" t="s">
        <v>1846</v>
      </c>
      <c r="C79" s="104" t="s">
        <v>1931</v>
      </c>
      <c r="D79" s="64" t="s">
        <v>1849</v>
      </c>
      <c r="E79" s="25">
        <v>44082</v>
      </c>
      <c r="F79" s="25">
        <v>44441</v>
      </c>
      <c r="G79" s="12" t="s">
        <v>1704</v>
      </c>
      <c r="H79" s="26">
        <f>F79+365</f>
        <v>44806</v>
      </c>
      <c r="I79" s="33">
        <f ca="1" t="shared" si="21"/>
        <v>116</v>
      </c>
      <c r="J79" s="22" t="str">
        <f ca="1" t="shared" si="22"/>
        <v>NOT DUE</v>
      </c>
      <c r="K79" s="23"/>
      <c r="L79" s="34"/>
    </row>
    <row r="80" ht="24" spans="1:12">
      <c r="A80" s="22" t="s">
        <v>1933</v>
      </c>
      <c r="B80" s="68" t="s">
        <v>1846</v>
      </c>
      <c r="C80" s="104" t="s">
        <v>1934</v>
      </c>
      <c r="D80" s="64" t="s">
        <v>1852</v>
      </c>
      <c r="E80" s="25">
        <v>44082</v>
      </c>
      <c r="F80" s="25">
        <v>44082</v>
      </c>
      <c r="G80" s="12" t="s">
        <v>1704</v>
      </c>
      <c r="H80" s="26">
        <f>F80+1825</f>
        <v>45907</v>
      </c>
      <c r="I80" s="33">
        <f ca="1" t="shared" si="21"/>
        <v>1217</v>
      </c>
      <c r="J80" s="22" t="str">
        <f ca="1" t="shared" si="22"/>
        <v>NOT DUE</v>
      </c>
      <c r="K80" s="23"/>
      <c r="L80" s="34"/>
    </row>
    <row r="81" ht="24" spans="1:12">
      <c r="A81" s="22" t="s">
        <v>1935</v>
      </c>
      <c r="B81" s="65" t="s">
        <v>1846</v>
      </c>
      <c r="C81" s="103" t="s">
        <v>1936</v>
      </c>
      <c r="D81" s="63" t="s">
        <v>1602</v>
      </c>
      <c r="E81" s="25">
        <v>44082</v>
      </c>
      <c r="F81" s="25">
        <f>F8</f>
        <v>44668</v>
      </c>
      <c r="G81" s="12" t="s">
        <v>1704</v>
      </c>
      <c r="H81" s="26">
        <f t="shared" ref="H81" si="25">F81+30</f>
        <v>44698</v>
      </c>
      <c r="I81" s="33">
        <f ca="1" t="shared" si="21"/>
        <v>8</v>
      </c>
      <c r="J81" s="22" t="str">
        <f ca="1" t="shared" si="22"/>
        <v>NOT DUE</v>
      </c>
      <c r="K81" s="23"/>
      <c r="L81" s="34"/>
    </row>
    <row r="82" ht="24" spans="1:12">
      <c r="A82" s="22" t="s">
        <v>1937</v>
      </c>
      <c r="B82" s="65" t="s">
        <v>1846</v>
      </c>
      <c r="C82" s="103" t="s">
        <v>1936</v>
      </c>
      <c r="D82" s="63" t="s">
        <v>1849</v>
      </c>
      <c r="E82" s="25">
        <v>44082</v>
      </c>
      <c r="F82" s="25">
        <v>44441</v>
      </c>
      <c r="G82" s="12" t="s">
        <v>1704</v>
      </c>
      <c r="H82" s="26">
        <f>F82+365</f>
        <v>44806</v>
      </c>
      <c r="I82" s="33">
        <f ca="1" t="shared" si="21"/>
        <v>116</v>
      </c>
      <c r="J82" s="22" t="str">
        <f ca="1" t="shared" si="22"/>
        <v>NOT DUE</v>
      </c>
      <c r="K82" s="23"/>
      <c r="L82" s="34"/>
    </row>
    <row r="83" ht="24" spans="1:12">
      <c r="A83" s="22" t="s">
        <v>1938</v>
      </c>
      <c r="B83" s="65" t="s">
        <v>1846</v>
      </c>
      <c r="C83" s="103" t="s">
        <v>1939</v>
      </c>
      <c r="D83" s="63" t="s">
        <v>1852</v>
      </c>
      <c r="E83" s="25">
        <v>44082</v>
      </c>
      <c r="F83" s="25">
        <v>44082</v>
      </c>
      <c r="G83" s="12" t="s">
        <v>1704</v>
      </c>
      <c r="H83" s="26">
        <f>F83+1825</f>
        <v>45907</v>
      </c>
      <c r="I83" s="33">
        <f ca="1" t="shared" si="21"/>
        <v>1217</v>
      </c>
      <c r="J83" s="22" t="str">
        <f ca="1" t="shared" si="22"/>
        <v>NOT DUE</v>
      </c>
      <c r="K83" s="23"/>
      <c r="L83" s="34"/>
    </row>
    <row r="84" ht="24" spans="1:12">
      <c r="A84" s="22" t="s">
        <v>1940</v>
      </c>
      <c r="B84" s="68" t="s">
        <v>1846</v>
      </c>
      <c r="C84" s="104" t="s">
        <v>1941</v>
      </c>
      <c r="D84" s="64" t="s">
        <v>1602</v>
      </c>
      <c r="E84" s="25">
        <v>44082</v>
      </c>
      <c r="F84" s="25">
        <f>F8</f>
        <v>44668</v>
      </c>
      <c r="G84" s="12" t="s">
        <v>1704</v>
      </c>
      <c r="H84" s="26">
        <f t="shared" ref="H84" si="26">F84+30</f>
        <v>44698</v>
      </c>
      <c r="I84" s="33">
        <f ca="1" t="shared" si="21"/>
        <v>8</v>
      </c>
      <c r="J84" s="22" t="str">
        <f ca="1" t="shared" si="22"/>
        <v>NOT DUE</v>
      </c>
      <c r="K84" s="23"/>
      <c r="L84" s="34"/>
    </row>
    <row r="85" ht="24" spans="1:12">
      <c r="A85" s="22" t="s">
        <v>1942</v>
      </c>
      <c r="B85" s="68" t="s">
        <v>1846</v>
      </c>
      <c r="C85" s="104" t="s">
        <v>1941</v>
      </c>
      <c r="D85" s="64" t="s">
        <v>1849</v>
      </c>
      <c r="E85" s="25">
        <v>44082</v>
      </c>
      <c r="F85" s="25">
        <v>44441</v>
      </c>
      <c r="G85" s="12" t="s">
        <v>1704</v>
      </c>
      <c r="H85" s="26">
        <f>F85+365</f>
        <v>44806</v>
      </c>
      <c r="I85" s="33">
        <f ca="1" t="shared" si="21"/>
        <v>116</v>
      </c>
      <c r="J85" s="22" t="str">
        <f ca="1" t="shared" si="22"/>
        <v>NOT DUE</v>
      </c>
      <c r="K85" s="23"/>
      <c r="L85" s="34"/>
    </row>
    <row r="86" ht="24" spans="1:12">
      <c r="A86" s="22" t="s">
        <v>1943</v>
      </c>
      <c r="B86" s="68" t="s">
        <v>1846</v>
      </c>
      <c r="C86" s="104" t="s">
        <v>1944</v>
      </c>
      <c r="D86" s="64" t="s">
        <v>1852</v>
      </c>
      <c r="E86" s="25">
        <v>44082</v>
      </c>
      <c r="F86" s="25">
        <v>44082</v>
      </c>
      <c r="G86" s="12" t="s">
        <v>1704</v>
      </c>
      <c r="H86" s="26">
        <f>F86+1825</f>
        <v>45907</v>
      </c>
      <c r="I86" s="33">
        <f ca="1" t="shared" si="21"/>
        <v>1217</v>
      </c>
      <c r="J86" s="22" t="str">
        <f ca="1" t="shared" si="22"/>
        <v>NOT DUE</v>
      </c>
      <c r="K86" s="23"/>
      <c r="L86" s="34"/>
    </row>
    <row r="87" ht="24" spans="1:12">
      <c r="A87" s="22" t="s">
        <v>1945</v>
      </c>
      <c r="B87" s="65" t="s">
        <v>1846</v>
      </c>
      <c r="C87" s="103" t="s">
        <v>1946</v>
      </c>
      <c r="D87" s="63" t="s">
        <v>1602</v>
      </c>
      <c r="E87" s="25">
        <v>44082</v>
      </c>
      <c r="F87" s="25">
        <f>F8</f>
        <v>44668</v>
      </c>
      <c r="G87" s="12" t="s">
        <v>1704</v>
      </c>
      <c r="H87" s="26">
        <f t="shared" ref="H87" si="27">F87+30</f>
        <v>44698</v>
      </c>
      <c r="I87" s="33">
        <f ca="1" t="shared" si="21"/>
        <v>8</v>
      </c>
      <c r="J87" s="22" t="str">
        <f ca="1" t="shared" si="22"/>
        <v>NOT DUE</v>
      </c>
      <c r="K87" s="23"/>
      <c r="L87" s="34"/>
    </row>
    <row r="88" ht="24" spans="1:12">
      <c r="A88" s="22" t="s">
        <v>1947</v>
      </c>
      <c r="B88" s="65" t="s">
        <v>1846</v>
      </c>
      <c r="C88" s="103" t="s">
        <v>1946</v>
      </c>
      <c r="D88" s="63" t="s">
        <v>1849</v>
      </c>
      <c r="E88" s="25">
        <v>44082</v>
      </c>
      <c r="F88" s="25">
        <v>44441</v>
      </c>
      <c r="G88" s="12" t="s">
        <v>1704</v>
      </c>
      <c r="H88" s="26">
        <f>F88+365</f>
        <v>44806</v>
      </c>
      <c r="I88" s="33">
        <f ca="1" t="shared" si="21"/>
        <v>116</v>
      </c>
      <c r="J88" s="22" t="str">
        <f ca="1" t="shared" si="22"/>
        <v>NOT DUE</v>
      </c>
      <c r="K88" s="23"/>
      <c r="L88" s="34"/>
    </row>
    <row r="89" ht="24" spans="1:12">
      <c r="A89" s="22" t="s">
        <v>1948</v>
      </c>
      <c r="B89" s="65" t="s">
        <v>1846</v>
      </c>
      <c r="C89" s="103" t="s">
        <v>1949</v>
      </c>
      <c r="D89" s="63" t="s">
        <v>1852</v>
      </c>
      <c r="E89" s="25">
        <v>44082</v>
      </c>
      <c r="F89" s="25">
        <v>44082</v>
      </c>
      <c r="G89" s="12" t="s">
        <v>1704</v>
      </c>
      <c r="H89" s="26">
        <f>F89+1825</f>
        <v>45907</v>
      </c>
      <c r="I89" s="33">
        <f ca="1" t="shared" si="21"/>
        <v>1217</v>
      </c>
      <c r="J89" s="22" t="str">
        <f ca="1" t="shared" si="22"/>
        <v>NOT DUE</v>
      </c>
      <c r="K89" s="23"/>
      <c r="L89" s="34"/>
    </row>
    <row r="90" ht="24" spans="1:12">
      <c r="A90" s="22" t="s">
        <v>1950</v>
      </c>
      <c r="B90" s="68" t="s">
        <v>1846</v>
      </c>
      <c r="C90" s="104" t="s">
        <v>1951</v>
      </c>
      <c r="D90" s="64" t="s">
        <v>1602</v>
      </c>
      <c r="E90" s="25">
        <v>44082</v>
      </c>
      <c r="F90" s="25">
        <f>F8</f>
        <v>44668</v>
      </c>
      <c r="G90" s="12" t="s">
        <v>1704</v>
      </c>
      <c r="H90" s="26">
        <f t="shared" ref="H90" si="28">F90+30</f>
        <v>44698</v>
      </c>
      <c r="I90" s="33">
        <f ca="1" t="shared" si="21"/>
        <v>8</v>
      </c>
      <c r="J90" s="22" t="str">
        <f ca="1" t="shared" si="22"/>
        <v>NOT DUE</v>
      </c>
      <c r="K90" s="23"/>
      <c r="L90" s="34"/>
    </row>
    <row r="91" ht="24" spans="1:12">
      <c r="A91" s="22" t="s">
        <v>1952</v>
      </c>
      <c r="B91" s="68" t="s">
        <v>1846</v>
      </c>
      <c r="C91" s="104" t="s">
        <v>1951</v>
      </c>
      <c r="D91" s="64" t="s">
        <v>1849</v>
      </c>
      <c r="E91" s="25">
        <v>44082</v>
      </c>
      <c r="F91" s="25">
        <v>44441</v>
      </c>
      <c r="G91" s="12" t="s">
        <v>1704</v>
      </c>
      <c r="H91" s="26">
        <f>F91+365</f>
        <v>44806</v>
      </c>
      <c r="I91" s="33">
        <f ca="1" t="shared" si="21"/>
        <v>116</v>
      </c>
      <c r="J91" s="22" t="str">
        <f ca="1" t="shared" si="22"/>
        <v>NOT DUE</v>
      </c>
      <c r="K91" s="23"/>
      <c r="L91" s="34"/>
    </row>
    <row r="92" ht="24" spans="1:12">
      <c r="A92" s="22" t="s">
        <v>1953</v>
      </c>
      <c r="B92" s="68" t="s">
        <v>1846</v>
      </c>
      <c r="C92" s="104" t="s">
        <v>1954</v>
      </c>
      <c r="D92" s="64" t="s">
        <v>1852</v>
      </c>
      <c r="E92" s="25">
        <v>44082</v>
      </c>
      <c r="F92" s="25">
        <v>44082</v>
      </c>
      <c r="G92" s="12" t="s">
        <v>1704</v>
      </c>
      <c r="H92" s="26">
        <f>F92+1825</f>
        <v>45907</v>
      </c>
      <c r="I92" s="33">
        <f ca="1" t="shared" si="21"/>
        <v>1217</v>
      </c>
      <c r="J92" s="22" t="str">
        <f ca="1" t="shared" si="22"/>
        <v>NOT DUE</v>
      </c>
      <c r="K92" s="23"/>
      <c r="L92" s="34"/>
    </row>
    <row r="93" ht="24" spans="1:12">
      <c r="A93" s="22" t="s">
        <v>1955</v>
      </c>
      <c r="B93" s="65" t="s">
        <v>1846</v>
      </c>
      <c r="C93" s="103" t="s">
        <v>1956</v>
      </c>
      <c r="D93" s="63" t="s">
        <v>1602</v>
      </c>
      <c r="E93" s="25">
        <v>44082</v>
      </c>
      <c r="F93" s="25">
        <f>F8</f>
        <v>44668</v>
      </c>
      <c r="G93" s="12" t="s">
        <v>1704</v>
      </c>
      <c r="H93" s="26">
        <f t="shared" ref="H93" si="29">F93+30</f>
        <v>44698</v>
      </c>
      <c r="I93" s="33">
        <f ca="1" t="shared" si="21"/>
        <v>8</v>
      </c>
      <c r="J93" s="22" t="str">
        <f ca="1" t="shared" si="22"/>
        <v>NOT DUE</v>
      </c>
      <c r="K93" s="23"/>
      <c r="L93" s="34"/>
    </row>
    <row r="94" ht="24" spans="1:12">
      <c r="A94" s="22" t="s">
        <v>1957</v>
      </c>
      <c r="B94" s="65" t="s">
        <v>1846</v>
      </c>
      <c r="C94" s="103" t="s">
        <v>1956</v>
      </c>
      <c r="D94" s="63" t="s">
        <v>1849</v>
      </c>
      <c r="E94" s="25">
        <v>44082</v>
      </c>
      <c r="F94" s="25">
        <v>44441</v>
      </c>
      <c r="G94" s="12" t="s">
        <v>1704</v>
      </c>
      <c r="H94" s="26">
        <f>F94+365</f>
        <v>44806</v>
      </c>
      <c r="I94" s="33">
        <f ca="1" t="shared" si="21"/>
        <v>116</v>
      </c>
      <c r="J94" s="22" t="str">
        <f ca="1" t="shared" si="22"/>
        <v>NOT DUE</v>
      </c>
      <c r="K94" s="23"/>
      <c r="L94" s="34"/>
    </row>
    <row r="95" ht="24" spans="1:12">
      <c r="A95" s="22" t="s">
        <v>1958</v>
      </c>
      <c r="B95" s="65" t="s">
        <v>1846</v>
      </c>
      <c r="C95" s="103" t="s">
        <v>1959</v>
      </c>
      <c r="D95" s="63" t="s">
        <v>1852</v>
      </c>
      <c r="E95" s="25">
        <v>44082</v>
      </c>
      <c r="F95" s="25">
        <v>44082</v>
      </c>
      <c r="G95" s="12" t="s">
        <v>1704</v>
      </c>
      <c r="H95" s="26">
        <f>F95+1825</f>
        <v>45907</v>
      </c>
      <c r="I95" s="33">
        <f ca="1" t="shared" si="21"/>
        <v>1217</v>
      </c>
      <c r="J95" s="22" t="str">
        <f ca="1" t="shared" si="22"/>
        <v>NOT DUE</v>
      </c>
      <c r="K95" s="23"/>
      <c r="L95" s="34"/>
    </row>
    <row r="96" ht="24" spans="1:12">
      <c r="A96" s="22" t="s">
        <v>1960</v>
      </c>
      <c r="B96" s="68" t="s">
        <v>1846</v>
      </c>
      <c r="C96" s="104" t="s">
        <v>1961</v>
      </c>
      <c r="D96" s="64" t="s">
        <v>1602</v>
      </c>
      <c r="E96" s="25">
        <v>44082</v>
      </c>
      <c r="F96" s="25">
        <f>F8</f>
        <v>44668</v>
      </c>
      <c r="G96" s="12" t="s">
        <v>1704</v>
      </c>
      <c r="H96" s="26">
        <f t="shared" ref="H96" si="30">F96+30</f>
        <v>44698</v>
      </c>
      <c r="I96" s="33">
        <f ca="1" t="shared" si="21"/>
        <v>8</v>
      </c>
      <c r="J96" s="22" t="s">
        <v>1962</v>
      </c>
      <c r="K96" s="23"/>
      <c r="L96" s="34"/>
    </row>
    <row r="97" ht="24" spans="1:12">
      <c r="A97" s="22" t="s">
        <v>1963</v>
      </c>
      <c r="B97" s="68" t="s">
        <v>1846</v>
      </c>
      <c r="C97" s="104" t="s">
        <v>1961</v>
      </c>
      <c r="D97" s="64" t="s">
        <v>1849</v>
      </c>
      <c r="E97" s="25">
        <v>44082</v>
      </c>
      <c r="F97" s="25">
        <v>44441</v>
      </c>
      <c r="G97" s="12" t="s">
        <v>1704</v>
      </c>
      <c r="H97" s="26">
        <f>F97+365</f>
        <v>44806</v>
      </c>
      <c r="I97" s="33">
        <f ca="1" t="shared" si="21"/>
        <v>116</v>
      </c>
      <c r="J97" s="22" t="s">
        <v>1962</v>
      </c>
      <c r="K97" s="23"/>
      <c r="L97" s="34"/>
    </row>
    <row r="98" ht="24" spans="1:12">
      <c r="A98" s="22" t="s">
        <v>1964</v>
      </c>
      <c r="B98" s="68" t="s">
        <v>1846</v>
      </c>
      <c r="C98" s="104" t="s">
        <v>1965</v>
      </c>
      <c r="D98" s="64" t="s">
        <v>1852</v>
      </c>
      <c r="E98" s="25">
        <v>44082</v>
      </c>
      <c r="F98" s="25">
        <v>44082</v>
      </c>
      <c r="G98" s="12" t="s">
        <v>1704</v>
      </c>
      <c r="H98" s="26">
        <f>F98+1825</f>
        <v>45907</v>
      </c>
      <c r="I98" s="33">
        <f ca="1" t="shared" si="21"/>
        <v>1217</v>
      </c>
      <c r="J98" s="22" t="str">
        <f ca="1" t="shared" ref="J98:J161" si="31">IF(I98="","",IF(I98&lt;0,"OVERDUE","NOT DUE"))</f>
        <v>NOT DUE</v>
      </c>
      <c r="K98" s="23"/>
      <c r="L98" s="34"/>
    </row>
    <row r="99" ht="24" spans="1:12">
      <c r="A99" s="22" t="s">
        <v>1966</v>
      </c>
      <c r="B99" s="65" t="s">
        <v>1846</v>
      </c>
      <c r="C99" s="103" t="s">
        <v>1967</v>
      </c>
      <c r="D99" s="63" t="s">
        <v>1602</v>
      </c>
      <c r="E99" s="25">
        <v>44082</v>
      </c>
      <c r="F99" s="25">
        <f>F8</f>
        <v>44668</v>
      </c>
      <c r="G99" s="12" t="s">
        <v>1704</v>
      </c>
      <c r="H99" s="26">
        <f t="shared" ref="H99" si="32">F99+30</f>
        <v>44698</v>
      </c>
      <c r="I99" s="33">
        <f ca="1" t="shared" si="21"/>
        <v>8</v>
      </c>
      <c r="J99" s="22" t="str">
        <f ca="1" t="shared" si="31"/>
        <v>NOT DUE</v>
      </c>
      <c r="K99" s="23"/>
      <c r="L99" s="34"/>
    </row>
    <row r="100" ht="24" spans="1:12">
      <c r="A100" s="22" t="s">
        <v>1968</v>
      </c>
      <c r="B100" s="65" t="s">
        <v>1846</v>
      </c>
      <c r="C100" s="103" t="s">
        <v>1967</v>
      </c>
      <c r="D100" s="63" t="s">
        <v>1849</v>
      </c>
      <c r="E100" s="25">
        <v>44082</v>
      </c>
      <c r="F100" s="25">
        <v>44441</v>
      </c>
      <c r="G100" s="12" t="s">
        <v>1704</v>
      </c>
      <c r="H100" s="26">
        <f>F100+365</f>
        <v>44806</v>
      </c>
      <c r="I100" s="33">
        <f ca="1" t="shared" si="21"/>
        <v>116</v>
      </c>
      <c r="J100" s="22" t="str">
        <f ca="1" t="shared" si="31"/>
        <v>NOT DUE</v>
      </c>
      <c r="K100" s="23"/>
      <c r="L100" s="34"/>
    </row>
    <row r="101" ht="24" spans="1:12">
      <c r="A101" s="22" t="s">
        <v>1969</v>
      </c>
      <c r="B101" s="65" t="s">
        <v>1846</v>
      </c>
      <c r="C101" s="103" t="s">
        <v>1970</v>
      </c>
      <c r="D101" s="63" t="s">
        <v>1852</v>
      </c>
      <c r="E101" s="25">
        <v>44082</v>
      </c>
      <c r="F101" s="25">
        <v>44082</v>
      </c>
      <c r="G101" s="12" t="s">
        <v>1704</v>
      </c>
      <c r="H101" s="26">
        <f>F101+1825</f>
        <v>45907</v>
      </c>
      <c r="I101" s="33">
        <f ca="1" t="shared" si="21"/>
        <v>1217</v>
      </c>
      <c r="J101" s="22" t="str">
        <f ca="1" t="shared" si="31"/>
        <v>NOT DUE</v>
      </c>
      <c r="K101" s="23"/>
      <c r="L101" s="34"/>
    </row>
    <row r="102" ht="24" spans="1:12">
      <c r="A102" s="22" t="s">
        <v>1971</v>
      </c>
      <c r="B102" s="68" t="s">
        <v>1846</v>
      </c>
      <c r="C102" s="104" t="s">
        <v>1972</v>
      </c>
      <c r="D102" s="64" t="s">
        <v>1602</v>
      </c>
      <c r="E102" s="25">
        <v>44082</v>
      </c>
      <c r="F102" s="25">
        <f>F8</f>
        <v>44668</v>
      </c>
      <c r="G102" s="12" t="s">
        <v>1704</v>
      </c>
      <c r="H102" s="26">
        <f t="shared" ref="H102" si="33">F102+30</f>
        <v>44698</v>
      </c>
      <c r="I102" s="33">
        <f ca="1" t="shared" si="21"/>
        <v>8</v>
      </c>
      <c r="J102" s="22" t="str">
        <f ca="1" t="shared" si="31"/>
        <v>NOT DUE</v>
      </c>
      <c r="K102" s="23"/>
      <c r="L102" s="34"/>
    </row>
    <row r="103" ht="24" spans="1:12">
      <c r="A103" s="22" t="s">
        <v>1973</v>
      </c>
      <c r="B103" s="68" t="s">
        <v>1846</v>
      </c>
      <c r="C103" s="104" t="s">
        <v>1972</v>
      </c>
      <c r="D103" s="64" t="s">
        <v>1849</v>
      </c>
      <c r="E103" s="25">
        <v>44082</v>
      </c>
      <c r="F103" s="25">
        <v>44441</v>
      </c>
      <c r="G103" s="12" t="s">
        <v>1704</v>
      </c>
      <c r="H103" s="26">
        <f>F103+365</f>
        <v>44806</v>
      </c>
      <c r="I103" s="33">
        <f ca="1" t="shared" si="21"/>
        <v>116</v>
      </c>
      <c r="J103" s="22" t="str">
        <f ca="1" t="shared" si="31"/>
        <v>NOT DUE</v>
      </c>
      <c r="K103" s="23"/>
      <c r="L103" s="34"/>
    </row>
    <row r="104" ht="24" spans="1:12">
      <c r="A104" s="22" t="s">
        <v>1974</v>
      </c>
      <c r="B104" s="68" t="s">
        <v>1846</v>
      </c>
      <c r="C104" s="104" t="s">
        <v>1975</v>
      </c>
      <c r="D104" s="64" t="s">
        <v>1852</v>
      </c>
      <c r="E104" s="25">
        <v>44082</v>
      </c>
      <c r="F104" s="25">
        <v>44082</v>
      </c>
      <c r="G104" s="12" t="s">
        <v>1704</v>
      </c>
      <c r="H104" s="26">
        <f>F104+1825</f>
        <v>45907</v>
      </c>
      <c r="I104" s="33">
        <f ca="1" t="shared" si="21"/>
        <v>1217</v>
      </c>
      <c r="J104" s="22" t="str">
        <f ca="1" t="shared" si="31"/>
        <v>NOT DUE</v>
      </c>
      <c r="K104" s="23"/>
      <c r="L104" s="34"/>
    </row>
    <row r="105" ht="24" spans="1:12">
      <c r="A105" s="22" t="s">
        <v>1976</v>
      </c>
      <c r="B105" s="65" t="s">
        <v>1846</v>
      </c>
      <c r="C105" s="107" t="s">
        <v>1977</v>
      </c>
      <c r="D105" s="63" t="s">
        <v>1602</v>
      </c>
      <c r="E105" s="25">
        <v>44082</v>
      </c>
      <c r="F105" s="25">
        <f>F8</f>
        <v>44668</v>
      </c>
      <c r="G105" s="12" t="s">
        <v>1704</v>
      </c>
      <c r="H105" s="26">
        <f t="shared" ref="H105" si="34">F105+30</f>
        <v>44698</v>
      </c>
      <c r="I105" s="33">
        <f ca="1" t="shared" si="21"/>
        <v>8</v>
      </c>
      <c r="J105" s="22" t="str">
        <f ca="1" t="shared" si="31"/>
        <v>NOT DUE</v>
      </c>
      <c r="K105" s="23"/>
      <c r="L105" s="34"/>
    </row>
    <row r="106" ht="24" spans="1:12">
      <c r="A106" s="22" t="s">
        <v>1978</v>
      </c>
      <c r="B106" s="65" t="s">
        <v>1846</v>
      </c>
      <c r="C106" s="107" t="s">
        <v>1977</v>
      </c>
      <c r="D106" s="63" t="s">
        <v>1849</v>
      </c>
      <c r="E106" s="25">
        <v>44082</v>
      </c>
      <c r="F106" s="25">
        <v>44441</v>
      </c>
      <c r="G106" s="12" t="s">
        <v>1704</v>
      </c>
      <c r="H106" s="26">
        <f>F106+365</f>
        <v>44806</v>
      </c>
      <c r="I106" s="33">
        <f ca="1" t="shared" si="21"/>
        <v>116</v>
      </c>
      <c r="J106" s="22" t="str">
        <f ca="1" t="shared" si="31"/>
        <v>NOT DUE</v>
      </c>
      <c r="K106" s="23"/>
      <c r="L106" s="34"/>
    </row>
    <row r="107" ht="24" spans="1:12">
      <c r="A107" s="22" t="s">
        <v>1979</v>
      </c>
      <c r="B107" s="65" t="s">
        <v>1846</v>
      </c>
      <c r="C107" s="107" t="s">
        <v>1980</v>
      </c>
      <c r="D107" s="63" t="s">
        <v>1852</v>
      </c>
      <c r="E107" s="25">
        <v>44082</v>
      </c>
      <c r="F107" s="25">
        <v>44082</v>
      </c>
      <c r="G107" s="12" t="s">
        <v>1704</v>
      </c>
      <c r="H107" s="26">
        <f>F107+1825</f>
        <v>45907</v>
      </c>
      <c r="I107" s="33">
        <f ca="1" t="shared" si="21"/>
        <v>1217</v>
      </c>
      <c r="J107" s="22" t="str">
        <f ca="1" t="shared" si="31"/>
        <v>NOT DUE</v>
      </c>
      <c r="K107" s="23"/>
      <c r="L107" s="34"/>
    </row>
    <row r="108" ht="24" spans="1:12">
      <c r="A108" s="22" t="s">
        <v>1981</v>
      </c>
      <c r="B108" s="68" t="s">
        <v>1846</v>
      </c>
      <c r="C108" s="104" t="s">
        <v>1982</v>
      </c>
      <c r="D108" s="64" t="s">
        <v>1602</v>
      </c>
      <c r="E108" s="25">
        <v>44082</v>
      </c>
      <c r="F108" s="25">
        <f>F8</f>
        <v>44668</v>
      </c>
      <c r="G108" s="12" t="s">
        <v>1704</v>
      </c>
      <c r="H108" s="26">
        <f t="shared" ref="H108" si="35">F108+30</f>
        <v>44698</v>
      </c>
      <c r="I108" s="33">
        <f ca="1" t="shared" si="21"/>
        <v>8</v>
      </c>
      <c r="J108" s="22" t="str">
        <f ca="1" t="shared" si="31"/>
        <v>NOT DUE</v>
      </c>
      <c r="K108" s="23"/>
      <c r="L108" s="34"/>
    </row>
    <row r="109" ht="24" spans="1:12">
      <c r="A109" s="22" t="s">
        <v>1983</v>
      </c>
      <c r="B109" s="68" t="s">
        <v>1846</v>
      </c>
      <c r="C109" s="104" t="s">
        <v>1982</v>
      </c>
      <c r="D109" s="64" t="s">
        <v>1849</v>
      </c>
      <c r="E109" s="25">
        <v>44082</v>
      </c>
      <c r="F109" s="25">
        <v>44441</v>
      </c>
      <c r="G109" s="12" t="s">
        <v>1704</v>
      </c>
      <c r="H109" s="26">
        <f>F109+365</f>
        <v>44806</v>
      </c>
      <c r="I109" s="33">
        <f ca="1" t="shared" si="21"/>
        <v>116</v>
      </c>
      <c r="J109" s="22" t="str">
        <f ca="1" t="shared" si="31"/>
        <v>NOT DUE</v>
      </c>
      <c r="K109" s="23"/>
      <c r="L109" s="34"/>
    </row>
    <row r="110" ht="24" spans="1:12">
      <c r="A110" s="22" t="s">
        <v>1984</v>
      </c>
      <c r="B110" s="68" t="s">
        <v>1846</v>
      </c>
      <c r="C110" s="104" t="s">
        <v>1985</v>
      </c>
      <c r="D110" s="64" t="s">
        <v>1852</v>
      </c>
      <c r="E110" s="25">
        <v>44082</v>
      </c>
      <c r="F110" s="25">
        <v>44082</v>
      </c>
      <c r="G110" s="12" t="s">
        <v>1704</v>
      </c>
      <c r="H110" s="26">
        <f>F110+1825</f>
        <v>45907</v>
      </c>
      <c r="I110" s="33">
        <f ca="1" t="shared" si="21"/>
        <v>1217</v>
      </c>
      <c r="J110" s="22" t="str">
        <f ca="1" t="shared" si="31"/>
        <v>NOT DUE</v>
      </c>
      <c r="K110" s="23"/>
      <c r="L110" s="34"/>
    </row>
    <row r="111" ht="24" spans="1:12">
      <c r="A111" s="22" t="s">
        <v>1986</v>
      </c>
      <c r="B111" s="65" t="s">
        <v>1846</v>
      </c>
      <c r="C111" s="107" t="s">
        <v>1987</v>
      </c>
      <c r="D111" s="63" t="s">
        <v>1602</v>
      </c>
      <c r="E111" s="25">
        <v>44082</v>
      </c>
      <c r="F111" s="25">
        <f>F8</f>
        <v>44668</v>
      </c>
      <c r="G111" s="12" t="s">
        <v>1704</v>
      </c>
      <c r="H111" s="26">
        <f t="shared" ref="H111" si="36">F111+30</f>
        <v>44698</v>
      </c>
      <c r="I111" s="33">
        <f ca="1" t="shared" si="21"/>
        <v>8</v>
      </c>
      <c r="J111" s="22" t="str">
        <f ca="1" t="shared" si="31"/>
        <v>NOT DUE</v>
      </c>
      <c r="K111" s="23"/>
      <c r="L111" s="34"/>
    </row>
    <row r="112" ht="24" spans="1:12">
      <c r="A112" s="22" t="s">
        <v>1988</v>
      </c>
      <c r="B112" s="65" t="s">
        <v>1846</v>
      </c>
      <c r="C112" s="107" t="s">
        <v>1987</v>
      </c>
      <c r="D112" s="63" t="s">
        <v>1849</v>
      </c>
      <c r="E112" s="25">
        <v>44082</v>
      </c>
      <c r="F112" s="25">
        <v>44441</v>
      </c>
      <c r="G112" s="12" t="s">
        <v>1704</v>
      </c>
      <c r="H112" s="26">
        <f>F112+365</f>
        <v>44806</v>
      </c>
      <c r="I112" s="33">
        <f ca="1" t="shared" si="21"/>
        <v>116</v>
      </c>
      <c r="J112" s="22" t="str">
        <f ca="1" t="shared" si="31"/>
        <v>NOT DUE</v>
      </c>
      <c r="K112" s="23"/>
      <c r="L112" s="34"/>
    </row>
    <row r="113" ht="24" spans="1:12">
      <c r="A113" s="22" t="s">
        <v>1989</v>
      </c>
      <c r="B113" s="65" t="s">
        <v>1846</v>
      </c>
      <c r="C113" s="107" t="s">
        <v>1990</v>
      </c>
      <c r="D113" s="63" t="s">
        <v>1852</v>
      </c>
      <c r="E113" s="25">
        <v>44082</v>
      </c>
      <c r="F113" s="25">
        <v>44082</v>
      </c>
      <c r="G113" s="12" t="s">
        <v>1704</v>
      </c>
      <c r="H113" s="26">
        <f>F113+1825</f>
        <v>45907</v>
      </c>
      <c r="I113" s="33">
        <f ca="1" t="shared" si="21"/>
        <v>1217</v>
      </c>
      <c r="J113" s="22" t="str">
        <f ca="1" t="shared" si="31"/>
        <v>NOT DUE</v>
      </c>
      <c r="K113" s="23"/>
      <c r="L113" s="34"/>
    </row>
    <row r="114" ht="24" spans="1:12">
      <c r="A114" s="22" t="s">
        <v>1991</v>
      </c>
      <c r="B114" s="68" t="s">
        <v>1846</v>
      </c>
      <c r="C114" s="108" t="s">
        <v>1992</v>
      </c>
      <c r="D114" s="64" t="s">
        <v>1602</v>
      </c>
      <c r="E114" s="25">
        <v>44082</v>
      </c>
      <c r="F114" s="25">
        <f>F8</f>
        <v>44668</v>
      </c>
      <c r="G114" s="12" t="s">
        <v>1704</v>
      </c>
      <c r="H114" s="26">
        <f t="shared" ref="H114" si="37">F114+30</f>
        <v>44698</v>
      </c>
      <c r="I114" s="33">
        <f ca="1" t="shared" si="21"/>
        <v>8</v>
      </c>
      <c r="J114" s="22" t="str">
        <f ca="1" t="shared" si="31"/>
        <v>NOT DUE</v>
      </c>
      <c r="K114" s="23"/>
      <c r="L114" s="34"/>
    </row>
    <row r="115" ht="24" spans="1:12">
      <c r="A115" s="22" t="s">
        <v>1993</v>
      </c>
      <c r="B115" s="68" t="s">
        <v>1846</v>
      </c>
      <c r="C115" s="108" t="s">
        <v>1992</v>
      </c>
      <c r="D115" s="64" t="s">
        <v>1849</v>
      </c>
      <c r="E115" s="25">
        <v>44082</v>
      </c>
      <c r="F115" s="25">
        <v>44441</v>
      </c>
      <c r="G115" s="12" t="s">
        <v>1704</v>
      </c>
      <c r="H115" s="26">
        <f>F115+365</f>
        <v>44806</v>
      </c>
      <c r="I115" s="33">
        <f ca="1" t="shared" si="21"/>
        <v>116</v>
      </c>
      <c r="J115" s="22" t="str">
        <f ca="1" t="shared" si="31"/>
        <v>NOT DUE</v>
      </c>
      <c r="K115" s="23"/>
      <c r="L115" s="34"/>
    </row>
    <row r="116" ht="24" spans="1:12">
      <c r="A116" s="22" t="s">
        <v>1994</v>
      </c>
      <c r="B116" s="68" t="s">
        <v>1846</v>
      </c>
      <c r="C116" s="108" t="s">
        <v>1995</v>
      </c>
      <c r="D116" s="64" t="s">
        <v>1852</v>
      </c>
      <c r="E116" s="25">
        <v>44082</v>
      </c>
      <c r="F116" s="25">
        <v>44082</v>
      </c>
      <c r="G116" s="12" t="s">
        <v>1704</v>
      </c>
      <c r="H116" s="26">
        <f>F116+1825</f>
        <v>45907</v>
      </c>
      <c r="I116" s="33">
        <f ca="1" t="shared" si="21"/>
        <v>1217</v>
      </c>
      <c r="J116" s="22" t="str">
        <f ca="1" t="shared" si="31"/>
        <v>NOT DUE</v>
      </c>
      <c r="K116" s="23"/>
      <c r="L116" s="34"/>
    </row>
    <row r="117" ht="24" spans="1:12">
      <c r="A117" s="22" t="s">
        <v>1996</v>
      </c>
      <c r="B117" s="65" t="s">
        <v>1846</v>
      </c>
      <c r="C117" s="107" t="s">
        <v>1997</v>
      </c>
      <c r="D117" s="63" t="s">
        <v>1602</v>
      </c>
      <c r="E117" s="25">
        <v>44082</v>
      </c>
      <c r="F117" s="25">
        <f>F8</f>
        <v>44668</v>
      </c>
      <c r="G117" s="12" t="s">
        <v>1704</v>
      </c>
      <c r="H117" s="26">
        <f t="shared" ref="H117" si="38">F117+30</f>
        <v>44698</v>
      </c>
      <c r="I117" s="33">
        <f ca="1" t="shared" si="21"/>
        <v>8</v>
      </c>
      <c r="J117" s="22" t="str">
        <f ca="1" t="shared" si="31"/>
        <v>NOT DUE</v>
      </c>
      <c r="K117" s="23"/>
      <c r="L117" s="34"/>
    </row>
    <row r="118" ht="24" spans="1:12">
      <c r="A118" s="22" t="s">
        <v>1998</v>
      </c>
      <c r="B118" s="65" t="s">
        <v>1846</v>
      </c>
      <c r="C118" s="107" t="s">
        <v>1997</v>
      </c>
      <c r="D118" s="63" t="s">
        <v>1849</v>
      </c>
      <c r="E118" s="25">
        <v>44082</v>
      </c>
      <c r="F118" s="25">
        <v>44441</v>
      </c>
      <c r="G118" s="12" t="s">
        <v>1704</v>
      </c>
      <c r="H118" s="26">
        <f>F118+365</f>
        <v>44806</v>
      </c>
      <c r="I118" s="33">
        <f ca="1" t="shared" si="21"/>
        <v>116</v>
      </c>
      <c r="J118" s="22" t="str">
        <f ca="1" t="shared" si="31"/>
        <v>NOT DUE</v>
      </c>
      <c r="K118" s="23"/>
      <c r="L118" s="34"/>
    </row>
    <row r="119" ht="24" spans="1:12">
      <c r="A119" s="22" t="s">
        <v>1999</v>
      </c>
      <c r="B119" s="65" t="s">
        <v>1846</v>
      </c>
      <c r="C119" s="107" t="s">
        <v>2000</v>
      </c>
      <c r="D119" s="63" t="s">
        <v>1852</v>
      </c>
      <c r="E119" s="25">
        <v>44082</v>
      </c>
      <c r="F119" s="25">
        <v>44082</v>
      </c>
      <c r="G119" s="12" t="s">
        <v>1704</v>
      </c>
      <c r="H119" s="26">
        <f>F119+1825</f>
        <v>45907</v>
      </c>
      <c r="I119" s="33">
        <f ca="1" t="shared" si="21"/>
        <v>1217</v>
      </c>
      <c r="J119" s="22" t="str">
        <f ca="1" t="shared" si="31"/>
        <v>NOT DUE</v>
      </c>
      <c r="K119" s="23"/>
      <c r="L119" s="34"/>
    </row>
    <row r="120" ht="24" spans="1:12">
      <c r="A120" s="22" t="s">
        <v>2001</v>
      </c>
      <c r="B120" s="68" t="s">
        <v>1846</v>
      </c>
      <c r="C120" s="108" t="s">
        <v>2002</v>
      </c>
      <c r="D120" s="64" t="s">
        <v>1602</v>
      </c>
      <c r="E120" s="25">
        <v>44082</v>
      </c>
      <c r="F120" s="25">
        <f>F8</f>
        <v>44668</v>
      </c>
      <c r="G120" s="12" t="s">
        <v>1704</v>
      </c>
      <c r="H120" s="26">
        <f t="shared" ref="H120" si="39">F120+30</f>
        <v>44698</v>
      </c>
      <c r="I120" s="33">
        <f ca="1" t="shared" si="21"/>
        <v>8</v>
      </c>
      <c r="J120" s="22" t="str">
        <f ca="1" t="shared" si="31"/>
        <v>NOT DUE</v>
      </c>
      <c r="K120" s="23"/>
      <c r="L120" s="34"/>
    </row>
    <row r="121" ht="24" spans="1:12">
      <c r="A121" s="22" t="s">
        <v>2003</v>
      </c>
      <c r="B121" s="68" t="s">
        <v>1846</v>
      </c>
      <c r="C121" s="108" t="s">
        <v>2002</v>
      </c>
      <c r="D121" s="64" t="s">
        <v>1849</v>
      </c>
      <c r="E121" s="25">
        <v>44082</v>
      </c>
      <c r="F121" s="25">
        <v>44441</v>
      </c>
      <c r="G121" s="12" t="s">
        <v>1704</v>
      </c>
      <c r="H121" s="26">
        <f>F121+365</f>
        <v>44806</v>
      </c>
      <c r="I121" s="33">
        <f ca="1" t="shared" si="21"/>
        <v>116</v>
      </c>
      <c r="J121" s="22" t="str">
        <f ca="1" t="shared" si="31"/>
        <v>NOT DUE</v>
      </c>
      <c r="K121" s="23"/>
      <c r="L121" s="34"/>
    </row>
    <row r="122" ht="24" spans="1:12">
      <c r="A122" s="22" t="s">
        <v>2004</v>
      </c>
      <c r="B122" s="68" t="s">
        <v>1846</v>
      </c>
      <c r="C122" s="108" t="s">
        <v>2002</v>
      </c>
      <c r="D122" s="64" t="s">
        <v>1852</v>
      </c>
      <c r="E122" s="25">
        <v>44082</v>
      </c>
      <c r="F122" s="25">
        <v>44082</v>
      </c>
      <c r="G122" s="12" t="s">
        <v>1704</v>
      </c>
      <c r="H122" s="26">
        <f>F122+1825</f>
        <v>45907</v>
      </c>
      <c r="I122" s="33">
        <f ca="1" t="shared" si="21"/>
        <v>1217</v>
      </c>
      <c r="J122" s="22" t="str">
        <f ca="1" t="shared" si="31"/>
        <v>NOT DUE</v>
      </c>
      <c r="K122" s="23"/>
      <c r="L122" s="34"/>
    </row>
    <row r="123" ht="24" spans="1:12">
      <c r="A123" s="22" t="s">
        <v>2005</v>
      </c>
      <c r="B123" s="65" t="s">
        <v>1846</v>
      </c>
      <c r="C123" s="107" t="s">
        <v>2002</v>
      </c>
      <c r="D123" s="63" t="s">
        <v>1602</v>
      </c>
      <c r="E123" s="25">
        <v>44082</v>
      </c>
      <c r="F123" s="25">
        <f>F8</f>
        <v>44668</v>
      </c>
      <c r="G123" s="12" t="s">
        <v>1704</v>
      </c>
      <c r="H123" s="26">
        <f t="shared" ref="H123" si="40">F123+30</f>
        <v>44698</v>
      </c>
      <c r="I123" s="33">
        <f ca="1" t="shared" si="21"/>
        <v>8</v>
      </c>
      <c r="J123" s="22" t="str">
        <f ca="1" t="shared" si="31"/>
        <v>NOT DUE</v>
      </c>
      <c r="K123" s="23"/>
      <c r="L123" s="34"/>
    </row>
    <row r="124" ht="24" spans="1:12">
      <c r="A124" s="22" t="s">
        <v>2006</v>
      </c>
      <c r="B124" s="65" t="s">
        <v>1846</v>
      </c>
      <c r="C124" s="107" t="s">
        <v>2002</v>
      </c>
      <c r="D124" s="63" t="s">
        <v>1849</v>
      </c>
      <c r="E124" s="25">
        <v>44082</v>
      </c>
      <c r="F124" s="25">
        <v>44441</v>
      </c>
      <c r="G124" s="12" t="s">
        <v>1704</v>
      </c>
      <c r="H124" s="26">
        <f>F124+365</f>
        <v>44806</v>
      </c>
      <c r="I124" s="33">
        <f ca="1" t="shared" si="21"/>
        <v>116</v>
      </c>
      <c r="J124" s="22" t="str">
        <f ca="1" t="shared" si="31"/>
        <v>NOT DUE</v>
      </c>
      <c r="K124" s="23"/>
      <c r="L124" s="34"/>
    </row>
    <row r="125" ht="24" spans="1:12">
      <c r="A125" s="22" t="s">
        <v>2007</v>
      </c>
      <c r="B125" s="65" t="s">
        <v>1846</v>
      </c>
      <c r="C125" s="107" t="s">
        <v>2002</v>
      </c>
      <c r="D125" s="63" t="s">
        <v>1852</v>
      </c>
      <c r="E125" s="25">
        <v>44082</v>
      </c>
      <c r="F125" s="25">
        <v>44082</v>
      </c>
      <c r="G125" s="12" t="s">
        <v>1704</v>
      </c>
      <c r="H125" s="26">
        <f>F125+1825</f>
        <v>45907</v>
      </c>
      <c r="I125" s="33">
        <f ca="1" t="shared" si="21"/>
        <v>1217</v>
      </c>
      <c r="J125" s="22" t="str">
        <f ca="1" t="shared" si="31"/>
        <v>NOT DUE</v>
      </c>
      <c r="K125" s="23"/>
      <c r="L125" s="34"/>
    </row>
    <row r="126" ht="24" spans="1:12">
      <c r="A126" s="22" t="s">
        <v>2008</v>
      </c>
      <c r="B126" s="68" t="s">
        <v>1846</v>
      </c>
      <c r="C126" s="108" t="s">
        <v>2002</v>
      </c>
      <c r="D126" s="64" t="s">
        <v>1602</v>
      </c>
      <c r="E126" s="25">
        <v>44082</v>
      </c>
      <c r="F126" s="25">
        <f>F8</f>
        <v>44668</v>
      </c>
      <c r="G126" s="12" t="s">
        <v>1704</v>
      </c>
      <c r="H126" s="26">
        <f t="shared" ref="H126" si="41">F126+30</f>
        <v>44698</v>
      </c>
      <c r="I126" s="33">
        <f ca="1" t="shared" si="21"/>
        <v>8</v>
      </c>
      <c r="J126" s="22" t="str">
        <f ca="1" t="shared" si="31"/>
        <v>NOT DUE</v>
      </c>
      <c r="K126" s="23"/>
      <c r="L126" s="34"/>
    </row>
    <row r="127" ht="24" spans="1:12">
      <c r="A127" s="22" t="s">
        <v>2009</v>
      </c>
      <c r="B127" s="68" t="s">
        <v>1846</v>
      </c>
      <c r="C127" s="108" t="s">
        <v>2002</v>
      </c>
      <c r="D127" s="64" t="s">
        <v>1849</v>
      </c>
      <c r="E127" s="25">
        <v>44082</v>
      </c>
      <c r="F127" s="25">
        <v>44441</v>
      </c>
      <c r="G127" s="12" t="s">
        <v>1704</v>
      </c>
      <c r="H127" s="26">
        <f>F127+365</f>
        <v>44806</v>
      </c>
      <c r="I127" s="33">
        <f ca="1" t="shared" si="21"/>
        <v>116</v>
      </c>
      <c r="J127" s="22" t="str">
        <f ca="1" t="shared" si="31"/>
        <v>NOT DUE</v>
      </c>
      <c r="K127" s="23"/>
      <c r="L127" s="34"/>
    </row>
    <row r="128" ht="24" spans="1:12">
      <c r="A128" s="22" t="s">
        <v>2010</v>
      </c>
      <c r="B128" s="68" t="s">
        <v>1846</v>
      </c>
      <c r="C128" s="108" t="s">
        <v>2002</v>
      </c>
      <c r="D128" s="64" t="s">
        <v>1852</v>
      </c>
      <c r="E128" s="25">
        <v>44082</v>
      </c>
      <c r="F128" s="25">
        <v>44082</v>
      </c>
      <c r="G128" s="12" t="s">
        <v>1704</v>
      </c>
      <c r="H128" s="26">
        <f>F128+1825</f>
        <v>45907</v>
      </c>
      <c r="I128" s="33">
        <f ca="1" t="shared" si="21"/>
        <v>1217</v>
      </c>
      <c r="J128" s="22" t="str">
        <f ca="1" t="shared" si="31"/>
        <v>NOT DUE</v>
      </c>
      <c r="K128" s="23"/>
      <c r="L128" s="34"/>
    </row>
    <row r="129" ht="24" spans="1:12">
      <c r="A129" s="22" t="s">
        <v>2011</v>
      </c>
      <c r="B129" s="65" t="s">
        <v>1846</v>
      </c>
      <c r="C129" s="107" t="s">
        <v>2012</v>
      </c>
      <c r="D129" s="63" t="s">
        <v>1602</v>
      </c>
      <c r="E129" s="25">
        <v>44082</v>
      </c>
      <c r="F129" s="25">
        <f>F8</f>
        <v>44668</v>
      </c>
      <c r="G129" s="12" t="s">
        <v>1704</v>
      </c>
      <c r="H129" s="26">
        <f t="shared" ref="H129" si="42">F129+30</f>
        <v>44698</v>
      </c>
      <c r="I129" s="33">
        <f ca="1" t="shared" si="21"/>
        <v>8</v>
      </c>
      <c r="J129" s="22" t="str">
        <f ca="1" t="shared" si="31"/>
        <v>NOT DUE</v>
      </c>
      <c r="K129" s="23"/>
      <c r="L129" s="34"/>
    </row>
    <row r="130" ht="24" spans="1:12">
      <c r="A130" s="22" t="s">
        <v>2013</v>
      </c>
      <c r="B130" s="65" t="s">
        <v>1846</v>
      </c>
      <c r="C130" s="107" t="s">
        <v>2012</v>
      </c>
      <c r="D130" s="63" t="s">
        <v>1849</v>
      </c>
      <c r="E130" s="25">
        <v>44082</v>
      </c>
      <c r="F130" s="25">
        <v>44441</v>
      </c>
      <c r="G130" s="12" t="s">
        <v>1704</v>
      </c>
      <c r="H130" s="26">
        <f>F130+365</f>
        <v>44806</v>
      </c>
      <c r="I130" s="33">
        <f ca="1" t="shared" si="21"/>
        <v>116</v>
      </c>
      <c r="J130" s="22" t="str">
        <f ca="1" t="shared" si="31"/>
        <v>NOT DUE</v>
      </c>
      <c r="K130" s="23"/>
      <c r="L130" s="34"/>
    </row>
    <row r="131" ht="24" spans="1:12">
      <c r="A131" s="22" t="s">
        <v>2014</v>
      </c>
      <c r="B131" s="65" t="s">
        <v>1846</v>
      </c>
      <c r="C131" s="107" t="s">
        <v>2015</v>
      </c>
      <c r="D131" s="63" t="s">
        <v>1852</v>
      </c>
      <c r="E131" s="25">
        <v>44082</v>
      </c>
      <c r="F131" s="25">
        <v>44082</v>
      </c>
      <c r="G131" s="12" t="s">
        <v>1704</v>
      </c>
      <c r="H131" s="26">
        <f>F131+1825</f>
        <v>45907</v>
      </c>
      <c r="I131" s="33">
        <f ca="1" t="shared" si="21"/>
        <v>1217</v>
      </c>
      <c r="J131" s="22" t="str">
        <f ca="1" t="shared" si="31"/>
        <v>NOT DUE</v>
      </c>
      <c r="K131" s="23"/>
      <c r="L131" s="34"/>
    </row>
    <row r="132" ht="24" spans="1:12">
      <c r="A132" s="22" t="s">
        <v>2016</v>
      </c>
      <c r="B132" s="68" t="s">
        <v>1846</v>
      </c>
      <c r="C132" s="108" t="s">
        <v>2017</v>
      </c>
      <c r="D132" s="64" t="s">
        <v>1602</v>
      </c>
      <c r="E132" s="25">
        <v>44082</v>
      </c>
      <c r="F132" s="25">
        <f>F8</f>
        <v>44668</v>
      </c>
      <c r="G132" s="12" t="s">
        <v>1704</v>
      </c>
      <c r="H132" s="26">
        <f t="shared" ref="H132" si="43">F132+30</f>
        <v>44698</v>
      </c>
      <c r="I132" s="33">
        <f ca="1" t="shared" si="21"/>
        <v>8</v>
      </c>
      <c r="J132" s="22" t="str">
        <f ca="1" t="shared" si="31"/>
        <v>NOT DUE</v>
      </c>
      <c r="K132" s="23"/>
      <c r="L132" s="34"/>
    </row>
    <row r="133" ht="24" spans="1:12">
      <c r="A133" s="22" t="s">
        <v>2018</v>
      </c>
      <c r="B133" s="68" t="s">
        <v>1846</v>
      </c>
      <c r="C133" s="108" t="s">
        <v>2017</v>
      </c>
      <c r="D133" s="64" t="s">
        <v>1849</v>
      </c>
      <c r="E133" s="25">
        <v>44082</v>
      </c>
      <c r="F133" s="25">
        <v>44441</v>
      </c>
      <c r="G133" s="12" t="s">
        <v>1704</v>
      </c>
      <c r="H133" s="26">
        <f>F133+365</f>
        <v>44806</v>
      </c>
      <c r="I133" s="33">
        <f ca="1" t="shared" si="21"/>
        <v>116</v>
      </c>
      <c r="J133" s="22" t="str">
        <f ca="1" t="shared" si="31"/>
        <v>NOT DUE</v>
      </c>
      <c r="K133" s="23"/>
      <c r="L133" s="34"/>
    </row>
    <row r="134" ht="24" spans="1:12">
      <c r="A134" s="22" t="s">
        <v>2019</v>
      </c>
      <c r="B134" s="68" t="s">
        <v>1846</v>
      </c>
      <c r="C134" s="108" t="s">
        <v>2020</v>
      </c>
      <c r="D134" s="64" t="s">
        <v>1852</v>
      </c>
      <c r="E134" s="25">
        <v>44082</v>
      </c>
      <c r="F134" s="25">
        <v>44082</v>
      </c>
      <c r="G134" s="12" t="s">
        <v>1704</v>
      </c>
      <c r="H134" s="26">
        <f>F134+1825</f>
        <v>45907</v>
      </c>
      <c r="I134" s="33">
        <f ca="1" t="shared" si="21"/>
        <v>1217</v>
      </c>
      <c r="J134" s="22" t="str">
        <f ca="1" t="shared" si="31"/>
        <v>NOT DUE</v>
      </c>
      <c r="K134" s="23"/>
      <c r="L134" s="34"/>
    </row>
    <row r="135" ht="24" spans="1:12">
      <c r="A135" s="22" t="s">
        <v>2021</v>
      </c>
      <c r="B135" s="65" t="s">
        <v>1846</v>
      </c>
      <c r="C135" s="107" t="s">
        <v>2017</v>
      </c>
      <c r="D135" s="63" t="s">
        <v>1602</v>
      </c>
      <c r="E135" s="25">
        <v>44082</v>
      </c>
      <c r="F135" s="25">
        <f>F8</f>
        <v>44668</v>
      </c>
      <c r="G135" s="12" t="s">
        <v>1704</v>
      </c>
      <c r="H135" s="26">
        <f t="shared" ref="H135" si="44">F135+30</f>
        <v>44698</v>
      </c>
      <c r="I135" s="33">
        <f ca="1" t="shared" si="21"/>
        <v>8</v>
      </c>
      <c r="J135" s="22" t="str">
        <f ca="1" t="shared" si="31"/>
        <v>NOT DUE</v>
      </c>
      <c r="K135" s="23"/>
      <c r="L135" s="34"/>
    </row>
    <row r="136" ht="24" spans="1:12">
      <c r="A136" s="22" t="s">
        <v>2022</v>
      </c>
      <c r="B136" s="65" t="s">
        <v>1846</v>
      </c>
      <c r="C136" s="107" t="s">
        <v>2017</v>
      </c>
      <c r="D136" s="63" t="s">
        <v>1849</v>
      </c>
      <c r="E136" s="25">
        <v>44082</v>
      </c>
      <c r="F136" s="25">
        <v>44441</v>
      </c>
      <c r="G136" s="12" t="s">
        <v>1704</v>
      </c>
      <c r="H136" s="26">
        <f>F136+365</f>
        <v>44806</v>
      </c>
      <c r="I136" s="33">
        <f ca="1" t="shared" ref="I136:I199" si="45">IF(ISBLANK(H136),"",H136-DATE(YEAR(NOW()),MONTH(NOW()),DAY(NOW())))</f>
        <v>116</v>
      </c>
      <c r="J136" s="22" t="str">
        <f ca="1" t="shared" si="31"/>
        <v>NOT DUE</v>
      </c>
      <c r="K136" s="23"/>
      <c r="L136" s="34"/>
    </row>
    <row r="137" ht="24" spans="1:12">
      <c r="A137" s="22" t="s">
        <v>2023</v>
      </c>
      <c r="B137" s="65" t="s">
        <v>1846</v>
      </c>
      <c r="C137" s="107" t="s">
        <v>2020</v>
      </c>
      <c r="D137" s="63" t="s">
        <v>1852</v>
      </c>
      <c r="E137" s="25">
        <v>44082</v>
      </c>
      <c r="F137" s="25">
        <v>44082</v>
      </c>
      <c r="G137" s="12" t="s">
        <v>1704</v>
      </c>
      <c r="H137" s="26">
        <f>F137+1825</f>
        <v>45907</v>
      </c>
      <c r="I137" s="33">
        <f ca="1" t="shared" si="45"/>
        <v>1217</v>
      </c>
      <c r="J137" s="22" t="str">
        <f ca="1" t="shared" si="31"/>
        <v>NOT DUE</v>
      </c>
      <c r="K137" s="23"/>
      <c r="L137" s="34"/>
    </row>
    <row r="138" ht="24" spans="1:12">
      <c r="A138" s="22" t="s">
        <v>2024</v>
      </c>
      <c r="B138" s="68" t="s">
        <v>1846</v>
      </c>
      <c r="C138" s="108" t="s">
        <v>2025</v>
      </c>
      <c r="D138" s="64" t="s">
        <v>1602</v>
      </c>
      <c r="E138" s="25">
        <v>44082</v>
      </c>
      <c r="F138" s="25">
        <f>F8</f>
        <v>44668</v>
      </c>
      <c r="G138" s="12" t="s">
        <v>1704</v>
      </c>
      <c r="H138" s="26">
        <f t="shared" ref="H138" si="46">F138+30</f>
        <v>44698</v>
      </c>
      <c r="I138" s="33">
        <f ca="1" t="shared" si="45"/>
        <v>8</v>
      </c>
      <c r="J138" s="22" t="str">
        <f ca="1" t="shared" si="31"/>
        <v>NOT DUE</v>
      </c>
      <c r="K138" s="23"/>
      <c r="L138" s="34"/>
    </row>
    <row r="139" ht="24" spans="1:12">
      <c r="A139" s="22" t="s">
        <v>2026</v>
      </c>
      <c r="B139" s="68" t="s">
        <v>1846</v>
      </c>
      <c r="C139" s="108" t="s">
        <v>2025</v>
      </c>
      <c r="D139" s="64" t="s">
        <v>1849</v>
      </c>
      <c r="E139" s="25">
        <v>44082</v>
      </c>
      <c r="F139" s="25">
        <v>44441</v>
      </c>
      <c r="G139" s="12" t="s">
        <v>1704</v>
      </c>
      <c r="H139" s="26">
        <f>F139+365</f>
        <v>44806</v>
      </c>
      <c r="I139" s="33">
        <f ca="1" t="shared" si="45"/>
        <v>116</v>
      </c>
      <c r="J139" s="22" t="str">
        <f ca="1" t="shared" si="31"/>
        <v>NOT DUE</v>
      </c>
      <c r="K139" s="23"/>
      <c r="L139" s="34"/>
    </row>
    <row r="140" ht="24" spans="1:12">
      <c r="A140" s="22" t="s">
        <v>2027</v>
      </c>
      <c r="B140" s="68" t="s">
        <v>1846</v>
      </c>
      <c r="C140" s="108" t="s">
        <v>2028</v>
      </c>
      <c r="D140" s="64" t="s">
        <v>1852</v>
      </c>
      <c r="E140" s="25">
        <v>44082</v>
      </c>
      <c r="F140" s="25">
        <v>44082</v>
      </c>
      <c r="G140" s="12" t="s">
        <v>1704</v>
      </c>
      <c r="H140" s="26">
        <f>F140+1825</f>
        <v>45907</v>
      </c>
      <c r="I140" s="33">
        <f ca="1" t="shared" si="45"/>
        <v>1217</v>
      </c>
      <c r="J140" s="22" t="str">
        <f ca="1" t="shared" si="31"/>
        <v>NOT DUE</v>
      </c>
      <c r="K140" s="23"/>
      <c r="L140" s="34"/>
    </row>
    <row r="141" ht="24" spans="1:12">
      <c r="A141" s="22" t="s">
        <v>2029</v>
      </c>
      <c r="B141" s="109" t="s">
        <v>2030</v>
      </c>
      <c r="C141" s="107" t="s">
        <v>2031</v>
      </c>
      <c r="D141" s="63" t="s">
        <v>1602</v>
      </c>
      <c r="E141" s="25">
        <v>44082</v>
      </c>
      <c r="F141" s="25">
        <f>F8</f>
        <v>44668</v>
      </c>
      <c r="G141" s="12" t="s">
        <v>1704</v>
      </c>
      <c r="H141" s="26">
        <f t="shared" ref="H141" si="47">F141+30</f>
        <v>44698</v>
      </c>
      <c r="I141" s="33">
        <f ca="1" t="shared" si="45"/>
        <v>8</v>
      </c>
      <c r="J141" s="22" t="str">
        <f ca="1" t="shared" si="31"/>
        <v>NOT DUE</v>
      </c>
      <c r="K141" s="23"/>
      <c r="L141" s="34"/>
    </row>
    <row r="142" ht="24" spans="1:12">
      <c r="A142" s="22" t="s">
        <v>2032</v>
      </c>
      <c r="B142" s="109" t="s">
        <v>2030</v>
      </c>
      <c r="C142" s="107" t="s">
        <v>2031</v>
      </c>
      <c r="D142" s="63" t="s">
        <v>1849</v>
      </c>
      <c r="E142" s="25">
        <v>44082</v>
      </c>
      <c r="F142" s="25">
        <v>44441</v>
      </c>
      <c r="G142" s="12" t="s">
        <v>1704</v>
      </c>
      <c r="H142" s="26">
        <f>F142+365</f>
        <v>44806</v>
      </c>
      <c r="I142" s="33">
        <f ca="1" t="shared" si="45"/>
        <v>116</v>
      </c>
      <c r="J142" s="22" t="str">
        <f ca="1" t="shared" si="31"/>
        <v>NOT DUE</v>
      </c>
      <c r="K142" s="23"/>
      <c r="L142" s="34"/>
    </row>
    <row r="143" ht="24" spans="1:12">
      <c r="A143" s="22" t="s">
        <v>2033</v>
      </c>
      <c r="B143" s="109" t="s">
        <v>2030</v>
      </c>
      <c r="C143" s="107" t="s">
        <v>2034</v>
      </c>
      <c r="D143" s="63" t="s">
        <v>1852</v>
      </c>
      <c r="E143" s="25">
        <v>44082</v>
      </c>
      <c r="F143" s="25">
        <v>44082</v>
      </c>
      <c r="G143" s="12" t="s">
        <v>1704</v>
      </c>
      <c r="H143" s="26">
        <f>F143+1825</f>
        <v>45907</v>
      </c>
      <c r="I143" s="33">
        <f ca="1" t="shared" si="45"/>
        <v>1217</v>
      </c>
      <c r="J143" s="22" t="str">
        <f ca="1" t="shared" si="31"/>
        <v>NOT DUE</v>
      </c>
      <c r="K143" s="23"/>
      <c r="L143" s="34"/>
    </row>
    <row r="144" ht="24" spans="1:12">
      <c r="A144" s="22" t="s">
        <v>2035</v>
      </c>
      <c r="B144" s="110" t="s">
        <v>2030</v>
      </c>
      <c r="C144" s="108" t="s">
        <v>2036</v>
      </c>
      <c r="D144" s="64" t="s">
        <v>1602</v>
      </c>
      <c r="E144" s="25">
        <v>44082</v>
      </c>
      <c r="F144" s="25">
        <f>F8</f>
        <v>44668</v>
      </c>
      <c r="G144" s="12" t="s">
        <v>1704</v>
      </c>
      <c r="H144" s="26">
        <f t="shared" ref="H144" si="48">F144+30</f>
        <v>44698</v>
      </c>
      <c r="I144" s="33">
        <f ca="1" t="shared" si="45"/>
        <v>8</v>
      </c>
      <c r="J144" s="22" t="str">
        <f ca="1" t="shared" si="31"/>
        <v>NOT DUE</v>
      </c>
      <c r="K144" s="23"/>
      <c r="L144" s="34"/>
    </row>
    <row r="145" ht="24" spans="1:12">
      <c r="A145" s="22" t="s">
        <v>2037</v>
      </c>
      <c r="B145" s="110" t="s">
        <v>2030</v>
      </c>
      <c r="C145" s="108" t="s">
        <v>2036</v>
      </c>
      <c r="D145" s="64" t="s">
        <v>1849</v>
      </c>
      <c r="E145" s="25">
        <v>44082</v>
      </c>
      <c r="F145" s="25">
        <v>44441</v>
      </c>
      <c r="G145" s="12" t="s">
        <v>1704</v>
      </c>
      <c r="H145" s="26">
        <f>F145+365</f>
        <v>44806</v>
      </c>
      <c r="I145" s="33">
        <f ca="1" t="shared" si="45"/>
        <v>116</v>
      </c>
      <c r="J145" s="22" t="str">
        <f ca="1" t="shared" si="31"/>
        <v>NOT DUE</v>
      </c>
      <c r="K145" s="23"/>
      <c r="L145" s="34"/>
    </row>
    <row r="146" ht="24" spans="1:12">
      <c r="A146" s="22" t="s">
        <v>2038</v>
      </c>
      <c r="B146" s="110" t="s">
        <v>2030</v>
      </c>
      <c r="C146" s="108" t="s">
        <v>2039</v>
      </c>
      <c r="D146" s="64" t="s">
        <v>1852</v>
      </c>
      <c r="E146" s="25">
        <v>44082</v>
      </c>
      <c r="F146" s="25">
        <v>44082</v>
      </c>
      <c r="G146" s="12" t="s">
        <v>1704</v>
      </c>
      <c r="H146" s="26">
        <f>F146+1825</f>
        <v>45907</v>
      </c>
      <c r="I146" s="33">
        <f ca="1" t="shared" si="45"/>
        <v>1217</v>
      </c>
      <c r="J146" s="22" t="str">
        <f ca="1" t="shared" si="31"/>
        <v>NOT DUE</v>
      </c>
      <c r="K146" s="23"/>
      <c r="L146" s="34"/>
    </row>
    <row r="147" ht="24" spans="1:12">
      <c r="A147" s="22" t="s">
        <v>2040</v>
      </c>
      <c r="B147" s="109" t="s">
        <v>2030</v>
      </c>
      <c r="C147" s="107" t="s">
        <v>2041</v>
      </c>
      <c r="D147" s="63" t="s">
        <v>1602</v>
      </c>
      <c r="E147" s="25">
        <v>44082</v>
      </c>
      <c r="F147" s="25">
        <f>F8</f>
        <v>44668</v>
      </c>
      <c r="G147" s="12" t="s">
        <v>1704</v>
      </c>
      <c r="H147" s="26">
        <f t="shared" ref="H147" si="49">F147+30</f>
        <v>44698</v>
      </c>
      <c r="I147" s="33">
        <f ca="1" t="shared" si="45"/>
        <v>8</v>
      </c>
      <c r="J147" s="22" t="str">
        <f ca="1" t="shared" si="31"/>
        <v>NOT DUE</v>
      </c>
      <c r="K147" s="23"/>
      <c r="L147" s="34"/>
    </row>
    <row r="148" ht="24" spans="1:12">
      <c r="A148" s="22" t="s">
        <v>2042</v>
      </c>
      <c r="B148" s="109" t="s">
        <v>2030</v>
      </c>
      <c r="C148" s="107" t="s">
        <v>2041</v>
      </c>
      <c r="D148" s="63" t="s">
        <v>1849</v>
      </c>
      <c r="E148" s="25">
        <v>44082</v>
      </c>
      <c r="F148" s="25">
        <v>44441</v>
      </c>
      <c r="G148" s="12" t="s">
        <v>1704</v>
      </c>
      <c r="H148" s="26">
        <f>F148+365</f>
        <v>44806</v>
      </c>
      <c r="I148" s="33">
        <f ca="1" t="shared" si="45"/>
        <v>116</v>
      </c>
      <c r="J148" s="22" t="str">
        <f ca="1" t="shared" si="31"/>
        <v>NOT DUE</v>
      </c>
      <c r="K148" s="23"/>
      <c r="L148" s="34"/>
    </row>
    <row r="149" ht="24" spans="1:12">
      <c r="A149" s="22" t="s">
        <v>2043</v>
      </c>
      <c r="B149" s="109" t="s">
        <v>2030</v>
      </c>
      <c r="C149" s="107" t="s">
        <v>2044</v>
      </c>
      <c r="D149" s="63" t="s">
        <v>1852</v>
      </c>
      <c r="E149" s="25">
        <v>44082</v>
      </c>
      <c r="F149" s="25">
        <v>44082</v>
      </c>
      <c r="G149" s="12" t="s">
        <v>1704</v>
      </c>
      <c r="H149" s="26">
        <f>F149+1825</f>
        <v>45907</v>
      </c>
      <c r="I149" s="33">
        <f ca="1" t="shared" si="45"/>
        <v>1217</v>
      </c>
      <c r="J149" s="22" t="str">
        <f ca="1" t="shared" si="31"/>
        <v>NOT DUE</v>
      </c>
      <c r="K149" s="23"/>
      <c r="L149" s="34"/>
    </row>
    <row r="150" ht="24" spans="1:12">
      <c r="A150" s="22" t="s">
        <v>2045</v>
      </c>
      <c r="B150" s="110" t="s">
        <v>2030</v>
      </c>
      <c r="C150" s="108" t="s">
        <v>2046</v>
      </c>
      <c r="D150" s="64" t="s">
        <v>1602</v>
      </c>
      <c r="E150" s="25">
        <v>44082</v>
      </c>
      <c r="F150" s="25">
        <f>F8</f>
        <v>44668</v>
      </c>
      <c r="G150" s="12" t="s">
        <v>1704</v>
      </c>
      <c r="H150" s="26">
        <f t="shared" ref="H150" si="50">F150+30</f>
        <v>44698</v>
      </c>
      <c r="I150" s="33">
        <f ca="1" t="shared" si="45"/>
        <v>8</v>
      </c>
      <c r="J150" s="22" t="str">
        <f ca="1" t="shared" si="31"/>
        <v>NOT DUE</v>
      </c>
      <c r="K150" s="23"/>
      <c r="L150" s="34"/>
    </row>
    <row r="151" ht="24" spans="1:12">
      <c r="A151" s="22" t="s">
        <v>2047</v>
      </c>
      <c r="B151" s="110" t="s">
        <v>2030</v>
      </c>
      <c r="C151" s="108" t="s">
        <v>2046</v>
      </c>
      <c r="D151" s="64" t="s">
        <v>1849</v>
      </c>
      <c r="E151" s="25">
        <v>44082</v>
      </c>
      <c r="F151" s="25">
        <v>44441</v>
      </c>
      <c r="G151" s="12" t="s">
        <v>1704</v>
      </c>
      <c r="H151" s="26">
        <f>F151+365</f>
        <v>44806</v>
      </c>
      <c r="I151" s="33">
        <f ca="1" t="shared" si="45"/>
        <v>116</v>
      </c>
      <c r="J151" s="22" t="str">
        <f ca="1" t="shared" si="31"/>
        <v>NOT DUE</v>
      </c>
      <c r="K151" s="23"/>
      <c r="L151" s="34"/>
    </row>
    <row r="152" ht="24" spans="1:12">
      <c r="A152" s="22" t="s">
        <v>2048</v>
      </c>
      <c r="B152" s="110" t="s">
        <v>2030</v>
      </c>
      <c r="C152" s="108" t="s">
        <v>2049</v>
      </c>
      <c r="D152" s="64" t="s">
        <v>1852</v>
      </c>
      <c r="E152" s="25">
        <v>44082</v>
      </c>
      <c r="F152" s="25">
        <v>44082</v>
      </c>
      <c r="G152" s="12" t="s">
        <v>1704</v>
      </c>
      <c r="H152" s="26">
        <f>F152+1825</f>
        <v>45907</v>
      </c>
      <c r="I152" s="33">
        <f ca="1" t="shared" si="45"/>
        <v>1217</v>
      </c>
      <c r="J152" s="22" t="str">
        <f ca="1" t="shared" si="31"/>
        <v>NOT DUE</v>
      </c>
      <c r="K152" s="23"/>
      <c r="L152" s="34"/>
    </row>
    <row r="153" ht="24" spans="1:12">
      <c r="A153" s="22" t="s">
        <v>2050</v>
      </c>
      <c r="B153" s="109" t="s">
        <v>2030</v>
      </c>
      <c r="C153" s="107" t="s">
        <v>2051</v>
      </c>
      <c r="D153" s="63" t="s">
        <v>1602</v>
      </c>
      <c r="E153" s="25">
        <v>44082</v>
      </c>
      <c r="F153" s="25">
        <f>F8</f>
        <v>44668</v>
      </c>
      <c r="G153" s="12" t="s">
        <v>1704</v>
      </c>
      <c r="H153" s="26">
        <f t="shared" ref="H153" si="51">F153+30</f>
        <v>44698</v>
      </c>
      <c r="I153" s="33">
        <f ca="1" t="shared" si="45"/>
        <v>8</v>
      </c>
      <c r="J153" s="22" t="str">
        <f ca="1" t="shared" si="31"/>
        <v>NOT DUE</v>
      </c>
      <c r="K153" s="23"/>
      <c r="L153" s="34"/>
    </row>
    <row r="154" ht="24" spans="1:12">
      <c r="A154" s="22" t="s">
        <v>2052</v>
      </c>
      <c r="B154" s="109" t="s">
        <v>2030</v>
      </c>
      <c r="C154" s="107" t="s">
        <v>2051</v>
      </c>
      <c r="D154" s="63" t="s">
        <v>1849</v>
      </c>
      <c r="E154" s="25">
        <v>44082</v>
      </c>
      <c r="F154" s="25">
        <v>44441</v>
      </c>
      <c r="G154" s="12" t="s">
        <v>1704</v>
      </c>
      <c r="H154" s="26">
        <f>F154+365</f>
        <v>44806</v>
      </c>
      <c r="I154" s="33">
        <f ca="1" t="shared" si="45"/>
        <v>116</v>
      </c>
      <c r="J154" s="22" t="str">
        <f ca="1" t="shared" si="31"/>
        <v>NOT DUE</v>
      </c>
      <c r="K154" s="23"/>
      <c r="L154" s="34"/>
    </row>
    <row r="155" ht="24" spans="1:12">
      <c r="A155" s="22" t="s">
        <v>2053</v>
      </c>
      <c r="B155" s="109" t="s">
        <v>2030</v>
      </c>
      <c r="C155" s="107" t="s">
        <v>2054</v>
      </c>
      <c r="D155" s="63" t="s">
        <v>1852</v>
      </c>
      <c r="E155" s="25">
        <v>44082</v>
      </c>
      <c r="F155" s="25">
        <v>44082</v>
      </c>
      <c r="G155" s="12" t="s">
        <v>1704</v>
      </c>
      <c r="H155" s="26">
        <f>F155+1825</f>
        <v>45907</v>
      </c>
      <c r="I155" s="33">
        <f ca="1" t="shared" si="45"/>
        <v>1217</v>
      </c>
      <c r="J155" s="22" t="str">
        <f ca="1" t="shared" si="31"/>
        <v>NOT DUE</v>
      </c>
      <c r="K155" s="23"/>
      <c r="L155" s="34"/>
    </row>
    <row r="156" ht="24" spans="1:12">
      <c r="A156" s="22" t="s">
        <v>2055</v>
      </c>
      <c r="B156" s="110" t="s">
        <v>2030</v>
      </c>
      <c r="C156" s="108" t="s">
        <v>2056</v>
      </c>
      <c r="D156" s="64" t="s">
        <v>1602</v>
      </c>
      <c r="E156" s="25">
        <v>44082</v>
      </c>
      <c r="F156" s="25">
        <f>F8</f>
        <v>44668</v>
      </c>
      <c r="G156" s="12" t="s">
        <v>1704</v>
      </c>
      <c r="H156" s="26">
        <f t="shared" ref="H156" si="52">F156+30</f>
        <v>44698</v>
      </c>
      <c r="I156" s="33">
        <f ca="1" t="shared" si="45"/>
        <v>8</v>
      </c>
      <c r="J156" s="22" t="str">
        <f ca="1" t="shared" si="31"/>
        <v>NOT DUE</v>
      </c>
      <c r="K156" s="23"/>
      <c r="L156" s="34"/>
    </row>
    <row r="157" ht="24" spans="1:12">
      <c r="A157" s="22" t="s">
        <v>2057</v>
      </c>
      <c r="B157" s="110" t="s">
        <v>2030</v>
      </c>
      <c r="C157" s="108" t="s">
        <v>2056</v>
      </c>
      <c r="D157" s="64" t="s">
        <v>1849</v>
      </c>
      <c r="E157" s="25">
        <v>44082</v>
      </c>
      <c r="F157" s="25">
        <v>44441</v>
      </c>
      <c r="G157" s="12" t="s">
        <v>1704</v>
      </c>
      <c r="H157" s="26">
        <f>F157+365</f>
        <v>44806</v>
      </c>
      <c r="I157" s="33">
        <f ca="1" t="shared" si="45"/>
        <v>116</v>
      </c>
      <c r="J157" s="22" t="str">
        <f ca="1" t="shared" si="31"/>
        <v>NOT DUE</v>
      </c>
      <c r="K157" s="23"/>
      <c r="L157" s="34"/>
    </row>
    <row r="158" ht="24" spans="1:12">
      <c r="A158" s="22" t="s">
        <v>2058</v>
      </c>
      <c r="B158" s="110" t="s">
        <v>2030</v>
      </c>
      <c r="C158" s="108" t="s">
        <v>2056</v>
      </c>
      <c r="D158" s="64" t="s">
        <v>1852</v>
      </c>
      <c r="E158" s="25">
        <v>44082</v>
      </c>
      <c r="F158" s="25">
        <v>44082</v>
      </c>
      <c r="G158" s="12" t="s">
        <v>1704</v>
      </c>
      <c r="H158" s="26">
        <f>F158+1825</f>
        <v>45907</v>
      </c>
      <c r="I158" s="33">
        <f ca="1" t="shared" si="45"/>
        <v>1217</v>
      </c>
      <c r="J158" s="22" t="str">
        <f ca="1" t="shared" si="31"/>
        <v>NOT DUE</v>
      </c>
      <c r="K158" s="23"/>
      <c r="L158" s="34"/>
    </row>
    <row r="159" ht="24" spans="1:12">
      <c r="A159" s="22" t="s">
        <v>2059</v>
      </c>
      <c r="B159" s="109" t="s">
        <v>2030</v>
      </c>
      <c r="C159" s="107" t="s">
        <v>1847</v>
      </c>
      <c r="D159" s="63" t="s">
        <v>1602</v>
      </c>
      <c r="E159" s="25">
        <v>44082</v>
      </c>
      <c r="F159" s="25">
        <f>F8</f>
        <v>44668</v>
      </c>
      <c r="G159" s="12" t="s">
        <v>1704</v>
      </c>
      <c r="H159" s="26">
        <f t="shared" ref="H159" si="53">F159+30</f>
        <v>44698</v>
      </c>
      <c r="I159" s="33">
        <f ca="1" t="shared" si="45"/>
        <v>8</v>
      </c>
      <c r="J159" s="22" t="str">
        <f ca="1" t="shared" si="31"/>
        <v>NOT DUE</v>
      </c>
      <c r="K159" s="23"/>
      <c r="L159" s="34"/>
    </row>
    <row r="160" ht="24" spans="1:12">
      <c r="A160" s="22" t="s">
        <v>2060</v>
      </c>
      <c r="B160" s="109" t="s">
        <v>2030</v>
      </c>
      <c r="C160" s="107" t="s">
        <v>1847</v>
      </c>
      <c r="D160" s="63" t="s">
        <v>1849</v>
      </c>
      <c r="E160" s="25">
        <v>44082</v>
      </c>
      <c r="F160" s="25">
        <v>44441</v>
      </c>
      <c r="G160" s="12" t="s">
        <v>1704</v>
      </c>
      <c r="H160" s="26">
        <f>F160+365</f>
        <v>44806</v>
      </c>
      <c r="I160" s="33">
        <f ca="1" t="shared" si="45"/>
        <v>116</v>
      </c>
      <c r="J160" s="22" t="str">
        <f ca="1" t="shared" si="31"/>
        <v>NOT DUE</v>
      </c>
      <c r="K160" s="23"/>
      <c r="L160" s="34"/>
    </row>
    <row r="161" ht="24" spans="1:12">
      <c r="A161" s="22" t="s">
        <v>2061</v>
      </c>
      <c r="B161" s="109" t="s">
        <v>2030</v>
      </c>
      <c r="C161" s="107" t="s">
        <v>1851</v>
      </c>
      <c r="D161" s="63" t="s">
        <v>1852</v>
      </c>
      <c r="E161" s="25">
        <v>44082</v>
      </c>
      <c r="F161" s="25">
        <v>44082</v>
      </c>
      <c r="G161" s="12" t="s">
        <v>1704</v>
      </c>
      <c r="H161" s="26">
        <f>F161+1825</f>
        <v>45907</v>
      </c>
      <c r="I161" s="33">
        <f ca="1" t="shared" si="45"/>
        <v>1217</v>
      </c>
      <c r="J161" s="22" t="str">
        <f ca="1" t="shared" si="31"/>
        <v>NOT DUE</v>
      </c>
      <c r="K161" s="23"/>
      <c r="L161" s="34"/>
    </row>
    <row r="162" ht="24" spans="1:12">
      <c r="A162" s="22" t="s">
        <v>2062</v>
      </c>
      <c r="B162" s="110" t="s">
        <v>2030</v>
      </c>
      <c r="C162" s="108" t="s">
        <v>2063</v>
      </c>
      <c r="D162" s="64" t="s">
        <v>1602</v>
      </c>
      <c r="E162" s="25">
        <v>44082</v>
      </c>
      <c r="F162" s="25">
        <f>F8</f>
        <v>44668</v>
      </c>
      <c r="G162" s="12" t="s">
        <v>1704</v>
      </c>
      <c r="H162" s="26">
        <f t="shared" ref="H162" si="54">F162+30</f>
        <v>44698</v>
      </c>
      <c r="I162" s="33">
        <f ca="1" t="shared" si="45"/>
        <v>8</v>
      </c>
      <c r="J162" s="22" t="str">
        <f ca="1" t="shared" ref="J162:J210" si="55">IF(I162="","",IF(I162&lt;0,"OVERDUE","NOT DUE"))</f>
        <v>NOT DUE</v>
      </c>
      <c r="K162" s="23"/>
      <c r="L162" s="34"/>
    </row>
    <row r="163" ht="24" spans="1:12">
      <c r="A163" s="22" t="s">
        <v>2064</v>
      </c>
      <c r="B163" s="110" t="s">
        <v>2030</v>
      </c>
      <c r="C163" s="108" t="s">
        <v>2063</v>
      </c>
      <c r="D163" s="64" t="s">
        <v>1849</v>
      </c>
      <c r="E163" s="25">
        <v>44082</v>
      </c>
      <c r="F163" s="25">
        <v>44441</v>
      </c>
      <c r="G163" s="12" t="s">
        <v>1704</v>
      </c>
      <c r="H163" s="26">
        <f>F163+365</f>
        <v>44806</v>
      </c>
      <c r="I163" s="33">
        <f ca="1" t="shared" si="45"/>
        <v>116</v>
      </c>
      <c r="J163" s="22" t="str">
        <f ca="1" t="shared" si="55"/>
        <v>NOT DUE</v>
      </c>
      <c r="K163" s="23"/>
      <c r="L163" s="34"/>
    </row>
    <row r="164" ht="24" spans="1:12">
      <c r="A164" s="22" t="s">
        <v>2065</v>
      </c>
      <c r="B164" s="110" t="s">
        <v>2030</v>
      </c>
      <c r="C164" s="108" t="s">
        <v>2063</v>
      </c>
      <c r="D164" s="64" t="s">
        <v>1852</v>
      </c>
      <c r="E164" s="25">
        <v>44082</v>
      </c>
      <c r="F164" s="25">
        <v>44082</v>
      </c>
      <c r="G164" s="12" t="s">
        <v>1704</v>
      </c>
      <c r="H164" s="26">
        <f>F164+1825</f>
        <v>45907</v>
      </c>
      <c r="I164" s="33">
        <f ca="1" t="shared" si="45"/>
        <v>1217</v>
      </c>
      <c r="J164" s="22" t="str">
        <f ca="1" t="shared" si="55"/>
        <v>NOT DUE</v>
      </c>
      <c r="K164" s="23"/>
      <c r="L164" s="34"/>
    </row>
    <row r="165" ht="24" spans="1:12">
      <c r="A165" s="22" t="s">
        <v>2066</v>
      </c>
      <c r="B165" s="109" t="s">
        <v>2030</v>
      </c>
      <c r="C165" s="107" t="s">
        <v>2067</v>
      </c>
      <c r="D165" s="63" t="s">
        <v>1602</v>
      </c>
      <c r="E165" s="25">
        <v>44082</v>
      </c>
      <c r="F165" s="25">
        <f>F8</f>
        <v>44668</v>
      </c>
      <c r="G165" s="12" t="s">
        <v>1704</v>
      </c>
      <c r="H165" s="26">
        <f t="shared" ref="H165" si="56">F165+30</f>
        <v>44698</v>
      </c>
      <c r="I165" s="33">
        <f ca="1" t="shared" si="45"/>
        <v>8</v>
      </c>
      <c r="J165" s="22" t="str">
        <f ca="1" t="shared" si="55"/>
        <v>NOT DUE</v>
      </c>
      <c r="K165" s="23"/>
      <c r="L165" s="34"/>
    </row>
    <row r="166" ht="24" spans="1:12">
      <c r="A166" s="22" t="s">
        <v>2068</v>
      </c>
      <c r="B166" s="109" t="s">
        <v>2030</v>
      </c>
      <c r="C166" s="107" t="s">
        <v>2067</v>
      </c>
      <c r="D166" s="63" t="s">
        <v>1849</v>
      </c>
      <c r="E166" s="25">
        <v>44082</v>
      </c>
      <c r="F166" s="25">
        <v>44441</v>
      </c>
      <c r="G166" s="12" t="s">
        <v>1704</v>
      </c>
      <c r="H166" s="26">
        <f>F166+365</f>
        <v>44806</v>
      </c>
      <c r="I166" s="33">
        <f ca="1" t="shared" si="45"/>
        <v>116</v>
      </c>
      <c r="J166" s="22" t="str">
        <f ca="1" t="shared" si="55"/>
        <v>NOT DUE</v>
      </c>
      <c r="K166" s="23"/>
      <c r="L166" s="34"/>
    </row>
    <row r="167" ht="24" spans="1:12">
      <c r="A167" s="22" t="s">
        <v>2069</v>
      </c>
      <c r="B167" s="109" t="s">
        <v>2030</v>
      </c>
      <c r="C167" s="107" t="s">
        <v>2070</v>
      </c>
      <c r="D167" s="63" t="s">
        <v>1852</v>
      </c>
      <c r="E167" s="25">
        <v>44082</v>
      </c>
      <c r="F167" s="25">
        <v>44082</v>
      </c>
      <c r="G167" s="12" t="s">
        <v>1704</v>
      </c>
      <c r="H167" s="26">
        <f>F167+1825</f>
        <v>45907</v>
      </c>
      <c r="I167" s="33">
        <f ca="1" t="shared" si="45"/>
        <v>1217</v>
      </c>
      <c r="J167" s="22" t="str">
        <f ca="1" t="shared" si="55"/>
        <v>NOT DUE</v>
      </c>
      <c r="K167" s="23"/>
      <c r="L167" s="34"/>
    </row>
    <row r="168" ht="24" spans="1:12">
      <c r="A168" s="22" t="s">
        <v>2071</v>
      </c>
      <c r="B168" s="110" t="s">
        <v>2030</v>
      </c>
      <c r="C168" s="108" t="s">
        <v>2072</v>
      </c>
      <c r="D168" s="64" t="s">
        <v>1602</v>
      </c>
      <c r="E168" s="25">
        <v>44082</v>
      </c>
      <c r="F168" s="25">
        <f>F8</f>
        <v>44668</v>
      </c>
      <c r="G168" s="12" t="s">
        <v>1704</v>
      </c>
      <c r="H168" s="26">
        <f t="shared" ref="H168" si="57">F168+30</f>
        <v>44698</v>
      </c>
      <c r="I168" s="33">
        <f ca="1" t="shared" si="45"/>
        <v>8</v>
      </c>
      <c r="J168" s="22" t="str">
        <f ca="1" t="shared" si="55"/>
        <v>NOT DUE</v>
      </c>
      <c r="K168" s="23"/>
      <c r="L168" s="34"/>
    </row>
    <row r="169" ht="24" spans="1:12">
      <c r="A169" s="22" t="s">
        <v>2073</v>
      </c>
      <c r="B169" s="110" t="s">
        <v>2030</v>
      </c>
      <c r="C169" s="108" t="s">
        <v>2072</v>
      </c>
      <c r="D169" s="64" t="s">
        <v>1849</v>
      </c>
      <c r="E169" s="25">
        <v>44082</v>
      </c>
      <c r="F169" s="25">
        <v>44441</v>
      </c>
      <c r="G169" s="12" t="s">
        <v>1704</v>
      </c>
      <c r="H169" s="26">
        <f>F169+365</f>
        <v>44806</v>
      </c>
      <c r="I169" s="33">
        <f ca="1" t="shared" si="45"/>
        <v>116</v>
      </c>
      <c r="J169" s="22" t="str">
        <f ca="1" t="shared" si="55"/>
        <v>NOT DUE</v>
      </c>
      <c r="K169" s="23"/>
      <c r="L169" s="34"/>
    </row>
    <row r="170" ht="24" spans="1:12">
      <c r="A170" s="22" t="s">
        <v>2074</v>
      </c>
      <c r="B170" s="110" t="s">
        <v>2030</v>
      </c>
      <c r="C170" s="108" t="s">
        <v>2075</v>
      </c>
      <c r="D170" s="64" t="s">
        <v>1852</v>
      </c>
      <c r="E170" s="25">
        <v>44082</v>
      </c>
      <c r="F170" s="25">
        <v>44082</v>
      </c>
      <c r="G170" s="12" t="s">
        <v>1704</v>
      </c>
      <c r="H170" s="26">
        <f>F170+1825</f>
        <v>45907</v>
      </c>
      <c r="I170" s="33">
        <f ca="1" t="shared" si="45"/>
        <v>1217</v>
      </c>
      <c r="J170" s="22" t="str">
        <f ca="1" t="shared" si="55"/>
        <v>NOT DUE</v>
      </c>
      <c r="K170" s="23"/>
      <c r="L170" s="34"/>
    </row>
    <row r="171" ht="24" spans="1:12">
      <c r="A171" s="22" t="s">
        <v>2076</v>
      </c>
      <c r="B171" s="109" t="s">
        <v>2030</v>
      </c>
      <c r="C171" s="107" t="s">
        <v>2077</v>
      </c>
      <c r="D171" s="63" t="s">
        <v>1602</v>
      </c>
      <c r="E171" s="25">
        <v>44082</v>
      </c>
      <c r="F171" s="25">
        <f>F8</f>
        <v>44668</v>
      </c>
      <c r="G171" s="12" t="s">
        <v>1704</v>
      </c>
      <c r="H171" s="26">
        <f t="shared" ref="H171" si="58">F171+30</f>
        <v>44698</v>
      </c>
      <c r="I171" s="33">
        <f ca="1" t="shared" si="45"/>
        <v>8</v>
      </c>
      <c r="J171" s="22" t="str">
        <f ca="1" t="shared" si="55"/>
        <v>NOT DUE</v>
      </c>
      <c r="K171" s="23"/>
      <c r="L171" s="34"/>
    </row>
    <row r="172" ht="24" spans="1:12">
      <c r="A172" s="22" t="s">
        <v>2078</v>
      </c>
      <c r="B172" s="109" t="s">
        <v>2030</v>
      </c>
      <c r="C172" s="107" t="s">
        <v>2077</v>
      </c>
      <c r="D172" s="63" t="s">
        <v>1849</v>
      </c>
      <c r="E172" s="25">
        <v>44082</v>
      </c>
      <c r="F172" s="25">
        <v>44441</v>
      </c>
      <c r="G172" s="12" t="s">
        <v>1704</v>
      </c>
      <c r="H172" s="26">
        <f>F172+365</f>
        <v>44806</v>
      </c>
      <c r="I172" s="33">
        <f ca="1" t="shared" si="45"/>
        <v>116</v>
      </c>
      <c r="J172" s="22" t="str">
        <f ca="1" t="shared" si="55"/>
        <v>NOT DUE</v>
      </c>
      <c r="K172" s="23"/>
      <c r="L172" s="34"/>
    </row>
    <row r="173" ht="24" spans="1:12">
      <c r="A173" s="22" t="s">
        <v>2079</v>
      </c>
      <c r="B173" s="109" t="s">
        <v>2030</v>
      </c>
      <c r="C173" s="107" t="s">
        <v>2080</v>
      </c>
      <c r="D173" s="63" t="s">
        <v>1852</v>
      </c>
      <c r="E173" s="25">
        <v>44082</v>
      </c>
      <c r="F173" s="25">
        <v>44082</v>
      </c>
      <c r="G173" s="12" t="s">
        <v>1704</v>
      </c>
      <c r="H173" s="26">
        <f>F173+1825</f>
        <v>45907</v>
      </c>
      <c r="I173" s="33">
        <f ca="1" t="shared" si="45"/>
        <v>1217</v>
      </c>
      <c r="J173" s="22" t="str">
        <f ca="1" t="shared" si="55"/>
        <v>NOT DUE</v>
      </c>
      <c r="K173" s="23"/>
      <c r="L173" s="34"/>
    </row>
    <row r="174" ht="24" spans="1:12">
      <c r="A174" s="22" t="s">
        <v>2081</v>
      </c>
      <c r="B174" s="110" t="s">
        <v>2030</v>
      </c>
      <c r="C174" s="108" t="s">
        <v>2082</v>
      </c>
      <c r="D174" s="64" t="s">
        <v>1602</v>
      </c>
      <c r="E174" s="25">
        <v>44082</v>
      </c>
      <c r="F174" s="25">
        <f>F8</f>
        <v>44668</v>
      </c>
      <c r="G174" s="12" t="s">
        <v>1704</v>
      </c>
      <c r="H174" s="26">
        <f t="shared" ref="H174" si="59">F174+30</f>
        <v>44698</v>
      </c>
      <c r="I174" s="33">
        <f ca="1" t="shared" si="45"/>
        <v>8</v>
      </c>
      <c r="J174" s="22" t="str">
        <f ca="1" t="shared" si="55"/>
        <v>NOT DUE</v>
      </c>
      <c r="K174" s="23"/>
      <c r="L174" s="34"/>
    </row>
    <row r="175" ht="24" spans="1:12">
      <c r="A175" s="22" t="s">
        <v>2083</v>
      </c>
      <c r="B175" s="110" t="s">
        <v>2030</v>
      </c>
      <c r="C175" s="108" t="s">
        <v>2082</v>
      </c>
      <c r="D175" s="64" t="s">
        <v>1849</v>
      </c>
      <c r="E175" s="25">
        <v>44082</v>
      </c>
      <c r="F175" s="25">
        <v>44441</v>
      </c>
      <c r="G175" s="12" t="s">
        <v>1704</v>
      </c>
      <c r="H175" s="26">
        <f>F175+365</f>
        <v>44806</v>
      </c>
      <c r="I175" s="33">
        <f ca="1" t="shared" si="45"/>
        <v>116</v>
      </c>
      <c r="J175" s="22" t="str">
        <f ca="1" t="shared" si="55"/>
        <v>NOT DUE</v>
      </c>
      <c r="K175" s="23"/>
      <c r="L175" s="34"/>
    </row>
    <row r="176" ht="24" spans="1:12">
      <c r="A176" s="22" t="s">
        <v>2084</v>
      </c>
      <c r="B176" s="110" t="s">
        <v>2030</v>
      </c>
      <c r="C176" s="108" t="s">
        <v>2085</v>
      </c>
      <c r="D176" s="64" t="s">
        <v>1852</v>
      </c>
      <c r="E176" s="25">
        <v>44082</v>
      </c>
      <c r="F176" s="25">
        <v>44082</v>
      </c>
      <c r="G176" s="12" t="s">
        <v>1704</v>
      </c>
      <c r="H176" s="26">
        <f>F176+1825</f>
        <v>45907</v>
      </c>
      <c r="I176" s="33">
        <f ca="1" t="shared" si="45"/>
        <v>1217</v>
      </c>
      <c r="J176" s="22" t="str">
        <f ca="1" t="shared" si="55"/>
        <v>NOT DUE</v>
      </c>
      <c r="K176" s="23"/>
      <c r="L176" s="34"/>
    </row>
    <row r="177" ht="24" spans="1:12">
      <c r="A177" s="22" t="s">
        <v>2086</v>
      </c>
      <c r="B177" s="109" t="s">
        <v>2030</v>
      </c>
      <c r="C177" s="107" t="s">
        <v>2082</v>
      </c>
      <c r="D177" s="63" t="s">
        <v>1602</v>
      </c>
      <c r="E177" s="25">
        <v>44082</v>
      </c>
      <c r="F177" s="25">
        <f>F8</f>
        <v>44668</v>
      </c>
      <c r="G177" s="12" t="s">
        <v>1704</v>
      </c>
      <c r="H177" s="26">
        <f t="shared" ref="H177" si="60">F177+30</f>
        <v>44698</v>
      </c>
      <c r="I177" s="33">
        <f ca="1" t="shared" si="45"/>
        <v>8</v>
      </c>
      <c r="J177" s="22" t="str">
        <f ca="1" t="shared" si="55"/>
        <v>NOT DUE</v>
      </c>
      <c r="K177" s="23"/>
      <c r="L177" s="34"/>
    </row>
    <row r="178" ht="24" spans="1:12">
      <c r="A178" s="22" t="s">
        <v>2087</v>
      </c>
      <c r="B178" s="109" t="s">
        <v>2030</v>
      </c>
      <c r="C178" s="107" t="s">
        <v>2082</v>
      </c>
      <c r="D178" s="63" t="s">
        <v>1849</v>
      </c>
      <c r="E178" s="25">
        <v>44082</v>
      </c>
      <c r="F178" s="25">
        <v>44441</v>
      </c>
      <c r="G178" s="12" t="s">
        <v>1704</v>
      </c>
      <c r="H178" s="26">
        <f>F178+365</f>
        <v>44806</v>
      </c>
      <c r="I178" s="33">
        <f ca="1" t="shared" si="45"/>
        <v>116</v>
      </c>
      <c r="J178" s="22" t="str">
        <f ca="1" t="shared" si="55"/>
        <v>NOT DUE</v>
      </c>
      <c r="K178" s="23"/>
      <c r="L178" s="34"/>
    </row>
    <row r="179" ht="24" spans="1:12">
      <c r="A179" s="22" t="s">
        <v>2088</v>
      </c>
      <c r="B179" s="109" t="s">
        <v>2030</v>
      </c>
      <c r="C179" s="107" t="s">
        <v>2085</v>
      </c>
      <c r="D179" s="63" t="s">
        <v>1852</v>
      </c>
      <c r="E179" s="25">
        <v>44082</v>
      </c>
      <c r="F179" s="25">
        <v>44082</v>
      </c>
      <c r="G179" s="12" t="s">
        <v>1704</v>
      </c>
      <c r="H179" s="26">
        <f>F179+1825</f>
        <v>45907</v>
      </c>
      <c r="I179" s="33">
        <f ca="1" t="shared" si="45"/>
        <v>1217</v>
      </c>
      <c r="J179" s="22" t="str">
        <f ca="1" t="shared" si="55"/>
        <v>NOT DUE</v>
      </c>
      <c r="K179" s="23"/>
      <c r="L179" s="34"/>
    </row>
    <row r="180" ht="24" spans="1:12">
      <c r="A180" s="22" t="s">
        <v>2089</v>
      </c>
      <c r="B180" s="110" t="s">
        <v>2030</v>
      </c>
      <c r="C180" s="108" t="s">
        <v>2082</v>
      </c>
      <c r="D180" s="64" t="s">
        <v>1602</v>
      </c>
      <c r="E180" s="25">
        <v>44082</v>
      </c>
      <c r="F180" s="25">
        <f>F8</f>
        <v>44668</v>
      </c>
      <c r="G180" s="12" t="s">
        <v>1704</v>
      </c>
      <c r="H180" s="26">
        <f t="shared" ref="H180" si="61">F180+30</f>
        <v>44698</v>
      </c>
      <c r="I180" s="33">
        <f ca="1" t="shared" si="45"/>
        <v>8</v>
      </c>
      <c r="J180" s="22" t="str">
        <f ca="1" t="shared" si="55"/>
        <v>NOT DUE</v>
      </c>
      <c r="K180" s="23"/>
      <c r="L180" s="34"/>
    </row>
    <row r="181" ht="24" spans="1:12">
      <c r="A181" s="22" t="s">
        <v>2090</v>
      </c>
      <c r="B181" s="110" t="s">
        <v>2030</v>
      </c>
      <c r="C181" s="108" t="s">
        <v>2082</v>
      </c>
      <c r="D181" s="64" t="s">
        <v>1849</v>
      </c>
      <c r="E181" s="25">
        <v>44082</v>
      </c>
      <c r="F181" s="25">
        <v>44441</v>
      </c>
      <c r="G181" s="12" t="s">
        <v>1704</v>
      </c>
      <c r="H181" s="26">
        <f>F181+365</f>
        <v>44806</v>
      </c>
      <c r="I181" s="33">
        <f ca="1" t="shared" si="45"/>
        <v>116</v>
      </c>
      <c r="J181" s="22" t="str">
        <f ca="1" t="shared" si="55"/>
        <v>NOT DUE</v>
      </c>
      <c r="K181" s="23"/>
      <c r="L181" s="34"/>
    </row>
    <row r="182" ht="24" spans="1:12">
      <c r="A182" s="22" t="s">
        <v>2091</v>
      </c>
      <c r="B182" s="110" t="s">
        <v>2030</v>
      </c>
      <c r="C182" s="108" t="s">
        <v>2085</v>
      </c>
      <c r="D182" s="64" t="s">
        <v>1852</v>
      </c>
      <c r="E182" s="25">
        <v>44082</v>
      </c>
      <c r="F182" s="25">
        <v>44082</v>
      </c>
      <c r="G182" s="12" t="s">
        <v>1704</v>
      </c>
      <c r="H182" s="26">
        <f>F182+1825</f>
        <v>45907</v>
      </c>
      <c r="I182" s="33">
        <f ca="1" t="shared" si="45"/>
        <v>1217</v>
      </c>
      <c r="J182" s="22" t="str">
        <f ca="1" t="shared" si="55"/>
        <v>NOT DUE</v>
      </c>
      <c r="K182" s="23"/>
      <c r="L182" s="34"/>
    </row>
    <row r="183" ht="24" spans="1:12">
      <c r="A183" s="22" t="s">
        <v>2092</v>
      </c>
      <c r="B183" s="109" t="s">
        <v>2030</v>
      </c>
      <c r="C183" s="107" t="s">
        <v>2082</v>
      </c>
      <c r="D183" s="63" t="s">
        <v>1602</v>
      </c>
      <c r="E183" s="25">
        <v>44082</v>
      </c>
      <c r="F183" s="25">
        <f>F8</f>
        <v>44668</v>
      </c>
      <c r="G183" s="12" t="s">
        <v>1704</v>
      </c>
      <c r="H183" s="26">
        <f t="shared" ref="H183" si="62">F183+30</f>
        <v>44698</v>
      </c>
      <c r="I183" s="33">
        <f ca="1" t="shared" si="45"/>
        <v>8</v>
      </c>
      <c r="J183" s="22" t="str">
        <f ca="1" t="shared" si="55"/>
        <v>NOT DUE</v>
      </c>
      <c r="K183" s="23"/>
      <c r="L183" s="34"/>
    </row>
    <row r="184" ht="24" spans="1:12">
      <c r="A184" s="22" t="s">
        <v>2093</v>
      </c>
      <c r="B184" s="109" t="s">
        <v>2030</v>
      </c>
      <c r="C184" s="107" t="s">
        <v>2082</v>
      </c>
      <c r="D184" s="63" t="s">
        <v>1849</v>
      </c>
      <c r="E184" s="25">
        <v>44082</v>
      </c>
      <c r="F184" s="25">
        <v>44441</v>
      </c>
      <c r="G184" s="12" t="s">
        <v>1704</v>
      </c>
      <c r="H184" s="26">
        <f>F184+365</f>
        <v>44806</v>
      </c>
      <c r="I184" s="33">
        <f ca="1" t="shared" si="45"/>
        <v>116</v>
      </c>
      <c r="J184" s="22" t="str">
        <f ca="1" t="shared" si="55"/>
        <v>NOT DUE</v>
      </c>
      <c r="K184" s="23"/>
      <c r="L184" s="34"/>
    </row>
    <row r="185" ht="24" spans="1:12">
      <c r="A185" s="22" t="s">
        <v>2094</v>
      </c>
      <c r="B185" s="109" t="s">
        <v>2030</v>
      </c>
      <c r="C185" s="107" t="s">
        <v>2085</v>
      </c>
      <c r="D185" s="63" t="s">
        <v>1852</v>
      </c>
      <c r="E185" s="25">
        <v>44082</v>
      </c>
      <c r="F185" s="25">
        <v>44082</v>
      </c>
      <c r="G185" s="12" t="s">
        <v>1704</v>
      </c>
      <c r="H185" s="26">
        <f>F185+1825</f>
        <v>45907</v>
      </c>
      <c r="I185" s="33">
        <f ca="1" t="shared" si="45"/>
        <v>1217</v>
      </c>
      <c r="J185" s="22" t="str">
        <f ca="1" t="shared" si="55"/>
        <v>NOT DUE</v>
      </c>
      <c r="K185" s="23"/>
      <c r="L185" s="34"/>
    </row>
    <row r="186" ht="24" spans="1:12">
      <c r="A186" s="22" t="s">
        <v>2095</v>
      </c>
      <c r="B186" s="68" t="s">
        <v>2096</v>
      </c>
      <c r="C186" s="108" t="s">
        <v>1847</v>
      </c>
      <c r="D186" s="64" t="s">
        <v>1602</v>
      </c>
      <c r="E186" s="25">
        <v>44082</v>
      </c>
      <c r="F186" s="25">
        <f>F8</f>
        <v>44668</v>
      </c>
      <c r="G186" s="12" t="s">
        <v>1704</v>
      </c>
      <c r="H186" s="26">
        <f t="shared" ref="H186" si="63">F186+30</f>
        <v>44698</v>
      </c>
      <c r="I186" s="33">
        <f ca="1" t="shared" si="45"/>
        <v>8</v>
      </c>
      <c r="J186" s="22" t="str">
        <f ca="1" t="shared" si="55"/>
        <v>NOT DUE</v>
      </c>
      <c r="K186" s="23"/>
      <c r="L186" s="34"/>
    </row>
    <row r="187" ht="24" spans="1:12">
      <c r="A187" s="22" t="s">
        <v>2097</v>
      </c>
      <c r="B187" s="68" t="s">
        <v>2096</v>
      </c>
      <c r="C187" s="108" t="s">
        <v>1847</v>
      </c>
      <c r="D187" s="64" t="s">
        <v>1849</v>
      </c>
      <c r="E187" s="25">
        <v>44082</v>
      </c>
      <c r="F187" s="25">
        <v>44441</v>
      </c>
      <c r="G187" s="12" t="s">
        <v>1704</v>
      </c>
      <c r="H187" s="26">
        <f>F187+365</f>
        <v>44806</v>
      </c>
      <c r="I187" s="33">
        <f ca="1" t="shared" si="45"/>
        <v>116</v>
      </c>
      <c r="J187" s="22" t="str">
        <f ca="1" t="shared" si="55"/>
        <v>NOT DUE</v>
      </c>
      <c r="K187" s="23"/>
      <c r="L187" s="34"/>
    </row>
    <row r="188" ht="24" spans="1:12">
      <c r="A188" s="22" t="s">
        <v>2098</v>
      </c>
      <c r="B188" s="68" t="s">
        <v>2096</v>
      </c>
      <c r="C188" s="108" t="s">
        <v>1851</v>
      </c>
      <c r="D188" s="64" t="s">
        <v>1852</v>
      </c>
      <c r="E188" s="25">
        <v>44082</v>
      </c>
      <c r="F188" s="25">
        <v>44082</v>
      </c>
      <c r="G188" s="12" t="s">
        <v>1704</v>
      </c>
      <c r="H188" s="26">
        <f>F188+1825</f>
        <v>45907</v>
      </c>
      <c r="I188" s="33">
        <f ca="1" t="shared" si="45"/>
        <v>1217</v>
      </c>
      <c r="J188" s="22" t="str">
        <f ca="1" t="shared" si="55"/>
        <v>NOT DUE</v>
      </c>
      <c r="K188" s="23"/>
      <c r="L188" s="34"/>
    </row>
    <row r="189" ht="24" spans="1:12">
      <c r="A189" s="22" t="s">
        <v>2099</v>
      </c>
      <c r="B189" s="109" t="s">
        <v>2096</v>
      </c>
      <c r="C189" s="107" t="s">
        <v>2100</v>
      </c>
      <c r="D189" s="63" t="s">
        <v>1602</v>
      </c>
      <c r="E189" s="25">
        <v>44082</v>
      </c>
      <c r="F189" s="25">
        <f>F8</f>
        <v>44668</v>
      </c>
      <c r="G189" s="12" t="s">
        <v>1704</v>
      </c>
      <c r="H189" s="26">
        <f t="shared" ref="H189" si="64">F189+30</f>
        <v>44698</v>
      </c>
      <c r="I189" s="33">
        <f ca="1" t="shared" si="45"/>
        <v>8</v>
      </c>
      <c r="J189" s="22" t="str">
        <f ca="1" t="shared" si="55"/>
        <v>NOT DUE</v>
      </c>
      <c r="K189" s="23"/>
      <c r="L189" s="34"/>
    </row>
    <row r="190" ht="24" spans="1:12">
      <c r="A190" s="22" t="s">
        <v>2101</v>
      </c>
      <c r="B190" s="109" t="s">
        <v>2096</v>
      </c>
      <c r="C190" s="107" t="s">
        <v>2100</v>
      </c>
      <c r="D190" s="63" t="s">
        <v>1849</v>
      </c>
      <c r="E190" s="25">
        <v>44082</v>
      </c>
      <c r="F190" s="25">
        <v>44441</v>
      </c>
      <c r="G190" s="12" t="s">
        <v>1704</v>
      </c>
      <c r="H190" s="26">
        <f>F190+365</f>
        <v>44806</v>
      </c>
      <c r="I190" s="33">
        <f ca="1" t="shared" si="45"/>
        <v>116</v>
      </c>
      <c r="J190" s="22" t="str">
        <f ca="1" t="shared" si="55"/>
        <v>NOT DUE</v>
      </c>
      <c r="K190" s="23"/>
      <c r="L190" s="34"/>
    </row>
    <row r="191" ht="24" spans="1:12">
      <c r="A191" s="22" t="s">
        <v>2102</v>
      </c>
      <c r="B191" s="109" t="s">
        <v>2096</v>
      </c>
      <c r="C191" s="107" t="s">
        <v>2103</v>
      </c>
      <c r="D191" s="63" t="s">
        <v>1852</v>
      </c>
      <c r="E191" s="25">
        <v>44082</v>
      </c>
      <c r="F191" s="25">
        <v>44082</v>
      </c>
      <c r="G191" s="12" t="s">
        <v>1704</v>
      </c>
      <c r="H191" s="26">
        <f>F191+1825</f>
        <v>45907</v>
      </c>
      <c r="I191" s="33">
        <f ca="1" t="shared" si="45"/>
        <v>1217</v>
      </c>
      <c r="J191" s="22" t="str">
        <f ca="1" t="shared" si="55"/>
        <v>NOT DUE</v>
      </c>
      <c r="K191" s="23"/>
      <c r="L191" s="34"/>
    </row>
    <row r="192" ht="24" spans="1:12">
      <c r="A192" s="22" t="s">
        <v>2104</v>
      </c>
      <c r="B192" s="68" t="s">
        <v>2096</v>
      </c>
      <c r="C192" s="108" t="s">
        <v>2105</v>
      </c>
      <c r="D192" s="64" t="s">
        <v>1602</v>
      </c>
      <c r="E192" s="25">
        <v>44082</v>
      </c>
      <c r="F192" s="25">
        <f>F8</f>
        <v>44668</v>
      </c>
      <c r="G192" s="12" t="s">
        <v>1704</v>
      </c>
      <c r="H192" s="26">
        <f t="shared" ref="H192" si="65">F192+30</f>
        <v>44698</v>
      </c>
      <c r="I192" s="33">
        <f ca="1" t="shared" si="45"/>
        <v>8</v>
      </c>
      <c r="J192" s="22" t="str">
        <f ca="1" t="shared" si="55"/>
        <v>NOT DUE</v>
      </c>
      <c r="K192" s="23"/>
      <c r="L192" s="34"/>
    </row>
    <row r="193" ht="24" spans="1:12">
      <c r="A193" s="22" t="s">
        <v>2106</v>
      </c>
      <c r="B193" s="68" t="s">
        <v>2096</v>
      </c>
      <c r="C193" s="108" t="s">
        <v>2105</v>
      </c>
      <c r="D193" s="64" t="s">
        <v>1849</v>
      </c>
      <c r="E193" s="25">
        <v>44082</v>
      </c>
      <c r="F193" s="25">
        <v>44441</v>
      </c>
      <c r="G193" s="12" t="s">
        <v>1704</v>
      </c>
      <c r="H193" s="26">
        <f>F193+365</f>
        <v>44806</v>
      </c>
      <c r="I193" s="33">
        <f ca="1" t="shared" si="45"/>
        <v>116</v>
      </c>
      <c r="J193" s="22" t="str">
        <f ca="1" t="shared" si="55"/>
        <v>NOT DUE</v>
      </c>
      <c r="K193" s="23"/>
      <c r="L193" s="34"/>
    </row>
    <row r="194" ht="24" spans="1:12">
      <c r="A194" s="22" t="s">
        <v>2107</v>
      </c>
      <c r="B194" s="68" t="s">
        <v>2096</v>
      </c>
      <c r="C194" s="108" t="s">
        <v>2108</v>
      </c>
      <c r="D194" s="64" t="s">
        <v>1852</v>
      </c>
      <c r="E194" s="25">
        <v>44082</v>
      </c>
      <c r="F194" s="25">
        <v>44082</v>
      </c>
      <c r="G194" s="12" t="s">
        <v>1704</v>
      </c>
      <c r="H194" s="26">
        <f>F194+1825</f>
        <v>45907</v>
      </c>
      <c r="I194" s="33">
        <f ca="1" t="shared" si="45"/>
        <v>1217</v>
      </c>
      <c r="J194" s="22" t="str">
        <f ca="1" t="shared" si="55"/>
        <v>NOT DUE</v>
      </c>
      <c r="K194" s="23"/>
      <c r="L194" s="34"/>
    </row>
    <row r="195" ht="24" spans="1:12">
      <c r="A195" s="22" t="s">
        <v>2109</v>
      </c>
      <c r="B195" s="109" t="s">
        <v>2096</v>
      </c>
      <c r="C195" s="107" t="s">
        <v>2110</v>
      </c>
      <c r="D195" s="63" t="s">
        <v>1602</v>
      </c>
      <c r="E195" s="25">
        <v>44082</v>
      </c>
      <c r="F195" s="25">
        <f>F8</f>
        <v>44668</v>
      </c>
      <c r="G195" s="12" t="s">
        <v>1704</v>
      </c>
      <c r="H195" s="26">
        <f t="shared" ref="H195" si="66">F195+30</f>
        <v>44698</v>
      </c>
      <c r="I195" s="33">
        <f ca="1" t="shared" si="45"/>
        <v>8</v>
      </c>
      <c r="J195" s="22" t="str">
        <f ca="1" t="shared" si="55"/>
        <v>NOT DUE</v>
      </c>
      <c r="K195" s="23"/>
      <c r="L195" s="34"/>
    </row>
    <row r="196" ht="24" spans="1:12">
      <c r="A196" s="22" t="s">
        <v>2111</v>
      </c>
      <c r="B196" s="109" t="s">
        <v>2096</v>
      </c>
      <c r="C196" s="107" t="s">
        <v>2110</v>
      </c>
      <c r="D196" s="63" t="s">
        <v>1849</v>
      </c>
      <c r="E196" s="25">
        <v>44082</v>
      </c>
      <c r="F196" s="25">
        <v>44441</v>
      </c>
      <c r="G196" s="12" t="s">
        <v>1704</v>
      </c>
      <c r="H196" s="26">
        <f>F196+365</f>
        <v>44806</v>
      </c>
      <c r="I196" s="33">
        <f ca="1" t="shared" si="45"/>
        <v>116</v>
      </c>
      <c r="J196" s="22" t="str">
        <f ca="1" t="shared" si="55"/>
        <v>NOT DUE</v>
      </c>
      <c r="K196" s="23"/>
      <c r="L196" s="34"/>
    </row>
    <row r="197" ht="24" spans="1:12">
      <c r="A197" s="22" t="s">
        <v>2112</v>
      </c>
      <c r="B197" s="109" t="s">
        <v>2096</v>
      </c>
      <c r="C197" s="107" t="s">
        <v>2113</v>
      </c>
      <c r="D197" s="63" t="s">
        <v>1852</v>
      </c>
      <c r="E197" s="25">
        <v>44082</v>
      </c>
      <c r="F197" s="25">
        <v>44082</v>
      </c>
      <c r="G197" s="12" t="s">
        <v>1704</v>
      </c>
      <c r="H197" s="26">
        <f>F197+1825</f>
        <v>45907</v>
      </c>
      <c r="I197" s="33">
        <f ca="1" t="shared" si="45"/>
        <v>1217</v>
      </c>
      <c r="J197" s="22" t="str">
        <f ca="1" t="shared" si="55"/>
        <v>NOT DUE</v>
      </c>
      <c r="K197" s="23"/>
      <c r="L197" s="34"/>
    </row>
    <row r="198" ht="24" spans="1:12">
      <c r="A198" s="22" t="s">
        <v>2114</v>
      </c>
      <c r="B198" s="68" t="s">
        <v>2096</v>
      </c>
      <c r="C198" s="108" t="s">
        <v>2115</v>
      </c>
      <c r="D198" s="64" t="s">
        <v>1602</v>
      </c>
      <c r="E198" s="25">
        <v>44082</v>
      </c>
      <c r="F198" s="25">
        <f>F8</f>
        <v>44668</v>
      </c>
      <c r="G198" s="12" t="s">
        <v>1704</v>
      </c>
      <c r="H198" s="26">
        <f t="shared" ref="H198" si="67">F198+30</f>
        <v>44698</v>
      </c>
      <c r="I198" s="33">
        <f ca="1" t="shared" si="45"/>
        <v>8</v>
      </c>
      <c r="J198" s="22" t="str">
        <f ca="1" t="shared" si="55"/>
        <v>NOT DUE</v>
      </c>
      <c r="K198" s="23"/>
      <c r="L198" s="34"/>
    </row>
    <row r="199" ht="24" spans="1:12">
      <c r="A199" s="22" t="s">
        <v>2116</v>
      </c>
      <c r="B199" s="68" t="s">
        <v>2096</v>
      </c>
      <c r="C199" s="108" t="s">
        <v>2115</v>
      </c>
      <c r="D199" s="64" t="s">
        <v>1849</v>
      </c>
      <c r="E199" s="25">
        <v>44082</v>
      </c>
      <c r="F199" s="25">
        <v>44441</v>
      </c>
      <c r="G199" s="12" t="s">
        <v>1704</v>
      </c>
      <c r="H199" s="26">
        <f>F199+365</f>
        <v>44806</v>
      </c>
      <c r="I199" s="33">
        <f ca="1" t="shared" si="45"/>
        <v>116</v>
      </c>
      <c r="J199" s="22" t="str">
        <f ca="1" t="shared" si="55"/>
        <v>NOT DUE</v>
      </c>
      <c r="K199" s="23"/>
      <c r="L199" s="34"/>
    </row>
    <row r="200" ht="24" spans="1:12">
      <c r="A200" s="22" t="s">
        <v>2117</v>
      </c>
      <c r="B200" s="68" t="s">
        <v>2096</v>
      </c>
      <c r="C200" s="108" t="s">
        <v>2118</v>
      </c>
      <c r="D200" s="64" t="s">
        <v>1852</v>
      </c>
      <c r="E200" s="25">
        <v>44082</v>
      </c>
      <c r="F200" s="25">
        <v>44082</v>
      </c>
      <c r="G200" s="12" t="s">
        <v>1704</v>
      </c>
      <c r="H200" s="26">
        <f>F200+1825</f>
        <v>45907</v>
      </c>
      <c r="I200" s="33">
        <f ca="1" t="shared" ref="I200:I210" si="68">IF(ISBLANK(H200),"",H200-DATE(YEAR(NOW()),MONTH(NOW()),DAY(NOW())))</f>
        <v>1217</v>
      </c>
      <c r="J200" s="22" t="str">
        <f ca="1" t="shared" si="55"/>
        <v>NOT DUE</v>
      </c>
      <c r="K200" s="23"/>
      <c r="L200" s="34"/>
    </row>
    <row r="201" ht="24" spans="1:12">
      <c r="A201" s="22" t="s">
        <v>2119</v>
      </c>
      <c r="B201" s="109" t="s">
        <v>2096</v>
      </c>
      <c r="C201" s="107" t="s">
        <v>2115</v>
      </c>
      <c r="D201" s="63" t="s">
        <v>1602</v>
      </c>
      <c r="E201" s="25">
        <v>44082</v>
      </c>
      <c r="F201" s="25">
        <f>F8</f>
        <v>44668</v>
      </c>
      <c r="G201" s="12" t="s">
        <v>1704</v>
      </c>
      <c r="H201" s="26">
        <f t="shared" ref="H201" si="69">F201+30</f>
        <v>44698</v>
      </c>
      <c r="I201" s="33">
        <f ca="1" t="shared" si="68"/>
        <v>8</v>
      </c>
      <c r="J201" s="22" t="str">
        <f ca="1" t="shared" si="55"/>
        <v>NOT DUE</v>
      </c>
      <c r="K201" s="23"/>
      <c r="L201" s="34"/>
    </row>
    <row r="202" ht="24" spans="1:12">
      <c r="A202" s="22" t="s">
        <v>2120</v>
      </c>
      <c r="B202" s="109" t="s">
        <v>2096</v>
      </c>
      <c r="C202" s="107" t="s">
        <v>2115</v>
      </c>
      <c r="D202" s="63" t="s">
        <v>1849</v>
      </c>
      <c r="E202" s="25">
        <v>44082</v>
      </c>
      <c r="F202" s="25">
        <v>44441</v>
      </c>
      <c r="G202" s="12" t="s">
        <v>1704</v>
      </c>
      <c r="H202" s="26">
        <f>F202+365</f>
        <v>44806</v>
      </c>
      <c r="I202" s="33">
        <f ca="1" t="shared" si="68"/>
        <v>116</v>
      </c>
      <c r="J202" s="22" t="str">
        <f ca="1" t="shared" si="55"/>
        <v>NOT DUE</v>
      </c>
      <c r="K202" s="23"/>
      <c r="L202" s="34"/>
    </row>
    <row r="203" ht="24" spans="1:12">
      <c r="A203" s="22" t="s">
        <v>2121</v>
      </c>
      <c r="B203" s="109" t="s">
        <v>2096</v>
      </c>
      <c r="C203" s="107" t="s">
        <v>2118</v>
      </c>
      <c r="D203" s="63" t="s">
        <v>1852</v>
      </c>
      <c r="E203" s="25">
        <v>44082</v>
      </c>
      <c r="F203" s="25">
        <v>44082</v>
      </c>
      <c r="G203" s="12" t="s">
        <v>1704</v>
      </c>
      <c r="H203" s="26">
        <f>F203+1825</f>
        <v>45907</v>
      </c>
      <c r="I203" s="33">
        <f ca="1" t="shared" si="68"/>
        <v>1217</v>
      </c>
      <c r="J203" s="22" t="str">
        <f ca="1" t="shared" si="55"/>
        <v>NOT DUE</v>
      </c>
      <c r="K203" s="23"/>
      <c r="L203" s="34"/>
    </row>
    <row r="204" ht="24" spans="1:12">
      <c r="A204" s="22" t="s">
        <v>2122</v>
      </c>
      <c r="B204" s="68" t="s">
        <v>2123</v>
      </c>
      <c r="C204" s="108" t="s">
        <v>2124</v>
      </c>
      <c r="D204" s="64" t="s">
        <v>1602</v>
      </c>
      <c r="E204" s="25">
        <v>44082</v>
      </c>
      <c r="F204" s="25">
        <f>F8</f>
        <v>44668</v>
      </c>
      <c r="G204" s="12" t="s">
        <v>1704</v>
      </c>
      <c r="H204" s="26">
        <f t="shared" ref="H204" si="70">F204+30</f>
        <v>44698</v>
      </c>
      <c r="I204" s="33">
        <f ca="1" t="shared" si="68"/>
        <v>8</v>
      </c>
      <c r="J204" s="22" t="str">
        <f ca="1" t="shared" si="55"/>
        <v>NOT DUE</v>
      </c>
      <c r="K204" s="23"/>
      <c r="L204" s="34"/>
    </row>
    <row r="205" ht="24" spans="1:12">
      <c r="A205" s="22" t="s">
        <v>2125</v>
      </c>
      <c r="B205" s="68" t="s">
        <v>2123</v>
      </c>
      <c r="C205" s="108" t="s">
        <v>2124</v>
      </c>
      <c r="D205" s="64" t="s">
        <v>1849</v>
      </c>
      <c r="E205" s="25">
        <v>44082</v>
      </c>
      <c r="F205" s="25">
        <v>44441</v>
      </c>
      <c r="G205" s="12" t="s">
        <v>1704</v>
      </c>
      <c r="H205" s="26">
        <f>F205+365</f>
        <v>44806</v>
      </c>
      <c r="I205" s="33">
        <f ca="1" t="shared" si="68"/>
        <v>116</v>
      </c>
      <c r="J205" s="22" t="str">
        <f ca="1" t="shared" si="55"/>
        <v>NOT DUE</v>
      </c>
      <c r="K205" s="23"/>
      <c r="L205" s="34"/>
    </row>
    <row r="206" ht="24" spans="1:12">
      <c r="A206" s="22" t="s">
        <v>2126</v>
      </c>
      <c r="B206" s="68" t="s">
        <v>2123</v>
      </c>
      <c r="C206" s="108" t="s">
        <v>2127</v>
      </c>
      <c r="D206" s="64" t="s">
        <v>1852</v>
      </c>
      <c r="E206" s="25">
        <v>44082</v>
      </c>
      <c r="F206" s="25">
        <v>44082</v>
      </c>
      <c r="G206" s="12" t="s">
        <v>1704</v>
      </c>
      <c r="H206" s="26">
        <f>F206+1825</f>
        <v>45907</v>
      </c>
      <c r="I206" s="33">
        <f ca="1" t="shared" si="68"/>
        <v>1217</v>
      </c>
      <c r="J206" s="22" t="str">
        <f ca="1" t="shared" si="55"/>
        <v>NOT DUE</v>
      </c>
      <c r="K206" s="23"/>
      <c r="L206" s="34"/>
    </row>
    <row r="207" ht="24" spans="1:12">
      <c r="A207" s="22" t="s">
        <v>2128</v>
      </c>
      <c r="B207" s="65" t="s">
        <v>2123</v>
      </c>
      <c r="C207" s="107" t="s">
        <v>2129</v>
      </c>
      <c r="D207" s="63" t="s">
        <v>1602</v>
      </c>
      <c r="E207" s="25">
        <v>44082</v>
      </c>
      <c r="F207" s="25">
        <f>F8</f>
        <v>44668</v>
      </c>
      <c r="G207" s="12" t="s">
        <v>1704</v>
      </c>
      <c r="H207" s="26">
        <f t="shared" ref="H207" si="71">F207+30</f>
        <v>44698</v>
      </c>
      <c r="I207" s="33">
        <f ca="1" t="shared" si="68"/>
        <v>8</v>
      </c>
      <c r="J207" s="22" t="str">
        <f ca="1" t="shared" si="55"/>
        <v>NOT DUE</v>
      </c>
      <c r="K207" s="23"/>
      <c r="L207" s="34"/>
    </row>
    <row r="208" ht="24" spans="1:12">
      <c r="A208" s="22" t="s">
        <v>2130</v>
      </c>
      <c r="B208" s="65" t="s">
        <v>2123</v>
      </c>
      <c r="C208" s="107" t="s">
        <v>2129</v>
      </c>
      <c r="D208" s="63" t="s">
        <v>1849</v>
      </c>
      <c r="E208" s="25">
        <v>44082</v>
      </c>
      <c r="F208" s="25">
        <v>44441</v>
      </c>
      <c r="G208" s="12" t="s">
        <v>1704</v>
      </c>
      <c r="H208" s="26">
        <f>F208+365</f>
        <v>44806</v>
      </c>
      <c r="I208" s="33">
        <f ca="1" t="shared" si="68"/>
        <v>116</v>
      </c>
      <c r="J208" s="22" t="str">
        <f ca="1" t="shared" si="55"/>
        <v>NOT DUE</v>
      </c>
      <c r="K208" s="23"/>
      <c r="L208" s="34"/>
    </row>
    <row r="209" ht="24" spans="1:12">
      <c r="A209" s="22" t="s">
        <v>2131</v>
      </c>
      <c r="B209" s="65" t="s">
        <v>2123</v>
      </c>
      <c r="C209" s="107" t="s">
        <v>2132</v>
      </c>
      <c r="D209" s="63" t="s">
        <v>1852</v>
      </c>
      <c r="E209" s="25">
        <v>44082</v>
      </c>
      <c r="F209" s="25">
        <v>44082</v>
      </c>
      <c r="G209" s="12" t="s">
        <v>1704</v>
      </c>
      <c r="H209" s="26">
        <f>F209+1825</f>
        <v>45907</v>
      </c>
      <c r="I209" s="33">
        <f ca="1" t="shared" si="68"/>
        <v>1217</v>
      </c>
      <c r="J209" s="22" t="str">
        <f ca="1" t="shared" si="55"/>
        <v>NOT DUE</v>
      </c>
      <c r="K209" s="23"/>
      <c r="L209" s="34"/>
    </row>
    <row r="210" spans="1:12">
      <c r="A210" s="111" t="s">
        <v>2133</v>
      </c>
      <c r="B210" s="112" t="s">
        <v>2134</v>
      </c>
      <c r="C210" s="112" t="s">
        <v>2135</v>
      </c>
      <c r="D210" s="113" t="s">
        <v>1602</v>
      </c>
      <c r="E210" s="25">
        <v>44082</v>
      </c>
      <c r="F210" s="25">
        <f>F8</f>
        <v>44668</v>
      </c>
      <c r="G210" s="12" t="s">
        <v>1704</v>
      </c>
      <c r="H210" s="26">
        <f t="shared" ref="H210:H220" si="72">F210+30</f>
        <v>44698</v>
      </c>
      <c r="I210" s="33">
        <f ca="1" t="shared" si="68"/>
        <v>8</v>
      </c>
      <c r="J210" s="22" t="str">
        <f ca="1" t="shared" si="55"/>
        <v>NOT DUE</v>
      </c>
      <c r="K210" s="23"/>
      <c r="L210" s="34"/>
    </row>
    <row r="211" ht="24" spans="1:12">
      <c r="A211" s="111" t="s">
        <v>2136</v>
      </c>
      <c r="B211" s="112" t="s">
        <v>2137</v>
      </c>
      <c r="C211" s="112" t="s">
        <v>2138</v>
      </c>
      <c r="D211" s="113" t="s">
        <v>1602</v>
      </c>
      <c r="E211" s="25">
        <v>44082</v>
      </c>
      <c r="F211" s="25">
        <f>F8</f>
        <v>44668</v>
      </c>
      <c r="G211" s="12" t="s">
        <v>1704</v>
      </c>
      <c r="H211" s="26">
        <f t="shared" si="72"/>
        <v>44698</v>
      </c>
      <c r="I211" s="33">
        <f ca="1" t="shared" ref="I211:I213" si="73">IF(ISBLANK(H211),"",H211-DATE(YEAR(NOW()),MONTH(NOW()),DAY(NOW())))</f>
        <v>8</v>
      </c>
      <c r="J211" s="22" t="str">
        <f ca="1" t="shared" ref="J211:J213" si="74">IF(I211="","",IF(I211&lt;0,"OVERDUE","NOT DUE"))</f>
        <v>NOT DUE</v>
      </c>
      <c r="K211" s="23"/>
      <c r="L211" s="34"/>
    </row>
    <row r="212" ht="24" spans="1:12">
      <c r="A212" s="111" t="s">
        <v>2139</v>
      </c>
      <c r="B212" s="112" t="s">
        <v>2140</v>
      </c>
      <c r="C212" s="112" t="s">
        <v>2141</v>
      </c>
      <c r="D212" s="113" t="s">
        <v>1602</v>
      </c>
      <c r="E212" s="25">
        <v>44082</v>
      </c>
      <c r="F212" s="25">
        <f>F8</f>
        <v>44668</v>
      </c>
      <c r="G212" s="12" t="s">
        <v>1704</v>
      </c>
      <c r="H212" s="26">
        <f t="shared" si="72"/>
        <v>44698</v>
      </c>
      <c r="I212" s="33">
        <f ca="1" t="shared" si="73"/>
        <v>8</v>
      </c>
      <c r="J212" s="22" t="str">
        <f ca="1" t="shared" si="74"/>
        <v>NOT DUE</v>
      </c>
      <c r="K212" s="23"/>
      <c r="L212" s="34"/>
    </row>
    <row r="213" ht="24" spans="1:12">
      <c r="A213" s="111" t="s">
        <v>2142</v>
      </c>
      <c r="B213" s="112" t="s">
        <v>2143</v>
      </c>
      <c r="C213" s="112" t="s">
        <v>2141</v>
      </c>
      <c r="D213" s="113" t="s">
        <v>1602</v>
      </c>
      <c r="E213" s="25">
        <v>44082</v>
      </c>
      <c r="F213" s="25">
        <f>F8</f>
        <v>44668</v>
      </c>
      <c r="G213" s="12" t="s">
        <v>1704</v>
      </c>
      <c r="H213" s="26">
        <f t="shared" si="72"/>
        <v>44698</v>
      </c>
      <c r="I213" s="33">
        <f ca="1" t="shared" si="73"/>
        <v>8</v>
      </c>
      <c r="J213" s="22" t="str">
        <f ca="1" t="shared" si="74"/>
        <v>NOT DUE</v>
      </c>
      <c r="K213" s="23"/>
      <c r="L213" s="34"/>
    </row>
    <row r="214" spans="1:12">
      <c r="A214" s="111" t="s">
        <v>2144</v>
      </c>
      <c r="B214" s="112" t="s">
        <v>2145</v>
      </c>
      <c r="C214" s="112" t="s">
        <v>2146</v>
      </c>
      <c r="D214" s="113" t="s">
        <v>1602</v>
      </c>
      <c r="E214" s="25">
        <v>44082</v>
      </c>
      <c r="F214" s="25">
        <f>F8</f>
        <v>44668</v>
      </c>
      <c r="G214" s="12" t="s">
        <v>1704</v>
      </c>
      <c r="H214" s="26">
        <f t="shared" si="72"/>
        <v>44698</v>
      </c>
      <c r="I214" s="33">
        <f ca="1" t="shared" ref="I214:I215" si="75">IF(ISBLANK(H214),"",H214-DATE(YEAR(NOW()),MONTH(NOW()),DAY(NOW())))</f>
        <v>8</v>
      </c>
      <c r="J214" s="22" t="str">
        <f ca="1" t="shared" ref="J214:J215" si="76">IF(I214="","",IF(I214&lt;0,"OVERDUE","NOT DUE"))</f>
        <v>NOT DUE</v>
      </c>
      <c r="K214" s="23"/>
      <c r="L214" s="34"/>
    </row>
    <row r="215" ht="24" spans="1:12">
      <c r="A215" s="111" t="s">
        <v>2147</v>
      </c>
      <c r="B215" s="112" t="s">
        <v>2148</v>
      </c>
      <c r="C215" s="112" t="s">
        <v>2149</v>
      </c>
      <c r="D215" s="113" t="s">
        <v>1602</v>
      </c>
      <c r="E215" s="25">
        <v>44082</v>
      </c>
      <c r="F215" s="25">
        <f>F8</f>
        <v>44668</v>
      </c>
      <c r="G215" s="12" t="s">
        <v>1704</v>
      </c>
      <c r="H215" s="26">
        <f t="shared" si="72"/>
        <v>44698</v>
      </c>
      <c r="I215" s="33">
        <f ca="1" t="shared" si="75"/>
        <v>8</v>
      </c>
      <c r="J215" s="22" t="str">
        <f ca="1" t="shared" si="76"/>
        <v>NOT DUE</v>
      </c>
      <c r="K215" s="23"/>
      <c r="L215" s="34"/>
    </row>
    <row r="216" spans="1:12">
      <c r="A216" s="111" t="s">
        <v>2150</v>
      </c>
      <c r="B216" s="112" t="s">
        <v>2151</v>
      </c>
      <c r="C216" s="112" t="s">
        <v>2146</v>
      </c>
      <c r="D216" s="113" t="s">
        <v>1602</v>
      </c>
      <c r="E216" s="25">
        <v>44082</v>
      </c>
      <c r="F216" s="25">
        <f>F8</f>
        <v>44668</v>
      </c>
      <c r="G216" s="12" t="s">
        <v>1704</v>
      </c>
      <c r="H216" s="26">
        <f t="shared" si="72"/>
        <v>44698</v>
      </c>
      <c r="I216" s="33">
        <f ca="1" t="shared" ref="I216:I217" si="77">IF(ISBLANK(H216),"",H216-DATE(YEAR(NOW()),MONTH(NOW()),DAY(NOW())))</f>
        <v>8</v>
      </c>
      <c r="J216" s="22" t="str">
        <f ca="1" t="shared" ref="J216:J217" si="78">IF(I216="","",IF(I216&lt;0,"OVERDUE","NOT DUE"))</f>
        <v>NOT DUE</v>
      </c>
      <c r="K216" s="23"/>
      <c r="L216" s="34"/>
    </row>
    <row r="217" ht="24" spans="1:12">
      <c r="A217" s="111" t="s">
        <v>2152</v>
      </c>
      <c r="B217" s="112" t="s">
        <v>2153</v>
      </c>
      <c r="C217" s="112" t="s">
        <v>2154</v>
      </c>
      <c r="D217" s="113" t="s">
        <v>1602</v>
      </c>
      <c r="E217" s="25">
        <v>44082</v>
      </c>
      <c r="F217" s="25">
        <f>F8</f>
        <v>44668</v>
      </c>
      <c r="G217" s="12" t="s">
        <v>1704</v>
      </c>
      <c r="H217" s="26">
        <f t="shared" si="72"/>
        <v>44698</v>
      </c>
      <c r="I217" s="33">
        <f ca="1" t="shared" si="77"/>
        <v>8</v>
      </c>
      <c r="J217" s="22" t="str">
        <f ca="1" t="shared" si="78"/>
        <v>NOT DUE</v>
      </c>
      <c r="K217" s="23"/>
      <c r="L217" s="34"/>
    </row>
    <row r="218" ht="24" spans="1:12">
      <c r="A218" s="111" t="s">
        <v>2155</v>
      </c>
      <c r="B218" s="112" t="s">
        <v>2156</v>
      </c>
      <c r="C218" s="112" t="s">
        <v>2157</v>
      </c>
      <c r="D218" s="113" t="s">
        <v>1602</v>
      </c>
      <c r="E218" s="25">
        <v>44082</v>
      </c>
      <c r="F218" s="25">
        <f>F8</f>
        <v>44668</v>
      </c>
      <c r="G218" s="12" t="s">
        <v>1704</v>
      </c>
      <c r="H218" s="26">
        <f t="shared" si="72"/>
        <v>44698</v>
      </c>
      <c r="I218" s="33">
        <f ca="1" t="shared" ref="I218:I219" si="79">IF(ISBLANK(H218),"",H218-DATE(YEAR(NOW()),MONTH(NOW()),DAY(NOW())))</f>
        <v>8</v>
      </c>
      <c r="J218" s="22" t="str">
        <f ca="1" t="shared" ref="J218:J219" si="80">IF(I218="","",IF(I218&lt;0,"OVERDUE","NOT DUE"))</f>
        <v>NOT DUE</v>
      </c>
      <c r="K218" s="23"/>
      <c r="L218" s="34"/>
    </row>
    <row r="219" spans="1:12">
      <c r="A219" s="111" t="s">
        <v>2158</v>
      </c>
      <c r="B219" s="112" t="s">
        <v>2159</v>
      </c>
      <c r="C219" s="112" t="s">
        <v>2160</v>
      </c>
      <c r="D219" s="113" t="s">
        <v>1602</v>
      </c>
      <c r="E219" s="25">
        <v>44082</v>
      </c>
      <c r="F219" s="25">
        <f>F8</f>
        <v>44668</v>
      </c>
      <c r="G219" s="12" t="s">
        <v>1704</v>
      </c>
      <c r="H219" s="26">
        <f t="shared" si="72"/>
        <v>44698</v>
      </c>
      <c r="I219" s="33">
        <f ca="1" t="shared" si="79"/>
        <v>8</v>
      </c>
      <c r="J219" s="22" t="str">
        <f ca="1" t="shared" si="80"/>
        <v>NOT DUE</v>
      </c>
      <c r="K219" s="23"/>
      <c r="L219" s="34"/>
    </row>
    <row r="220" spans="1:12">
      <c r="A220" s="111" t="s">
        <v>2161</v>
      </c>
      <c r="B220" s="112" t="s">
        <v>2162</v>
      </c>
      <c r="C220" s="112" t="s">
        <v>2135</v>
      </c>
      <c r="D220" s="113" t="s">
        <v>1602</v>
      </c>
      <c r="E220" s="25">
        <v>44082</v>
      </c>
      <c r="F220" s="25">
        <f>F8</f>
        <v>44668</v>
      </c>
      <c r="G220" s="12" t="s">
        <v>1704</v>
      </c>
      <c r="H220" s="26">
        <f t="shared" si="72"/>
        <v>44698</v>
      </c>
      <c r="I220" s="33">
        <f ca="1" t="shared" ref="I220" si="81">IF(ISBLANK(H220),"",H220-DATE(YEAR(NOW()),MONTH(NOW()),DAY(NOW())))</f>
        <v>8</v>
      </c>
      <c r="J220" s="22" t="str">
        <f ca="1" t="shared" ref="J220" si="82">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2163</v>
      </c>
      <c r="D229" s="2"/>
      <c r="E229" s="120" t="s">
        <v>1400</v>
      </c>
      <c r="F229" s="55"/>
      <c r="H229" s="32" t="s">
        <v>1401</v>
      </c>
      <c r="I229" s="32"/>
    </row>
    <row r="230" spans="3:9">
      <c r="C230" s="30" t="s">
        <v>1739</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44629</v>
      </c>
      <c r="G8" s="40"/>
      <c r="H8" s="26">
        <f t="shared" ref="H8" si="0">F8+182</f>
        <v>44811</v>
      </c>
      <c r="I8" s="33">
        <f ca="1" t="shared" ref="I8" si="1">IF(ISBLANK(H8),"",H8-DATE(YEAR(NOW()),MONTH(NOW()),DAY(NOW())))</f>
        <v>121</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20" sqref="F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2166</v>
      </c>
      <c r="B8" s="23" t="s">
        <v>2167</v>
      </c>
      <c r="C8" s="23" t="s">
        <v>2168</v>
      </c>
      <c r="D8" s="24" t="s">
        <v>2169</v>
      </c>
      <c r="E8" s="25">
        <v>44082</v>
      </c>
      <c r="F8" s="25">
        <v>44625</v>
      </c>
      <c r="G8" s="12" t="s">
        <v>2170</v>
      </c>
      <c r="H8" s="26">
        <f>F8+180</f>
        <v>44805</v>
      </c>
      <c r="I8" s="33">
        <f ca="1" t="shared" ref="I8:I18" si="0">IF(ISBLANK(H8),"",H8-DATE(YEAR(NOW()),MONTH(NOW()),DAY(NOW())))</f>
        <v>115</v>
      </c>
      <c r="J8" s="22" t="str">
        <f ca="1" t="shared" ref="J8:J18" si="1">IF(I8="","",IF(I8&lt;0,"OVERDUE","NOT DUE"))</f>
        <v>NOT DUE</v>
      </c>
      <c r="K8" s="23"/>
      <c r="L8" s="34"/>
    </row>
    <row r="9" ht="24" spans="1:12">
      <c r="A9" s="22" t="s">
        <v>2171</v>
      </c>
      <c r="B9" s="23" t="s">
        <v>2172</v>
      </c>
      <c r="C9" s="23" t="s">
        <v>2168</v>
      </c>
      <c r="D9" s="24" t="s">
        <v>2169</v>
      </c>
      <c r="E9" s="25">
        <v>44082</v>
      </c>
      <c r="F9" s="25">
        <f>F8</f>
        <v>44625</v>
      </c>
      <c r="G9" s="12" t="s">
        <v>2170</v>
      </c>
      <c r="H9" s="26">
        <f t="shared" ref="H9:H18" si="2">F9+180</f>
        <v>44805</v>
      </c>
      <c r="I9" s="33">
        <f ca="1" t="shared" si="0"/>
        <v>115</v>
      </c>
      <c r="J9" s="22" t="str">
        <f ca="1" t="shared" si="1"/>
        <v>NOT DUE</v>
      </c>
      <c r="K9" s="23"/>
      <c r="L9" s="34"/>
    </row>
    <row r="10" ht="24" spans="1:12">
      <c r="A10" s="22" t="s">
        <v>2173</v>
      </c>
      <c r="B10" s="23" t="s">
        <v>2174</v>
      </c>
      <c r="C10" s="23" t="s">
        <v>2168</v>
      </c>
      <c r="D10" s="24" t="s">
        <v>2169</v>
      </c>
      <c r="E10" s="25">
        <v>44082</v>
      </c>
      <c r="F10" s="25">
        <f>F8</f>
        <v>44625</v>
      </c>
      <c r="G10" s="12" t="s">
        <v>2170</v>
      </c>
      <c r="H10" s="26">
        <f t="shared" si="2"/>
        <v>44805</v>
      </c>
      <c r="I10" s="33">
        <f ca="1" t="shared" si="0"/>
        <v>115</v>
      </c>
      <c r="J10" s="22" t="str">
        <f ca="1" t="shared" si="1"/>
        <v>NOT DUE</v>
      </c>
      <c r="K10" s="23"/>
      <c r="L10" s="39"/>
    </row>
    <row r="11" ht="24" spans="1:12">
      <c r="A11" s="22" t="s">
        <v>2175</v>
      </c>
      <c r="B11" s="23" t="s">
        <v>2176</v>
      </c>
      <c r="C11" s="23" t="s">
        <v>2168</v>
      </c>
      <c r="D11" s="24" t="s">
        <v>2169</v>
      </c>
      <c r="E11" s="25">
        <v>44082</v>
      </c>
      <c r="F11" s="25">
        <f>F8</f>
        <v>44625</v>
      </c>
      <c r="G11" s="12" t="s">
        <v>2170</v>
      </c>
      <c r="H11" s="26">
        <f t="shared" si="2"/>
        <v>44805</v>
      </c>
      <c r="I11" s="33">
        <f ca="1" t="shared" si="0"/>
        <v>115</v>
      </c>
      <c r="J11" s="22" t="str">
        <f ca="1" t="shared" si="1"/>
        <v>NOT DUE</v>
      </c>
      <c r="K11" s="23"/>
      <c r="L11" s="34"/>
    </row>
    <row r="12" ht="24" spans="1:12">
      <c r="A12" s="22" t="s">
        <v>2177</v>
      </c>
      <c r="B12" s="23" t="s">
        <v>2178</v>
      </c>
      <c r="C12" s="23" t="s">
        <v>2168</v>
      </c>
      <c r="D12" s="24" t="s">
        <v>2169</v>
      </c>
      <c r="E12" s="25">
        <v>44082</v>
      </c>
      <c r="F12" s="25">
        <f>F8</f>
        <v>44625</v>
      </c>
      <c r="G12" s="12" t="s">
        <v>2170</v>
      </c>
      <c r="H12" s="26">
        <f t="shared" si="2"/>
        <v>44805</v>
      </c>
      <c r="I12" s="33">
        <f ca="1" t="shared" si="0"/>
        <v>115</v>
      </c>
      <c r="J12" s="22" t="str">
        <f ca="1" t="shared" si="1"/>
        <v>NOT DUE</v>
      </c>
      <c r="K12" s="23"/>
      <c r="L12" s="34"/>
    </row>
    <row r="13" ht="24" spans="1:12">
      <c r="A13" s="22" t="s">
        <v>2179</v>
      </c>
      <c r="B13" s="23" t="s">
        <v>2180</v>
      </c>
      <c r="C13" s="23" t="s">
        <v>2168</v>
      </c>
      <c r="D13" s="24" t="s">
        <v>2169</v>
      </c>
      <c r="E13" s="25">
        <v>44082</v>
      </c>
      <c r="F13" s="25">
        <f>F8</f>
        <v>44625</v>
      </c>
      <c r="G13" s="12" t="s">
        <v>2170</v>
      </c>
      <c r="H13" s="26">
        <f t="shared" si="2"/>
        <v>44805</v>
      </c>
      <c r="I13" s="33">
        <f ca="1" t="shared" si="0"/>
        <v>115</v>
      </c>
      <c r="J13" s="22" t="str">
        <f ca="1" t="shared" si="1"/>
        <v>NOT DUE</v>
      </c>
      <c r="K13" s="23"/>
      <c r="L13" s="34"/>
    </row>
    <row r="14" ht="24" spans="1:12">
      <c r="A14" s="22" t="s">
        <v>2181</v>
      </c>
      <c r="B14" s="23" t="s">
        <v>76</v>
      </c>
      <c r="C14" s="23" t="s">
        <v>2168</v>
      </c>
      <c r="D14" s="24" t="s">
        <v>2169</v>
      </c>
      <c r="E14" s="25">
        <v>44082</v>
      </c>
      <c r="F14" s="25">
        <f>F8</f>
        <v>44625</v>
      </c>
      <c r="G14" s="12" t="s">
        <v>2170</v>
      </c>
      <c r="H14" s="26">
        <f t="shared" si="2"/>
        <v>44805</v>
      </c>
      <c r="I14" s="33">
        <f ca="1" t="shared" si="0"/>
        <v>115</v>
      </c>
      <c r="J14" s="22" t="str">
        <f ca="1" t="shared" si="1"/>
        <v>NOT DUE</v>
      </c>
      <c r="K14" s="23"/>
      <c r="L14" s="34"/>
    </row>
    <row r="15" ht="24" spans="1:12">
      <c r="A15" s="22" t="s">
        <v>2182</v>
      </c>
      <c r="B15" s="23" t="s">
        <v>2183</v>
      </c>
      <c r="C15" s="23" t="s">
        <v>2168</v>
      </c>
      <c r="D15" s="24" t="s">
        <v>2169</v>
      </c>
      <c r="E15" s="25">
        <v>44082</v>
      </c>
      <c r="F15" s="25">
        <f>F8</f>
        <v>44625</v>
      </c>
      <c r="G15" s="12" t="s">
        <v>2170</v>
      </c>
      <c r="H15" s="26">
        <f t="shared" si="2"/>
        <v>44805</v>
      </c>
      <c r="I15" s="33">
        <f ca="1" t="shared" si="0"/>
        <v>115</v>
      </c>
      <c r="J15" s="22" t="str">
        <f ca="1" t="shared" si="1"/>
        <v>NOT DUE</v>
      </c>
      <c r="K15" s="23"/>
      <c r="L15" s="34"/>
    </row>
    <row r="16" ht="24" spans="1:12">
      <c r="A16" s="22" t="s">
        <v>2184</v>
      </c>
      <c r="B16" s="23" t="s">
        <v>2185</v>
      </c>
      <c r="C16" s="23" t="s">
        <v>2168</v>
      </c>
      <c r="D16" s="24" t="s">
        <v>2169</v>
      </c>
      <c r="E16" s="25">
        <v>44082</v>
      </c>
      <c r="F16" s="25">
        <f>F8</f>
        <v>44625</v>
      </c>
      <c r="G16" s="12" t="s">
        <v>2170</v>
      </c>
      <c r="H16" s="26">
        <f t="shared" si="2"/>
        <v>44805</v>
      </c>
      <c r="I16" s="33">
        <f ca="1" t="shared" si="0"/>
        <v>115</v>
      </c>
      <c r="J16" s="22" t="str">
        <f ca="1" t="shared" si="1"/>
        <v>NOT DUE</v>
      </c>
      <c r="K16" s="23"/>
      <c r="L16" s="34"/>
    </row>
    <row r="17" ht="24" spans="1:12">
      <c r="A17" s="22" t="s">
        <v>2186</v>
      </c>
      <c r="B17" s="23" t="s">
        <v>2187</v>
      </c>
      <c r="C17" s="23" t="s">
        <v>2168</v>
      </c>
      <c r="D17" s="24" t="s">
        <v>2169</v>
      </c>
      <c r="E17" s="25">
        <v>44082</v>
      </c>
      <c r="F17" s="25">
        <f>F8</f>
        <v>44625</v>
      </c>
      <c r="G17" s="12" t="s">
        <v>2170</v>
      </c>
      <c r="H17" s="26">
        <f t="shared" si="2"/>
        <v>44805</v>
      </c>
      <c r="I17" s="33">
        <f ca="1" t="shared" si="0"/>
        <v>115</v>
      </c>
      <c r="J17" s="22" t="str">
        <f ca="1" t="shared" si="1"/>
        <v>NOT DUE</v>
      </c>
      <c r="K17" s="23"/>
      <c r="L17" s="34"/>
    </row>
    <row r="18" ht="24" spans="1:12">
      <c r="A18" s="22" t="s">
        <v>2188</v>
      </c>
      <c r="B18" s="23" t="s">
        <v>2189</v>
      </c>
      <c r="C18" s="23" t="s">
        <v>2168</v>
      </c>
      <c r="D18" s="24" t="s">
        <v>2169</v>
      </c>
      <c r="E18" s="25">
        <v>44082</v>
      </c>
      <c r="F18" s="25">
        <f>F8</f>
        <v>44625</v>
      </c>
      <c r="G18" s="12" t="s">
        <v>2170</v>
      </c>
      <c r="H18" s="26">
        <f t="shared" si="2"/>
        <v>44805</v>
      </c>
      <c r="I18" s="33">
        <f ca="1" t="shared" si="0"/>
        <v>115</v>
      </c>
      <c r="J18" s="22" t="str">
        <f ca="1" t="shared" si="1"/>
        <v>NOT DUE</v>
      </c>
      <c r="K18" s="23"/>
      <c r="L18" s="34"/>
    </row>
    <row r="19" ht="25.5" customHeight="1" spans="1:12">
      <c r="A19" s="22" t="s">
        <v>2190</v>
      </c>
      <c r="B19" s="23" t="s">
        <v>2191</v>
      </c>
      <c r="C19" s="23" t="s">
        <v>2168</v>
      </c>
      <c r="D19" s="24" t="s">
        <v>2169</v>
      </c>
      <c r="E19" s="25">
        <v>44082</v>
      </c>
      <c r="F19" s="25">
        <f>F8</f>
        <v>44625</v>
      </c>
      <c r="G19" s="12" t="s">
        <v>2170</v>
      </c>
      <c r="H19" s="26">
        <f t="shared" ref="H19" si="3">F19+180</f>
        <v>44805</v>
      </c>
      <c r="I19" s="33">
        <f ca="1" t="shared" ref="I19" si="4">IF(ISBLANK(H19),"",H19-DATE(YEAR(NOW()),MONTH(NOW()),DAY(NOW())))</f>
        <v>115</v>
      </c>
      <c r="J19" s="22" t="str">
        <f ca="1" t="shared" ref="J19" si="5">IF(I19="","",IF(I19&lt;0,"OVERDUE","NOT DUE"))</f>
        <v>NOT DUE</v>
      </c>
      <c r="K19" s="23"/>
      <c r="L19" s="34"/>
    </row>
    <row r="22" spans="2:6">
      <c r="B22" t="s">
        <v>175</v>
      </c>
      <c r="D22" s="3" t="s">
        <v>1595</v>
      </c>
      <c r="F22" t="s">
        <v>1596</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2192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2193</v>
      </c>
      <c r="B8" s="23" t="s">
        <v>2167</v>
      </c>
      <c r="C8" s="23" t="s">
        <v>2168</v>
      </c>
      <c r="D8" s="24" t="s">
        <v>2169</v>
      </c>
      <c r="E8" s="25">
        <v>44082</v>
      </c>
      <c r="F8" s="25">
        <v>44625</v>
      </c>
      <c r="G8" s="12" t="s">
        <v>2170</v>
      </c>
      <c r="H8" s="26">
        <f>F8+180</f>
        <v>44805</v>
      </c>
      <c r="I8" s="33">
        <f ca="1" t="shared" ref="I8:I19" si="0">IF(ISBLANK(H8),"",H8-DATE(YEAR(NOW()),MONTH(NOW()),DAY(NOW())))</f>
        <v>115</v>
      </c>
      <c r="J8" s="22" t="str">
        <f ca="1" t="shared" ref="J8:J19" si="1">IF(I8="","",IF(I8&lt;0,"OVERDUE","NOT DUE"))</f>
        <v>NOT DUE</v>
      </c>
      <c r="K8" s="23"/>
      <c r="L8" s="34"/>
    </row>
    <row r="9" ht="24" spans="1:12">
      <c r="A9" s="22" t="s">
        <v>2194</v>
      </c>
      <c r="B9" s="23" t="s">
        <v>2172</v>
      </c>
      <c r="C9" s="23" t="s">
        <v>2168</v>
      </c>
      <c r="D9" s="24" t="s">
        <v>2169</v>
      </c>
      <c r="E9" s="25">
        <v>44082</v>
      </c>
      <c r="F9" s="25">
        <f>F8</f>
        <v>44625</v>
      </c>
      <c r="G9" s="12" t="s">
        <v>2170</v>
      </c>
      <c r="H9" s="26">
        <f t="shared" ref="H9:H19" si="2">F9+180</f>
        <v>44805</v>
      </c>
      <c r="I9" s="33">
        <f ca="1" t="shared" si="0"/>
        <v>115</v>
      </c>
      <c r="J9" s="22" t="str">
        <f ca="1" t="shared" si="1"/>
        <v>NOT DUE</v>
      </c>
      <c r="K9" s="23"/>
      <c r="L9" s="34"/>
    </row>
    <row r="10" ht="24" spans="1:12">
      <c r="A10" s="22" t="s">
        <v>2195</v>
      </c>
      <c r="B10" s="23" t="s">
        <v>2174</v>
      </c>
      <c r="C10" s="23" t="s">
        <v>2168</v>
      </c>
      <c r="D10" s="24" t="s">
        <v>2169</v>
      </c>
      <c r="E10" s="25">
        <v>44082</v>
      </c>
      <c r="F10" s="25">
        <f>F8</f>
        <v>44625</v>
      </c>
      <c r="G10" s="12" t="s">
        <v>2170</v>
      </c>
      <c r="H10" s="26">
        <f t="shared" si="2"/>
        <v>44805</v>
      </c>
      <c r="I10" s="33">
        <f ca="1" t="shared" si="0"/>
        <v>115</v>
      </c>
      <c r="J10" s="22" t="str">
        <f ca="1" t="shared" si="1"/>
        <v>NOT DUE</v>
      </c>
      <c r="K10" s="23"/>
      <c r="L10" s="39"/>
    </row>
    <row r="11" ht="24" spans="1:12">
      <c r="A11" s="22" t="s">
        <v>2196</v>
      </c>
      <c r="B11" s="23" t="s">
        <v>2176</v>
      </c>
      <c r="C11" s="23" t="s">
        <v>2168</v>
      </c>
      <c r="D11" s="24" t="s">
        <v>2169</v>
      </c>
      <c r="E11" s="25">
        <v>44082</v>
      </c>
      <c r="F11" s="25">
        <f>F8</f>
        <v>44625</v>
      </c>
      <c r="G11" s="12" t="s">
        <v>2170</v>
      </c>
      <c r="H11" s="26">
        <f t="shared" si="2"/>
        <v>44805</v>
      </c>
      <c r="I11" s="33">
        <f ca="1" t="shared" si="0"/>
        <v>115</v>
      </c>
      <c r="J11" s="22" t="str">
        <f ca="1" t="shared" si="1"/>
        <v>NOT DUE</v>
      </c>
      <c r="K11" s="23"/>
      <c r="L11" s="34"/>
    </row>
    <row r="12" ht="24" spans="1:12">
      <c r="A12" s="22" t="s">
        <v>2197</v>
      </c>
      <c r="B12" s="23" t="s">
        <v>2178</v>
      </c>
      <c r="C12" s="23" t="s">
        <v>2168</v>
      </c>
      <c r="D12" s="24" t="s">
        <v>2169</v>
      </c>
      <c r="E12" s="25">
        <v>44082</v>
      </c>
      <c r="F12" s="25">
        <f>$F$8</f>
        <v>44625</v>
      </c>
      <c r="G12" s="12" t="s">
        <v>2170</v>
      </c>
      <c r="H12" s="26">
        <f t="shared" si="2"/>
        <v>44805</v>
      </c>
      <c r="I12" s="33">
        <f ca="1" t="shared" si="0"/>
        <v>115</v>
      </c>
      <c r="J12" s="22" t="str">
        <f ca="1" t="shared" si="1"/>
        <v>NOT DUE</v>
      </c>
      <c r="K12" s="23"/>
      <c r="L12" s="34"/>
    </row>
    <row r="13" ht="24" spans="1:12">
      <c r="A13" s="22" t="s">
        <v>2198</v>
      </c>
      <c r="B13" s="23" t="s">
        <v>2180</v>
      </c>
      <c r="C13" s="23" t="s">
        <v>2168</v>
      </c>
      <c r="D13" s="24" t="s">
        <v>2169</v>
      </c>
      <c r="E13" s="25">
        <v>44082</v>
      </c>
      <c r="F13" s="25">
        <f t="shared" ref="F13:F19" si="3">$F$8</f>
        <v>44625</v>
      </c>
      <c r="G13" s="12" t="s">
        <v>2170</v>
      </c>
      <c r="H13" s="26">
        <f t="shared" si="2"/>
        <v>44805</v>
      </c>
      <c r="I13" s="33">
        <f ca="1" t="shared" si="0"/>
        <v>115</v>
      </c>
      <c r="J13" s="22" t="str">
        <f ca="1" t="shared" si="1"/>
        <v>NOT DUE</v>
      </c>
      <c r="K13" s="23"/>
      <c r="L13" s="34"/>
    </row>
    <row r="14" ht="24" spans="1:12">
      <c r="A14" s="22" t="s">
        <v>2199</v>
      </c>
      <c r="B14" s="23" t="s">
        <v>76</v>
      </c>
      <c r="C14" s="23" t="s">
        <v>2168</v>
      </c>
      <c r="D14" s="24" t="s">
        <v>2169</v>
      </c>
      <c r="E14" s="25">
        <v>44082</v>
      </c>
      <c r="F14" s="25">
        <f t="shared" si="3"/>
        <v>44625</v>
      </c>
      <c r="G14" s="12" t="s">
        <v>2170</v>
      </c>
      <c r="H14" s="26">
        <f t="shared" si="2"/>
        <v>44805</v>
      </c>
      <c r="I14" s="33">
        <f ca="1" t="shared" si="0"/>
        <v>115</v>
      </c>
      <c r="J14" s="22" t="str">
        <f ca="1" t="shared" si="1"/>
        <v>NOT DUE</v>
      </c>
      <c r="K14" s="23"/>
      <c r="L14" s="34"/>
    </row>
    <row r="15" ht="24" spans="1:12">
      <c r="A15" s="22" t="s">
        <v>2200</v>
      </c>
      <c r="B15" s="23" t="s">
        <v>2183</v>
      </c>
      <c r="C15" s="23" t="s">
        <v>2168</v>
      </c>
      <c r="D15" s="24" t="s">
        <v>2169</v>
      </c>
      <c r="E15" s="25">
        <v>44082</v>
      </c>
      <c r="F15" s="25">
        <f t="shared" si="3"/>
        <v>44625</v>
      </c>
      <c r="G15" s="12" t="s">
        <v>2170</v>
      </c>
      <c r="H15" s="26">
        <f t="shared" si="2"/>
        <v>44805</v>
      </c>
      <c r="I15" s="33">
        <f ca="1" t="shared" si="0"/>
        <v>115</v>
      </c>
      <c r="J15" s="22" t="str">
        <f ca="1" t="shared" si="1"/>
        <v>NOT DUE</v>
      </c>
      <c r="K15" s="23"/>
      <c r="L15" s="34"/>
    </row>
    <row r="16" ht="24" spans="1:12">
      <c r="A16" s="22" t="s">
        <v>2201</v>
      </c>
      <c r="B16" s="23" t="s">
        <v>2185</v>
      </c>
      <c r="C16" s="23" t="s">
        <v>2168</v>
      </c>
      <c r="D16" s="24" t="s">
        <v>2169</v>
      </c>
      <c r="E16" s="25">
        <v>44082</v>
      </c>
      <c r="F16" s="25">
        <f t="shared" si="3"/>
        <v>44625</v>
      </c>
      <c r="G16" s="12" t="s">
        <v>2170</v>
      </c>
      <c r="H16" s="26">
        <f t="shared" si="2"/>
        <v>44805</v>
      </c>
      <c r="I16" s="33">
        <f ca="1" t="shared" si="0"/>
        <v>115</v>
      </c>
      <c r="J16" s="22" t="str">
        <f ca="1" t="shared" si="1"/>
        <v>NOT DUE</v>
      </c>
      <c r="K16" s="23"/>
      <c r="L16" s="34"/>
    </row>
    <row r="17" ht="24" spans="1:12">
      <c r="A17" s="22" t="s">
        <v>2202</v>
      </c>
      <c r="B17" s="23" t="s">
        <v>2187</v>
      </c>
      <c r="C17" s="23" t="s">
        <v>2168</v>
      </c>
      <c r="D17" s="24" t="s">
        <v>2169</v>
      </c>
      <c r="E17" s="25">
        <v>44082</v>
      </c>
      <c r="F17" s="25">
        <f t="shared" si="3"/>
        <v>44625</v>
      </c>
      <c r="G17" s="12" t="s">
        <v>2170</v>
      </c>
      <c r="H17" s="26">
        <f t="shared" si="2"/>
        <v>44805</v>
      </c>
      <c r="I17" s="33">
        <f ca="1" t="shared" si="0"/>
        <v>115</v>
      </c>
      <c r="J17" s="22" t="str">
        <f ca="1" t="shared" si="1"/>
        <v>NOT DUE</v>
      </c>
      <c r="K17" s="23"/>
      <c r="L17" s="34"/>
    </row>
    <row r="18" ht="24" spans="1:12">
      <c r="A18" s="22" t="s">
        <v>2203</v>
      </c>
      <c r="B18" s="23" t="s">
        <v>2189</v>
      </c>
      <c r="C18" s="23" t="s">
        <v>2168</v>
      </c>
      <c r="D18" s="24" t="s">
        <v>2169</v>
      </c>
      <c r="E18" s="25">
        <v>44082</v>
      </c>
      <c r="F18" s="25">
        <f t="shared" si="3"/>
        <v>44625</v>
      </c>
      <c r="G18" s="12" t="s">
        <v>2170</v>
      </c>
      <c r="H18" s="26">
        <f t="shared" si="2"/>
        <v>44805</v>
      </c>
      <c r="I18" s="33">
        <f ca="1" t="shared" si="0"/>
        <v>115</v>
      </c>
      <c r="J18" s="22" t="str">
        <f ca="1" t="shared" si="1"/>
        <v>NOT DUE</v>
      </c>
      <c r="K18" s="23"/>
      <c r="L18" s="34"/>
    </row>
    <row r="19" ht="29.25" customHeight="1" spans="1:12">
      <c r="A19" s="22" t="s">
        <v>2204</v>
      </c>
      <c r="B19" s="23" t="s">
        <v>2191</v>
      </c>
      <c r="C19" s="23" t="s">
        <v>2168</v>
      </c>
      <c r="D19" s="24" t="s">
        <v>2169</v>
      </c>
      <c r="E19" s="25">
        <v>44082</v>
      </c>
      <c r="F19" s="25">
        <f t="shared" si="3"/>
        <v>44625</v>
      </c>
      <c r="G19" s="12" t="s">
        <v>2170</v>
      </c>
      <c r="H19" s="26">
        <f t="shared" si="2"/>
        <v>44805</v>
      </c>
      <c r="I19" s="33">
        <f ca="1" t="shared" si="0"/>
        <v>115</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9" sqref="F1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2205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2206</v>
      </c>
      <c r="B8" s="23" t="s">
        <v>2167</v>
      </c>
      <c r="C8" s="23" t="s">
        <v>2168</v>
      </c>
      <c r="D8" s="24" t="s">
        <v>2169</v>
      </c>
      <c r="E8" s="25">
        <v>44082</v>
      </c>
      <c r="F8" s="25">
        <v>44625</v>
      </c>
      <c r="G8" s="12" t="s">
        <v>2170</v>
      </c>
      <c r="H8" s="26">
        <f>F8+180</f>
        <v>44805</v>
      </c>
      <c r="I8" s="33">
        <f ca="1" t="shared" ref="I8:I19" si="0">IF(ISBLANK(H8),"",H8-DATE(YEAR(NOW()),MONTH(NOW()),DAY(NOW())))</f>
        <v>115</v>
      </c>
      <c r="J8" s="22" t="str">
        <f ca="1" t="shared" ref="J8:J19" si="1">IF(I8="","",IF(I8&lt;0,"OVERDUE","NOT DUE"))</f>
        <v>NOT DUE</v>
      </c>
      <c r="K8" s="23"/>
      <c r="L8" s="34"/>
    </row>
    <row r="9" ht="24" spans="1:12">
      <c r="A9" s="22" t="s">
        <v>2207</v>
      </c>
      <c r="B9" s="23" t="s">
        <v>2172</v>
      </c>
      <c r="C9" s="23" t="s">
        <v>2168</v>
      </c>
      <c r="D9" s="24" t="s">
        <v>2169</v>
      </c>
      <c r="E9" s="25">
        <v>44082</v>
      </c>
      <c r="F9" s="25">
        <f>$F$8</f>
        <v>44625</v>
      </c>
      <c r="G9" s="12" t="s">
        <v>2170</v>
      </c>
      <c r="H9" s="26">
        <f t="shared" ref="H9:H19" si="2">F9+180</f>
        <v>44805</v>
      </c>
      <c r="I9" s="33">
        <f ca="1" t="shared" si="0"/>
        <v>115</v>
      </c>
      <c r="J9" s="22" t="str">
        <f ca="1" t="shared" si="1"/>
        <v>NOT DUE</v>
      </c>
      <c r="K9" s="23"/>
      <c r="L9" s="34"/>
    </row>
    <row r="10" ht="24" spans="1:12">
      <c r="A10" s="22" t="s">
        <v>2208</v>
      </c>
      <c r="B10" s="23" t="s">
        <v>2174</v>
      </c>
      <c r="C10" s="23" t="s">
        <v>2168</v>
      </c>
      <c r="D10" s="24" t="s">
        <v>2169</v>
      </c>
      <c r="E10" s="25">
        <v>44082</v>
      </c>
      <c r="F10" s="25">
        <f t="shared" ref="F10:F19" si="3">$F$8</f>
        <v>44625</v>
      </c>
      <c r="G10" s="12" t="s">
        <v>2170</v>
      </c>
      <c r="H10" s="26">
        <f t="shared" si="2"/>
        <v>44805</v>
      </c>
      <c r="I10" s="33">
        <f ca="1" t="shared" si="0"/>
        <v>115</v>
      </c>
      <c r="J10" s="22" t="str">
        <f ca="1" t="shared" si="1"/>
        <v>NOT DUE</v>
      </c>
      <c r="K10" s="23"/>
      <c r="L10" s="39"/>
    </row>
    <row r="11" ht="24" spans="1:12">
      <c r="A11" s="22" t="s">
        <v>2209</v>
      </c>
      <c r="B11" s="23" t="s">
        <v>2176</v>
      </c>
      <c r="C11" s="23" t="s">
        <v>2168</v>
      </c>
      <c r="D11" s="24" t="s">
        <v>2169</v>
      </c>
      <c r="E11" s="25">
        <v>44082</v>
      </c>
      <c r="F11" s="25">
        <f t="shared" si="3"/>
        <v>44625</v>
      </c>
      <c r="G11" s="12" t="s">
        <v>2170</v>
      </c>
      <c r="H11" s="26">
        <f t="shared" si="2"/>
        <v>44805</v>
      </c>
      <c r="I11" s="33">
        <f ca="1" t="shared" si="0"/>
        <v>115</v>
      </c>
      <c r="J11" s="22" t="str">
        <f ca="1" t="shared" si="1"/>
        <v>NOT DUE</v>
      </c>
      <c r="K11" s="23"/>
      <c r="L11" s="34"/>
    </row>
    <row r="12" ht="24" spans="1:12">
      <c r="A12" s="22" t="s">
        <v>2210</v>
      </c>
      <c r="B12" s="23" t="s">
        <v>2178</v>
      </c>
      <c r="C12" s="23" t="s">
        <v>2168</v>
      </c>
      <c r="D12" s="24" t="s">
        <v>2169</v>
      </c>
      <c r="E12" s="25">
        <v>44082</v>
      </c>
      <c r="F12" s="25">
        <f t="shared" si="3"/>
        <v>44625</v>
      </c>
      <c r="G12" s="12" t="s">
        <v>2170</v>
      </c>
      <c r="H12" s="26">
        <f t="shared" si="2"/>
        <v>44805</v>
      </c>
      <c r="I12" s="33">
        <f ca="1" t="shared" si="0"/>
        <v>115</v>
      </c>
      <c r="J12" s="22" t="str">
        <f ca="1" t="shared" si="1"/>
        <v>NOT DUE</v>
      </c>
      <c r="K12" s="23"/>
      <c r="L12" s="34"/>
    </row>
    <row r="13" ht="24" spans="1:12">
      <c r="A13" s="22" t="s">
        <v>2211</v>
      </c>
      <c r="B13" s="23" t="s">
        <v>2180</v>
      </c>
      <c r="C13" s="23" t="s">
        <v>2168</v>
      </c>
      <c r="D13" s="24" t="s">
        <v>2169</v>
      </c>
      <c r="E13" s="25">
        <v>44082</v>
      </c>
      <c r="F13" s="25">
        <f t="shared" si="3"/>
        <v>44625</v>
      </c>
      <c r="G13" s="12" t="s">
        <v>2170</v>
      </c>
      <c r="H13" s="26">
        <f t="shared" si="2"/>
        <v>44805</v>
      </c>
      <c r="I13" s="33">
        <f ca="1" t="shared" si="0"/>
        <v>115</v>
      </c>
      <c r="J13" s="22" t="str">
        <f ca="1" t="shared" si="1"/>
        <v>NOT DUE</v>
      </c>
      <c r="K13" s="23"/>
      <c r="L13" s="34"/>
    </row>
    <row r="14" ht="24" spans="1:12">
      <c r="A14" s="22" t="s">
        <v>2212</v>
      </c>
      <c r="B14" s="23" t="s">
        <v>76</v>
      </c>
      <c r="C14" s="23" t="s">
        <v>2168</v>
      </c>
      <c r="D14" s="24" t="s">
        <v>2169</v>
      </c>
      <c r="E14" s="25">
        <v>44082</v>
      </c>
      <c r="F14" s="25">
        <f t="shared" si="3"/>
        <v>44625</v>
      </c>
      <c r="G14" s="12" t="s">
        <v>2170</v>
      </c>
      <c r="H14" s="26">
        <f t="shared" si="2"/>
        <v>44805</v>
      </c>
      <c r="I14" s="33">
        <f ca="1" t="shared" si="0"/>
        <v>115</v>
      </c>
      <c r="J14" s="22" t="str">
        <f ca="1" t="shared" si="1"/>
        <v>NOT DUE</v>
      </c>
      <c r="K14" s="23"/>
      <c r="L14" s="34"/>
    </row>
    <row r="15" ht="24" spans="1:12">
      <c r="A15" s="22" t="s">
        <v>2213</v>
      </c>
      <c r="B15" s="23" t="s">
        <v>2183</v>
      </c>
      <c r="C15" s="23" t="s">
        <v>2168</v>
      </c>
      <c r="D15" s="24" t="s">
        <v>2169</v>
      </c>
      <c r="E15" s="25">
        <v>44082</v>
      </c>
      <c r="F15" s="25">
        <f t="shared" si="3"/>
        <v>44625</v>
      </c>
      <c r="G15" s="12" t="s">
        <v>2170</v>
      </c>
      <c r="H15" s="26">
        <f t="shared" si="2"/>
        <v>44805</v>
      </c>
      <c r="I15" s="33">
        <f ca="1" t="shared" si="0"/>
        <v>115</v>
      </c>
      <c r="J15" s="22" t="str">
        <f ca="1" t="shared" si="1"/>
        <v>NOT DUE</v>
      </c>
      <c r="K15" s="23"/>
      <c r="L15" s="34"/>
    </row>
    <row r="16" ht="24" spans="1:12">
      <c r="A16" s="22" t="s">
        <v>2214</v>
      </c>
      <c r="B16" s="23" t="s">
        <v>2185</v>
      </c>
      <c r="C16" s="23" t="s">
        <v>2168</v>
      </c>
      <c r="D16" s="24" t="s">
        <v>2169</v>
      </c>
      <c r="E16" s="25">
        <v>44082</v>
      </c>
      <c r="F16" s="25">
        <f t="shared" si="3"/>
        <v>44625</v>
      </c>
      <c r="G16" s="12" t="s">
        <v>2170</v>
      </c>
      <c r="H16" s="26">
        <f t="shared" si="2"/>
        <v>44805</v>
      </c>
      <c r="I16" s="33">
        <f ca="1" t="shared" si="0"/>
        <v>115</v>
      </c>
      <c r="J16" s="22" t="str">
        <f ca="1" t="shared" si="1"/>
        <v>NOT DUE</v>
      </c>
      <c r="K16" s="23"/>
      <c r="L16" s="34"/>
    </row>
    <row r="17" ht="24" spans="1:12">
      <c r="A17" s="22" t="s">
        <v>2215</v>
      </c>
      <c r="B17" s="23" t="s">
        <v>2187</v>
      </c>
      <c r="C17" s="23" t="s">
        <v>2168</v>
      </c>
      <c r="D17" s="24" t="s">
        <v>2169</v>
      </c>
      <c r="E17" s="25">
        <v>44082</v>
      </c>
      <c r="F17" s="25">
        <f t="shared" si="3"/>
        <v>44625</v>
      </c>
      <c r="G17" s="12" t="s">
        <v>2170</v>
      </c>
      <c r="H17" s="26">
        <f t="shared" si="2"/>
        <v>44805</v>
      </c>
      <c r="I17" s="33">
        <f ca="1" t="shared" si="0"/>
        <v>115</v>
      </c>
      <c r="J17" s="22" t="str">
        <f ca="1" t="shared" si="1"/>
        <v>NOT DUE</v>
      </c>
      <c r="K17" s="23"/>
      <c r="L17" s="34"/>
    </row>
    <row r="18" ht="24" spans="1:12">
      <c r="A18" s="22" t="s">
        <v>2216</v>
      </c>
      <c r="B18" s="23" t="s">
        <v>2189</v>
      </c>
      <c r="C18" s="23" t="s">
        <v>2168</v>
      </c>
      <c r="D18" s="24" t="s">
        <v>2169</v>
      </c>
      <c r="E18" s="25">
        <v>44082</v>
      </c>
      <c r="F18" s="25">
        <f t="shared" si="3"/>
        <v>44625</v>
      </c>
      <c r="G18" s="12" t="s">
        <v>2170</v>
      </c>
      <c r="H18" s="26">
        <f t="shared" si="2"/>
        <v>44805</v>
      </c>
      <c r="I18" s="33">
        <f ca="1" t="shared" si="0"/>
        <v>115</v>
      </c>
      <c r="J18" s="22" t="str">
        <f ca="1" t="shared" si="1"/>
        <v>NOT DUE</v>
      </c>
      <c r="K18" s="23"/>
      <c r="L18" s="34"/>
    </row>
    <row r="19" ht="25.5" customHeight="1" spans="1:12">
      <c r="A19" s="22" t="s">
        <v>2217</v>
      </c>
      <c r="B19" s="23" t="s">
        <v>2191</v>
      </c>
      <c r="C19" s="23" t="s">
        <v>2168</v>
      </c>
      <c r="D19" s="24" t="s">
        <v>2169</v>
      </c>
      <c r="E19" s="25">
        <v>44082</v>
      </c>
      <c r="F19" s="25">
        <f t="shared" si="3"/>
        <v>44625</v>
      </c>
      <c r="G19" s="12" t="s">
        <v>2170</v>
      </c>
      <c r="H19" s="26">
        <f t="shared" si="2"/>
        <v>44805</v>
      </c>
      <c r="I19" s="33">
        <f ca="1" t="shared" si="0"/>
        <v>115</v>
      </c>
      <c r="J19" s="22" t="str">
        <f ca="1" t="shared" si="1"/>
        <v>NOT DUE</v>
      </c>
      <c r="K19" s="23"/>
      <c r="L19" s="34"/>
    </row>
    <row r="22" spans="2:6">
      <c r="B22" t="s">
        <v>175</v>
      </c>
      <c r="D22" s="3" t="s">
        <v>1595</v>
      </c>
      <c r="F22" t="s">
        <v>1596</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K26" sqref="K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2218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2219</v>
      </c>
      <c r="B8" s="23" t="s">
        <v>2167</v>
      </c>
      <c r="C8" s="23" t="s">
        <v>2168</v>
      </c>
      <c r="D8" s="24" t="s">
        <v>2169</v>
      </c>
      <c r="E8" s="25">
        <v>44082</v>
      </c>
      <c r="F8" s="25">
        <v>44625</v>
      </c>
      <c r="G8" s="12" t="s">
        <v>2170</v>
      </c>
      <c r="H8" s="26">
        <f>F8+180</f>
        <v>44805</v>
      </c>
      <c r="I8" s="33">
        <f ca="1" t="shared" ref="I8:I19" si="0">IF(ISBLANK(H8),"",H8-DATE(YEAR(NOW()),MONTH(NOW()),DAY(NOW())))</f>
        <v>115</v>
      </c>
      <c r="J8" s="22" t="str">
        <f ca="1" t="shared" ref="J8:J19" si="1">IF(I8="","",IF(I8&lt;0,"OVERDUE","NOT DUE"))</f>
        <v>NOT DUE</v>
      </c>
      <c r="K8" s="23"/>
      <c r="L8" s="34"/>
    </row>
    <row r="9" ht="24" spans="1:12">
      <c r="A9" s="22" t="s">
        <v>2220</v>
      </c>
      <c r="B9" s="23" t="s">
        <v>2172</v>
      </c>
      <c r="C9" s="23" t="s">
        <v>2168</v>
      </c>
      <c r="D9" s="24" t="s">
        <v>2169</v>
      </c>
      <c r="E9" s="25">
        <v>44082</v>
      </c>
      <c r="F9" s="25">
        <f>$F$8</f>
        <v>44625</v>
      </c>
      <c r="G9" s="12" t="s">
        <v>2170</v>
      </c>
      <c r="H9" s="26">
        <f t="shared" ref="H9:H19" si="2">F9+180</f>
        <v>44805</v>
      </c>
      <c r="I9" s="33">
        <f ca="1" t="shared" si="0"/>
        <v>115</v>
      </c>
      <c r="J9" s="22" t="str">
        <f ca="1" t="shared" si="1"/>
        <v>NOT DUE</v>
      </c>
      <c r="K9" s="23"/>
      <c r="L9" s="34"/>
    </row>
    <row r="10" ht="24" spans="1:12">
      <c r="A10" s="22" t="s">
        <v>2221</v>
      </c>
      <c r="B10" s="23" t="s">
        <v>2174</v>
      </c>
      <c r="C10" s="23" t="s">
        <v>2168</v>
      </c>
      <c r="D10" s="24" t="s">
        <v>2169</v>
      </c>
      <c r="E10" s="25">
        <v>44082</v>
      </c>
      <c r="F10" s="25">
        <f t="shared" ref="F10:F19" si="3">$F$8</f>
        <v>44625</v>
      </c>
      <c r="G10" s="12" t="s">
        <v>2170</v>
      </c>
      <c r="H10" s="26">
        <f t="shared" si="2"/>
        <v>44805</v>
      </c>
      <c r="I10" s="33">
        <f ca="1" t="shared" si="0"/>
        <v>115</v>
      </c>
      <c r="J10" s="22" t="str">
        <f ca="1" t="shared" si="1"/>
        <v>NOT DUE</v>
      </c>
      <c r="K10" s="23"/>
      <c r="L10" s="39"/>
    </row>
    <row r="11" ht="24" spans="1:12">
      <c r="A11" s="22" t="s">
        <v>2222</v>
      </c>
      <c r="B11" s="23" t="s">
        <v>2176</v>
      </c>
      <c r="C11" s="23" t="s">
        <v>2168</v>
      </c>
      <c r="D11" s="24" t="s">
        <v>2169</v>
      </c>
      <c r="E11" s="25">
        <v>44082</v>
      </c>
      <c r="F11" s="25">
        <f t="shared" si="3"/>
        <v>44625</v>
      </c>
      <c r="G11" s="12" t="s">
        <v>2170</v>
      </c>
      <c r="H11" s="26">
        <f t="shared" si="2"/>
        <v>44805</v>
      </c>
      <c r="I11" s="33">
        <f ca="1" t="shared" si="0"/>
        <v>115</v>
      </c>
      <c r="J11" s="22" t="str">
        <f ca="1" t="shared" si="1"/>
        <v>NOT DUE</v>
      </c>
      <c r="K11" s="23"/>
      <c r="L11" s="34"/>
    </row>
    <row r="12" ht="24" spans="1:12">
      <c r="A12" s="22" t="s">
        <v>2223</v>
      </c>
      <c r="B12" s="23" t="s">
        <v>2178</v>
      </c>
      <c r="C12" s="23" t="s">
        <v>2168</v>
      </c>
      <c r="D12" s="24" t="s">
        <v>2169</v>
      </c>
      <c r="E12" s="25">
        <v>44082</v>
      </c>
      <c r="F12" s="25">
        <f t="shared" si="3"/>
        <v>44625</v>
      </c>
      <c r="G12" s="12" t="s">
        <v>2170</v>
      </c>
      <c r="H12" s="26">
        <f t="shared" si="2"/>
        <v>44805</v>
      </c>
      <c r="I12" s="33">
        <f ca="1" t="shared" si="0"/>
        <v>115</v>
      </c>
      <c r="J12" s="22" t="str">
        <f ca="1" t="shared" si="1"/>
        <v>NOT DUE</v>
      </c>
      <c r="K12" s="23"/>
      <c r="L12" s="34"/>
    </row>
    <row r="13" ht="24" spans="1:12">
      <c r="A13" s="22" t="s">
        <v>2224</v>
      </c>
      <c r="B13" s="23" t="s">
        <v>2180</v>
      </c>
      <c r="C13" s="23" t="s">
        <v>2168</v>
      </c>
      <c r="D13" s="24" t="s">
        <v>2169</v>
      </c>
      <c r="E13" s="25">
        <v>44082</v>
      </c>
      <c r="F13" s="25">
        <f t="shared" si="3"/>
        <v>44625</v>
      </c>
      <c r="G13" s="12" t="s">
        <v>2170</v>
      </c>
      <c r="H13" s="26">
        <f t="shared" si="2"/>
        <v>44805</v>
      </c>
      <c r="I13" s="33">
        <f ca="1" t="shared" si="0"/>
        <v>115</v>
      </c>
      <c r="J13" s="22" t="str">
        <f ca="1" t="shared" si="1"/>
        <v>NOT DUE</v>
      </c>
      <c r="K13" s="23"/>
      <c r="L13" s="34"/>
    </row>
    <row r="14" ht="24" spans="1:12">
      <c r="A14" s="22" t="s">
        <v>2225</v>
      </c>
      <c r="B14" s="23" t="s">
        <v>76</v>
      </c>
      <c r="C14" s="23" t="s">
        <v>2168</v>
      </c>
      <c r="D14" s="24" t="s">
        <v>2169</v>
      </c>
      <c r="E14" s="25">
        <v>44082</v>
      </c>
      <c r="F14" s="25">
        <f t="shared" si="3"/>
        <v>44625</v>
      </c>
      <c r="G14" s="12" t="s">
        <v>2170</v>
      </c>
      <c r="H14" s="26">
        <f t="shared" si="2"/>
        <v>44805</v>
      </c>
      <c r="I14" s="33">
        <f ca="1" t="shared" si="0"/>
        <v>115</v>
      </c>
      <c r="J14" s="22" t="str">
        <f ca="1" t="shared" si="1"/>
        <v>NOT DUE</v>
      </c>
      <c r="K14" s="23"/>
      <c r="L14" s="34"/>
    </row>
    <row r="15" ht="24" spans="1:12">
      <c r="A15" s="22" t="s">
        <v>2226</v>
      </c>
      <c r="B15" s="23" t="s">
        <v>2183</v>
      </c>
      <c r="C15" s="23" t="s">
        <v>2168</v>
      </c>
      <c r="D15" s="24" t="s">
        <v>2169</v>
      </c>
      <c r="E15" s="25">
        <v>44082</v>
      </c>
      <c r="F15" s="25">
        <f t="shared" si="3"/>
        <v>44625</v>
      </c>
      <c r="G15" s="12" t="s">
        <v>2170</v>
      </c>
      <c r="H15" s="26">
        <f t="shared" si="2"/>
        <v>44805</v>
      </c>
      <c r="I15" s="33">
        <f ca="1" t="shared" si="0"/>
        <v>115</v>
      </c>
      <c r="J15" s="22" t="str">
        <f ca="1" t="shared" si="1"/>
        <v>NOT DUE</v>
      </c>
      <c r="K15" s="23"/>
      <c r="L15" s="34"/>
    </row>
    <row r="16" ht="24" spans="1:12">
      <c r="A16" s="22" t="s">
        <v>2227</v>
      </c>
      <c r="B16" s="23" t="s">
        <v>2185</v>
      </c>
      <c r="C16" s="23" t="s">
        <v>2168</v>
      </c>
      <c r="D16" s="24" t="s">
        <v>2169</v>
      </c>
      <c r="E16" s="25">
        <v>44082</v>
      </c>
      <c r="F16" s="25">
        <f t="shared" si="3"/>
        <v>44625</v>
      </c>
      <c r="G16" s="12" t="s">
        <v>2170</v>
      </c>
      <c r="H16" s="26">
        <f t="shared" si="2"/>
        <v>44805</v>
      </c>
      <c r="I16" s="33">
        <f ca="1" t="shared" si="0"/>
        <v>115</v>
      </c>
      <c r="J16" s="22" t="str">
        <f ca="1" t="shared" si="1"/>
        <v>NOT DUE</v>
      </c>
      <c r="K16" s="23"/>
      <c r="L16" s="34"/>
    </row>
    <row r="17" ht="24" spans="1:12">
      <c r="A17" s="22" t="s">
        <v>2228</v>
      </c>
      <c r="B17" s="23" t="s">
        <v>2187</v>
      </c>
      <c r="C17" s="23" t="s">
        <v>2168</v>
      </c>
      <c r="D17" s="24" t="s">
        <v>2169</v>
      </c>
      <c r="E17" s="25">
        <v>44082</v>
      </c>
      <c r="F17" s="25">
        <f t="shared" si="3"/>
        <v>44625</v>
      </c>
      <c r="G17" s="12" t="s">
        <v>2170</v>
      </c>
      <c r="H17" s="26">
        <f t="shared" si="2"/>
        <v>44805</v>
      </c>
      <c r="I17" s="33">
        <f ca="1" t="shared" si="0"/>
        <v>115</v>
      </c>
      <c r="J17" s="22" t="str">
        <f ca="1" t="shared" si="1"/>
        <v>NOT DUE</v>
      </c>
      <c r="K17" s="23"/>
      <c r="L17" s="34"/>
    </row>
    <row r="18" ht="24" spans="1:12">
      <c r="A18" s="22" t="s">
        <v>2229</v>
      </c>
      <c r="B18" s="23" t="s">
        <v>2189</v>
      </c>
      <c r="C18" s="23" t="s">
        <v>2168</v>
      </c>
      <c r="D18" s="24" t="s">
        <v>2169</v>
      </c>
      <c r="E18" s="25">
        <v>44082</v>
      </c>
      <c r="F18" s="25">
        <f t="shared" si="3"/>
        <v>44625</v>
      </c>
      <c r="G18" s="12" t="s">
        <v>2170</v>
      </c>
      <c r="H18" s="26">
        <f t="shared" si="2"/>
        <v>44805</v>
      </c>
      <c r="I18" s="33">
        <f ca="1" t="shared" si="0"/>
        <v>115</v>
      </c>
      <c r="J18" s="22" t="str">
        <f ca="1" t="shared" si="1"/>
        <v>NOT DUE</v>
      </c>
      <c r="K18" s="23"/>
      <c r="L18" s="34"/>
    </row>
    <row r="19" ht="27.75" customHeight="1" spans="1:12">
      <c r="A19" s="22" t="s">
        <v>2230</v>
      </c>
      <c r="B19" s="23" t="s">
        <v>2191</v>
      </c>
      <c r="C19" s="23" t="s">
        <v>2168</v>
      </c>
      <c r="D19" s="24" t="s">
        <v>2169</v>
      </c>
      <c r="E19" s="25">
        <v>44082</v>
      </c>
      <c r="F19" s="25">
        <f t="shared" si="3"/>
        <v>44625</v>
      </c>
      <c r="G19" s="12" t="s">
        <v>2170</v>
      </c>
      <c r="H19" s="26">
        <f t="shared" si="2"/>
        <v>44805</v>
      </c>
      <c r="I19" s="33">
        <f ca="1" t="shared" si="0"/>
        <v>115</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I26" sqref="I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2232</v>
      </c>
      <c r="B8" s="23" t="s">
        <v>2167</v>
      </c>
      <c r="C8" s="23" t="s">
        <v>2168</v>
      </c>
      <c r="D8" s="24" t="s">
        <v>2169</v>
      </c>
      <c r="E8" s="25">
        <v>44082</v>
      </c>
      <c r="F8" s="25">
        <v>44625</v>
      </c>
      <c r="G8" s="12" t="s">
        <v>2170</v>
      </c>
      <c r="H8" s="26">
        <f>F8+180</f>
        <v>44805</v>
      </c>
      <c r="I8" s="33">
        <f ca="1" t="shared" ref="I8:I19" si="0">IF(ISBLANK(H8),"",H8-DATE(YEAR(NOW()),MONTH(NOW()),DAY(NOW())))</f>
        <v>115</v>
      </c>
      <c r="J8" s="22" t="str">
        <f ca="1" t="shared" ref="J8:J19" si="1">IF(I8="","",IF(I8&lt;0,"OVERDUE","NOT DUE"))</f>
        <v>NOT DUE</v>
      </c>
      <c r="K8" s="23"/>
      <c r="L8" s="34"/>
    </row>
    <row r="9" ht="24" spans="1:12">
      <c r="A9" s="22" t="s">
        <v>2233</v>
      </c>
      <c r="B9" s="23" t="s">
        <v>2172</v>
      </c>
      <c r="C9" s="23" t="s">
        <v>2168</v>
      </c>
      <c r="D9" s="24" t="s">
        <v>2169</v>
      </c>
      <c r="E9" s="25">
        <v>44082</v>
      </c>
      <c r="F9" s="25">
        <f>$F$8</f>
        <v>44625</v>
      </c>
      <c r="G9" s="12" t="s">
        <v>2170</v>
      </c>
      <c r="H9" s="26">
        <f t="shared" ref="H9:H19" si="2">F9+180</f>
        <v>44805</v>
      </c>
      <c r="I9" s="33">
        <f ca="1" t="shared" si="0"/>
        <v>115</v>
      </c>
      <c r="J9" s="22" t="str">
        <f ca="1" t="shared" si="1"/>
        <v>NOT DUE</v>
      </c>
      <c r="K9" s="23"/>
      <c r="L9" s="34"/>
    </row>
    <row r="10" ht="24" spans="1:12">
      <c r="A10" s="22" t="s">
        <v>2234</v>
      </c>
      <c r="B10" s="23" t="s">
        <v>2174</v>
      </c>
      <c r="C10" s="23" t="s">
        <v>2168</v>
      </c>
      <c r="D10" s="24" t="s">
        <v>2169</v>
      </c>
      <c r="E10" s="25">
        <v>44082</v>
      </c>
      <c r="F10" s="25">
        <f t="shared" ref="F10:F19" si="3">$F$8</f>
        <v>44625</v>
      </c>
      <c r="G10" s="12" t="s">
        <v>2170</v>
      </c>
      <c r="H10" s="26">
        <f t="shared" si="2"/>
        <v>44805</v>
      </c>
      <c r="I10" s="33">
        <f ca="1" t="shared" si="0"/>
        <v>115</v>
      </c>
      <c r="J10" s="22" t="str">
        <f ca="1" t="shared" si="1"/>
        <v>NOT DUE</v>
      </c>
      <c r="K10" s="23"/>
      <c r="L10" s="39"/>
    </row>
    <row r="11" ht="24" spans="1:12">
      <c r="A11" s="22" t="s">
        <v>2235</v>
      </c>
      <c r="B11" s="23" t="s">
        <v>2176</v>
      </c>
      <c r="C11" s="23" t="s">
        <v>2168</v>
      </c>
      <c r="D11" s="24" t="s">
        <v>2169</v>
      </c>
      <c r="E11" s="25">
        <v>44082</v>
      </c>
      <c r="F11" s="25">
        <f t="shared" si="3"/>
        <v>44625</v>
      </c>
      <c r="G11" s="12" t="s">
        <v>2170</v>
      </c>
      <c r="H11" s="26">
        <f t="shared" si="2"/>
        <v>44805</v>
      </c>
      <c r="I11" s="33">
        <f ca="1" t="shared" si="0"/>
        <v>115</v>
      </c>
      <c r="J11" s="22" t="str">
        <f ca="1" t="shared" si="1"/>
        <v>NOT DUE</v>
      </c>
      <c r="K11" s="23"/>
      <c r="L11" s="34"/>
    </row>
    <row r="12" ht="24" spans="1:12">
      <c r="A12" s="22" t="s">
        <v>2236</v>
      </c>
      <c r="B12" s="23" t="s">
        <v>2178</v>
      </c>
      <c r="C12" s="23" t="s">
        <v>2168</v>
      </c>
      <c r="D12" s="24" t="s">
        <v>2169</v>
      </c>
      <c r="E12" s="25">
        <v>44082</v>
      </c>
      <c r="F12" s="25">
        <f t="shared" si="3"/>
        <v>44625</v>
      </c>
      <c r="G12" s="12" t="s">
        <v>2170</v>
      </c>
      <c r="H12" s="26">
        <f t="shared" si="2"/>
        <v>44805</v>
      </c>
      <c r="I12" s="33">
        <f ca="1" t="shared" si="0"/>
        <v>115</v>
      </c>
      <c r="J12" s="22" t="str">
        <f ca="1" t="shared" si="1"/>
        <v>NOT DUE</v>
      </c>
      <c r="K12" s="23"/>
      <c r="L12" s="34"/>
    </row>
    <row r="13" ht="24" spans="1:12">
      <c r="A13" s="22" t="s">
        <v>2237</v>
      </c>
      <c r="B13" s="23" t="s">
        <v>2180</v>
      </c>
      <c r="C13" s="23" t="s">
        <v>2168</v>
      </c>
      <c r="D13" s="24" t="s">
        <v>2169</v>
      </c>
      <c r="E13" s="25">
        <v>44082</v>
      </c>
      <c r="F13" s="25">
        <f t="shared" si="3"/>
        <v>44625</v>
      </c>
      <c r="G13" s="12" t="s">
        <v>2170</v>
      </c>
      <c r="H13" s="26">
        <f t="shared" si="2"/>
        <v>44805</v>
      </c>
      <c r="I13" s="33">
        <f ca="1" t="shared" si="0"/>
        <v>115</v>
      </c>
      <c r="J13" s="22" t="str">
        <f ca="1" t="shared" si="1"/>
        <v>NOT DUE</v>
      </c>
      <c r="K13" s="23"/>
      <c r="L13" s="34"/>
    </row>
    <row r="14" ht="24" spans="1:12">
      <c r="A14" s="22" t="s">
        <v>2238</v>
      </c>
      <c r="B14" s="23" t="s">
        <v>76</v>
      </c>
      <c r="C14" s="23" t="s">
        <v>2168</v>
      </c>
      <c r="D14" s="24" t="s">
        <v>2169</v>
      </c>
      <c r="E14" s="25">
        <v>44082</v>
      </c>
      <c r="F14" s="25">
        <f t="shared" si="3"/>
        <v>44625</v>
      </c>
      <c r="G14" s="12" t="s">
        <v>2170</v>
      </c>
      <c r="H14" s="26">
        <f t="shared" si="2"/>
        <v>44805</v>
      </c>
      <c r="I14" s="33">
        <f ca="1" t="shared" si="0"/>
        <v>115</v>
      </c>
      <c r="J14" s="22" t="str">
        <f ca="1" t="shared" si="1"/>
        <v>NOT DUE</v>
      </c>
      <c r="K14" s="23"/>
      <c r="L14" s="34"/>
    </row>
    <row r="15" ht="24" spans="1:12">
      <c r="A15" s="22" t="s">
        <v>2239</v>
      </c>
      <c r="B15" s="23" t="s">
        <v>2183</v>
      </c>
      <c r="C15" s="23" t="s">
        <v>2168</v>
      </c>
      <c r="D15" s="24" t="s">
        <v>2169</v>
      </c>
      <c r="E15" s="25">
        <v>44082</v>
      </c>
      <c r="F15" s="25">
        <f t="shared" si="3"/>
        <v>44625</v>
      </c>
      <c r="G15" s="12" t="s">
        <v>2170</v>
      </c>
      <c r="H15" s="26">
        <f t="shared" si="2"/>
        <v>44805</v>
      </c>
      <c r="I15" s="33">
        <f ca="1" t="shared" si="0"/>
        <v>115</v>
      </c>
      <c r="J15" s="22" t="str">
        <f ca="1" t="shared" si="1"/>
        <v>NOT DUE</v>
      </c>
      <c r="K15" s="23"/>
      <c r="L15" s="34"/>
    </row>
    <row r="16" ht="24" spans="1:12">
      <c r="A16" s="22" t="s">
        <v>2240</v>
      </c>
      <c r="B16" s="23" t="s">
        <v>2185</v>
      </c>
      <c r="C16" s="23" t="s">
        <v>2168</v>
      </c>
      <c r="D16" s="24" t="s">
        <v>2169</v>
      </c>
      <c r="E16" s="25">
        <v>44082</v>
      </c>
      <c r="F16" s="25">
        <f t="shared" si="3"/>
        <v>44625</v>
      </c>
      <c r="G16" s="12" t="s">
        <v>2170</v>
      </c>
      <c r="H16" s="26">
        <f t="shared" si="2"/>
        <v>44805</v>
      </c>
      <c r="I16" s="33">
        <f ca="1" t="shared" si="0"/>
        <v>115</v>
      </c>
      <c r="J16" s="22" t="str">
        <f ca="1" t="shared" si="1"/>
        <v>NOT DUE</v>
      </c>
      <c r="K16" s="23"/>
      <c r="L16" s="34"/>
    </row>
    <row r="17" ht="24" spans="1:12">
      <c r="A17" s="22" t="s">
        <v>2241</v>
      </c>
      <c r="B17" s="23" t="s">
        <v>2187</v>
      </c>
      <c r="C17" s="23" t="s">
        <v>2168</v>
      </c>
      <c r="D17" s="24" t="s">
        <v>2169</v>
      </c>
      <c r="E17" s="25">
        <v>44082</v>
      </c>
      <c r="F17" s="25">
        <f t="shared" si="3"/>
        <v>44625</v>
      </c>
      <c r="G17" s="12" t="s">
        <v>2170</v>
      </c>
      <c r="H17" s="26">
        <f t="shared" si="2"/>
        <v>44805</v>
      </c>
      <c r="I17" s="33">
        <f ca="1" t="shared" si="0"/>
        <v>115</v>
      </c>
      <c r="J17" s="22" t="str">
        <f ca="1" t="shared" si="1"/>
        <v>NOT DUE</v>
      </c>
      <c r="K17" s="23"/>
      <c r="L17" s="34"/>
    </row>
    <row r="18" ht="24" spans="1:12">
      <c r="A18" s="22" t="s">
        <v>2242</v>
      </c>
      <c r="B18" s="23" t="s">
        <v>2189</v>
      </c>
      <c r="C18" s="23" t="s">
        <v>2168</v>
      </c>
      <c r="D18" s="24" t="s">
        <v>2169</v>
      </c>
      <c r="E18" s="25">
        <v>44082</v>
      </c>
      <c r="F18" s="25">
        <f t="shared" si="3"/>
        <v>44625</v>
      </c>
      <c r="G18" s="12" t="s">
        <v>2170</v>
      </c>
      <c r="H18" s="26">
        <f t="shared" si="2"/>
        <v>44805</v>
      </c>
      <c r="I18" s="33">
        <f ca="1" t="shared" si="0"/>
        <v>115</v>
      </c>
      <c r="J18" s="22" t="str">
        <f ca="1" t="shared" si="1"/>
        <v>NOT DUE</v>
      </c>
      <c r="K18" s="23"/>
      <c r="L18" s="34"/>
    </row>
    <row r="19" ht="22.5" customHeight="1" spans="1:12">
      <c r="A19" s="22" t="s">
        <v>2243</v>
      </c>
      <c r="B19" s="23" t="s">
        <v>2191</v>
      </c>
      <c r="C19" s="23" t="s">
        <v>2168</v>
      </c>
      <c r="D19" s="24" t="s">
        <v>2169</v>
      </c>
      <c r="E19" s="25">
        <v>44082</v>
      </c>
      <c r="F19" s="25">
        <f t="shared" si="3"/>
        <v>44625</v>
      </c>
      <c r="G19" s="12" t="s">
        <v>2170</v>
      </c>
      <c r="H19" s="26">
        <f t="shared" si="2"/>
        <v>44805</v>
      </c>
      <c r="I19" s="33">
        <f ca="1" t="shared" si="0"/>
        <v>115</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3" sqref="H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2245</v>
      </c>
      <c r="B8" s="23" t="s">
        <v>2167</v>
      </c>
      <c r="C8" s="23" t="s">
        <v>2168</v>
      </c>
      <c r="D8" s="24" t="s">
        <v>2169</v>
      </c>
      <c r="E8" s="25">
        <v>44082</v>
      </c>
      <c r="F8" s="25">
        <v>44625</v>
      </c>
      <c r="G8" s="12" t="s">
        <v>2170</v>
      </c>
      <c r="H8" s="26">
        <f>F8+180</f>
        <v>44805</v>
      </c>
      <c r="I8" s="33">
        <f ca="1" t="shared" ref="I8:I19" si="0">IF(ISBLANK(H8),"",H8-DATE(YEAR(NOW()),MONTH(NOW()),DAY(NOW())))</f>
        <v>115</v>
      </c>
      <c r="J8" s="22" t="str">
        <f ca="1" t="shared" ref="J8:J19" si="1">IF(I8="","",IF(I8&lt;0,"OVERDUE","NOT DUE"))</f>
        <v>NOT DUE</v>
      </c>
      <c r="K8" s="23"/>
      <c r="L8" s="34"/>
    </row>
    <row r="9" ht="24" spans="1:12">
      <c r="A9" s="22" t="s">
        <v>2246</v>
      </c>
      <c r="B9" s="23" t="s">
        <v>2172</v>
      </c>
      <c r="C9" s="23" t="s">
        <v>2168</v>
      </c>
      <c r="D9" s="24" t="s">
        <v>2169</v>
      </c>
      <c r="E9" s="25">
        <v>44082</v>
      </c>
      <c r="F9" s="25">
        <f>$F$8</f>
        <v>44625</v>
      </c>
      <c r="G9" s="12" t="s">
        <v>2170</v>
      </c>
      <c r="H9" s="26">
        <f t="shared" ref="H9:H19" si="2">F9+180</f>
        <v>44805</v>
      </c>
      <c r="I9" s="33">
        <f ca="1" t="shared" si="0"/>
        <v>115</v>
      </c>
      <c r="J9" s="22" t="str">
        <f ca="1" t="shared" si="1"/>
        <v>NOT DUE</v>
      </c>
      <c r="K9" s="23"/>
      <c r="L9" s="34"/>
    </row>
    <row r="10" ht="24" spans="1:12">
      <c r="A10" s="22" t="s">
        <v>2247</v>
      </c>
      <c r="B10" s="23" t="s">
        <v>2174</v>
      </c>
      <c r="C10" s="23" t="s">
        <v>2168</v>
      </c>
      <c r="D10" s="24" t="s">
        <v>2169</v>
      </c>
      <c r="E10" s="25">
        <v>44082</v>
      </c>
      <c r="F10" s="25">
        <f t="shared" ref="F10:F19" si="3">$F$8</f>
        <v>44625</v>
      </c>
      <c r="G10" s="12" t="s">
        <v>2170</v>
      </c>
      <c r="H10" s="26">
        <f t="shared" si="2"/>
        <v>44805</v>
      </c>
      <c r="I10" s="33">
        <f ca="1" t="shared" si="0"/>
        <v>115</v>
      </c>
      <c r="J10" s="22" t="str">
        <f ca="1" t="shared" si="1"/>
        <v>NOT DUE</v>
      </c>
      <c r="K10" s="23"/>
      <c r="L10" s="39"/>
    </row>
    <row r="11" ht="24" spans="1:12">
      <c r="A11" s="22" t="s">
        <v>2248</v>
      </c>
      <c r="B11" s="23" t="s">
        <v>2176</v>
      </c>
      <c r="C11" s="23" t="s">
        <v>2168</v>
      </c>
      <c r="D11" s="24" t="s">
        <v>2169</v>
      </c>
      <c r="E11" s="25">
        <v>44082</v>
      </c>
      <c r="F11" s="25">
        <f t="shared" si="3"/>
        <v>44625</v>
      </c>
      <c r="G11" s="12" t="s">
        <v>2170</v>
      </c>
      <c r="H11" s="26">
        <f t="shared" si="2"/>
        <v>44805</v>
      </c>
      <c r="I11" s="33">
        <f ca="1" t="shared" si="0"/>
        <v>115</v>
      </c>
      <c r="J11" s="22" t="str">
        <f ca="1" t="shared" si="1"/>
        <v>NOT DUE</v>
      </c>
      <c r="K11" s="23"/>
      <c r="L11" s="34"/>
    </row>
    <row r="12" ht="24" spans="1:12">
      <c r="A12" s="22" t="s">
        <v>2249</v>
      </c>
      <c r="B12" s="23" t="s">
        <v>2178</v>
      </c>
      <c r="C12" s="23" t="s">
        <v>2168</v>
      </c>
      <c r="D12" s="24" t="s">
        <v>2169</v>
      </c>
      <c r="E12" s="25">
        <v>44082</v>
      </c>
      <c r="F12" s="25">
        <f t="shared" si="3"/>
        <v>44625</v>
      </c>
      <c r="G12" s="12" t="s">
        <v>2170</v>
      </c>
      <c r="H12" s="26">
        <f t="shared" si="2"/>
        <v>44805</v>
      </c>
      <c r="I12" s="33">
        <f ca="1" t="shared" si="0"/>
        <v>115</v>
      </c>
      <c r="J12" s="22" t="str">
        <f ca="1" t="shared" si="1"/>
        <v>NOT DUE</v>
      </c>
      <c r="K12" s="23"/>
      <c r="L12" s="34"/>
    </row>
    <row r="13" ht="24" spans="1:12">
      <c r="A13" s="22" t="s">
        <v>2250</v>
      </c>
      <c r="B13" s="23" t="s">
        <v>2180</v>
      </c>
      <c r="C13" s="23" t="s">
        <v>2168</v>
      </c>
      <c r="D13" s="24" t="s">
        <v>2169</v>
      </c>
      <c r="E13" s="25">
        <v>44082</v>
      </c>
      <c r="F13" s="25">
        <f t="shared" si="3"/>
        <v>44625</v>
      </c>
      <c r="G13" s="12" t="s">
        <v>2170</v>
      </c>
      <c r="H13" s="26">
        <f t="shared" si="2"/>
        <v>44805</v>
      </c>
      <c r="I13" s="33">
        <f ca="1" t="shared" si="0"/>
        <v>115</v>
      </c>
      <c r="J13" s="22" t="str">
        <f ca="1" t="shared" si="1"/>
        <v>NOT DUE</v>
      </c>
      <c r="K13" s="23"/>
      <c r="L13" s="34"/>
    </row>
    <row r="14" ht="24" spans="1:12">
      <c r="A14" s="22" t="s">
        <v>2251</v>
      </c>
      <c r="B14" s="23" t="s">
        <v>76</v>
      </c>
      <c r="C14" s="23" t="s">
        <v>2168</v>
      </c>
      <c r="D14" s="24" t="s">
        <v>2169</v>
      </c>
      <c r="E14" s="25">
        <v>44082</v>
      </c>
      <c r="F14" s="25">
        <f t="shared" si="3"/>
        <v>44625</v>
      </c>
      <c r="G14" s="12" t="s">
        <v>2170</v>
      </c>
      <c r="H14" s="26">
        <f t="shared" si="2"/>
        <v>44805</v>
      </c>
      <c r="I14" s="33">
        <f ca="1" t="shared" si="0"/>
        <v>115</v>
      </c>
      <c r="J14" s="22" t="str">
        <f ca="1" t="shared" si="1"/>
        <v>NOT DUE</v>
      </c>
      <c r="K14" s="23"/>
      <c r="L14" s="34"/>
    </row>
    <row r="15" ht="24" spans="1:12">
      <c r="A15" s="22" t="s">
        <v>2252</v>
      </c>
      <c r="B15" s="23" t="s">
        <v>2183</v>
      </c>
      <c r="C15" s="23" t="s">
        <v>2168</v>
      </c>
      <c r="D15" s="24" t="s">
        <v>2169</v>
      </c>
      <c r="E15" s="25">
        <v>44082</v>
      </c>
      <c r="F15" s="25">
        <f t="shared" si="3"/>
        <v>44625</v>
      </c>
      <c r="G15" s="12" t="s">
        <v>2170</v>
      </c>
      <c r="H15" s="26">
        <f t="shared" si="2"/>
        <v>44805</v>
      </c>
      <c r="I15" s="33">
        <f ca="1" t="shared" si="0"/>
        <v>115</v>
      </c>
      <c r="J15" s="22" t="str">
        <f ca="1" t="shared" si="1"/>
        <v>NOT DUE</v>
      </c>
      <c r="K15" s="23"/>
      <c r="L15" s="34"/>
    </row>
    <row r="16" ht="24" spans="1:12">
      <c r="A16" s="22" t="s">
        <v>2253</v>
      </c>
      <c r="B16" s="23" t="s">
        <v>2185</v>
      </c>
      <c r="C16" s="23" t="s">
        <v>2168</v>
      </c>
      <c r="D16" s="24" t="s">
        <v>2169</v>
      </c>
      <c r="E16" s="25">
        <v>44082</v>
      </c>
      <c r="F16" s="25">
        <f t="shared" si="3"/>
        <v>44625</v>
      </c>
      <c r="G16" s="12" t="s">
        <v>2170</v>
      </c>
      <c r="H16" s="26">
        <f t="shared" si="2"/>
        <v>44805</v>
      </c>
      <c r="I16" s="33">
        <f ca="1" t="shared" si="0"/>
        <v>115</v>
      </c>
      <c r="J16" s="22" t="str">
        <f ca="1" t="shared" si="1"/>
        <v>NOT DUE</v>
      </c>
      <c r="K16" s="23"/>
      <c r="L16" s="34"/>
    </row>
    <row r="17" ht="24" spans="1:12">
      <c r="A17" s="22" t="s">
        <v>2254</v>
      </c>
      <c r="B17" s="23" t="s">
        <v>2187</v>
      </c>
      <c r="C17" s="23" t="s">
        <v>2168</v>
      </c>
      <c r="D17" s="24" t="s">
        <v>2169</v>
      </c>
      <c r="E17" s="25">
        <v>44082</v>
      </c>
      <c r="F17" s="25">
        <f t="shared" si="3"/>
        <v>44625</v>
      </c>
      <c r="G17" s="12" t="s">
        <v>2170</v>
      </c>
      <c r="H17" s="26">
        <f t="shared" si="2"/>
        <v>44805</v>
      </c>
      <c r="I17" s="33">
        <f ca="1" t="shared" si="0"/>
        <v>115</v>
      </c>
      <c r="J17" s="22" t="str">
        <f ca="1" t="shared" si="1"/>
        <v>NOT DUE</v>
      </c>
      <c r="K17" s="23"/>
      <c r="L17" s="34"/>
    </row>
    <row r="18" ht="24" spans="1:12">
      <c r="A18" s="22" t="s">
        <v>2255</v>
      </c>
      <c r="B18" s="23" t="s">
        <v>2189</v>
      </c>
      <c r="C18" s="23" t="s">
        <v>2168</v>
      </c>
      <c r="D18" s="24" t="s">
        <v>2169</v>
      </c>
      <c r="E18" s="25">
        <v>44082</v>
      </c>
      <c r="F18" s="25">
        <f t="shared" si="3"/>
        <v>44625</v>
      </c>
      <c r="G18" s="12" t="s">
        <v>2170</v>
      </c>
      <c r="H18" s="26">
        <f t="shared" si="2"/>
        <v>44805</v>
      </c>
      <c r="I18" s="33">
        <f ca="1" t="shared" si="0"/>
        <v>115</v>
      </c>
      <c r="J18" s="22" t="str">
        <f ca="1" t="shared" si="1"/>
        <v>NOT DUE</v>
      </c>
      <c r="K18" s="23"/>
      <c r="L18" s="34"/>
    </row>
    <row r="19" ht="22.5" customHeight="1" spans="1:12">
      <c r="A19" s="22" t="s">
        <v>2256</v>
      </c>
      <c r="B19" s="23" t="s">
        <v>2191</v>
      </c>
      <c r="C19" s="23" t="s">
        <v>2168</v>
      </c>
      <c r="D19" s="24" t="s">
        <v>2169</v>
      </c>
      <c r="E19" s="25">
        <v>44082</v>
      </c>
      <c r="F19" s="25">
        <f t="shared" si="3"/>
        <v>44625</v>
      </c>
      <c r="G19" s="12" t="s">
        <v>2170</v>
      </c>
      <c r="H19" s="26">
        <f t="shared" si="2"/>
        <v>44805</v>
      </c>
      <c r="I19" s="33">
        <f ca="1" t="shared" si="0"/>
        <v>115</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9" sqref="F9:F1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2257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2258</v>
      </c>
      <c r="B8" s="23" t="s">
        <v>2167</v>
      </c>
      <c r="C8" s="23" t="s">
        <v>2168</v>
      </c>
      <c r="D8" s="24" t="s">
        <v>2169</v>
      </c>
      <c r="E8" s="25">
        <v>44082</v>
      </c>
      <c r="F8" s="25">
        <v>44625</v>
      </c>
      <c r="G8" s="12" t="s">
        <v>2259</v>
      </c>
      <c r="H8" s="26">
        <f>F8+180</f>
        <v>44805</v>
      </c>
      <c r="I8" s="33">
        <f ca="1" t="shared" ref="I8:I19" si="0">IF(ISBLANK(H8),"",H8-DATE(YEAR(NOW()),MONTH(NOW()),DAY(NOW())))</f>
        <v>115</v>
      </c>
      <c r="J8" s="22" t="str">
        <f ca="1" t="shared" ref="J8:J19" si="1">IF(I8="","",IF(I8&lt;0,"OVERDUE","NOT DUE"))</f>
        <v>NOT DUE</v>
      </c>
      <c r="K8" s="23"/>
      <c r="L8" s="34"/>
    </row>
    <row r="9" ht="24" spans="1:12">
      <c r="A9" s="22" t="s">
        <v>2260</v>
      </c>
      <c r="B9" s="23" t="s">
        <v>2172</v>
      </c>
      <c r="C9" s="23" t="s">
        <v>2168</v>
      </c>
      <c r="D9" s="24" t="s">
        <v>2169</v>
      </c>
      <c r="E9" s="25">
        <v>44082</v>
      </c>
      <c r="F9" s="25">
        <f>$F$8</f>
        <v>44625</v>
      </c>
      <c r="G9" s="12" t="s">
        <v>2259</v>
      </c>
      <c r="H9" s="26">
        <f t="shared" ref="H9:H19" si="2">F9+180</f>
        <v>44805</v>
      </c>
      <c r="I9" s="33">
        <f ca="1" t="shared" si="0"/>
        <v>115</v>
      </c>
      <c r="J9" s="22" t="str">
        <f ca="1" t="shared" si="1"/>
        <v>NOT DUE</v>
      </c>
      <c r="K9" s="23"/>
      <c r="L9" s="34"/>
    </row>
    <row r="10" ht="24" spans="1:12">
      <c r="A10" s="22" t="s">
        <v>2261</v>
      </c>
      <c r="B10" s="23" t="s">
        <v>2174</v>
      </c>
      <c r="C10" s="23" t="s">
        <v>2168</v>
      </c>
      <c r="D10" s="24" t="s">
        <v>2169</v>
      </c>
      <c r="E10" s="25">
        <v>44082</v>
      </c>
      <c r="F10" s="25">
        <f t="shared" ref="F10:F19" si="3">$F$8</f>
        <v>44625</v>
      </c>
      <c r="G10" s="12" t="s">
        <v>2259</v>
      </c>
      <c r="H10" s="26">
        <f t="shared" si="2"/>
        <v>44805</v>
      </c>
      <c r="I10" s="33">
        <f ca="1" t="shared" si="0"/>
        <v>115</v>
      </c>
      <c r="J10" s="22" t="str">
        <f ca="1" t="shared" si="1"/>
        <v>NOT DUE</v>
      </c>
      <c r="K10" s="23"/>
      <c r="L10" s="39"/>
    </row>
    <row r="11" ht="24" spans="1:12">
      <c r="A11" s="22" t="s">
        <v>2262</v>
      </c>
      <c r="B11" s="23" t="s">
        <v>2176</v>
      </c>
      <c r="C11" s="23" t="s">
        <v>2168</v>
      </c>
      <c r="D11" s="24" t="s">
        <v>2169</v>
      </c>
      <c r="E11" s="25">
        <v>44082</v>
      </c>
      <c r="F11" s="25">
        <f t="shared" si="3"/>
        <v>44625</v>
      </c>
      <c r="G11" s="12" t="s">
        <v>2259</v>
      </c>
      <c r="H11" s="26">
        <f t="shared" si="2"/>
        <v>44805</v>
      </c>
      <c r="I11" s="33">
        <f ca="1" t="shared" si="0"/>
        <v>115</v>
      </c>
      <c r="J11" s="22" t="str">
        <f ca="1" t="shared" si="1"/>
        <v>NOT DUE</v>
      </c>
      <c r="K11" s="23"/>
      <c r="L11" s="34"/>
    </row>
    <row r="12" ht="24" spans="1:12">
      <c r="A12" s="22" t="s">
        <v>2263</v>
      </c>
      <c r="B12" s="23" t="s">
        <v>2178</v>
      </c>
      <c r="C12" s="23" t="s">
        <v>2168</v>
      </c>
      <c r="D12" s="24" t="s">
        <v>2169</v>
      </c>
      <c r="E12" s="25">
        <v>44082</v>
      </c>
      <c r="F12" s="25">
        <f t="shared" si="3"/>
        <v>44625</v>
      </c>
      <c r="G12" s="12" t="s">
        <v>2259</v>
      </c>
      <c r="H12" s="26">
        <f t="shared" si="2"/>
        <v>44805</v>
      </c>
      <c r="I12" s="33">
        <f ca="1" t="shared" si="0"/>
        <v>115</v>
      </c>
      <c r="J12" s="22" t="str">
        <f ca="1" t="shared" si="1"/>
        <v>NOT DUE</v>
      </c>
      <c r="K12" s="23"/>
      <c r="L12" s="34"/>
    </row>
    <row r="13" ht="24" spans="1:12">
      <c r="A13" s="22" t="s">
        <v>2264</v>
      </c>
      <c r="B13" s="23" t="s">
        <v>2180</v>
      </c>
      <c r="C13" s="23" t="s">
        <v>2168</v>
      </c>
      <c r="D13" s="24" t="s">
        <v>2169</v>
      </c>
      <c r="E13" s="25">
        <v>44082</v>
      </c>
      <c r="F13" s="25">
        <f t="shared" si="3"/>
        <v>44625</v>
      </c>
      <c r="G13" s="12" t="s">
        <v>2259</v>
      </c>
      <c r="H13" s="26">
        <f t="shared" si="2"/>
        <v>44805</v>
      </c>
      <c r="I13" s="33">
        <f ca="1" t="shared" si="0"/>
        <v>115</v>
      </c>
      <c r="J13" s="22" t="str">
        <f ca="1" t="shared" si="1"/>
        <v>NOT DUE</v>
      </c>
      <c r="K13" s="23"/>
      <c r="L13" s="34"/>
    </row>
    <row r="14" ht="24" spans="1:12">
      <c r="A14" s="22" t="s">
        <v>2265</v>
      </c>
      <c r="B14" s="23" t="s">
        <v>76</v>
      </c>
      <c r="C14" s="23" t="s">
        <v>2168</v>
      </c>
      <c r="D14" s="24" t="s">
        <v>2169</v>
      </c>
      <c r="E14" s="25">
        <v>44082</v>
      </c>
      <c r="F14" s="25">
        <f t="shared" si="3"/>
        <v>44625</v>
      </c>
      <c r="G14" s="12" t="s">
        <v>2259</v>
      </c>
      <c r="H14" s="26">
        <f t="shared" si="2"/>
        <v>44805</v>
      </c>
      <c r="I14" s="33">
        <f ca="1" t="shared" si="0"/>
        <v>115</v>
      </c>
      <c r="J14" s="22" t="str">
        <f ca="1" t="shared" si="1"/>
        <v>NOT DUE</v>
      </c>
      <c r="K14" s="23"/>
      <c r="L14" s="34"/>
    </row>
    <row r="15" ht="24" spans="1:12">
      <c r="A15" s="22" t="s">
        <v>2266</v>
      </c>
      <c r="B15" s="23" t="s">
        <v>2183</v>
      </c>
      <c r="C15" s="23" t="s">
        <v>2168</v>
      </c>
      <c r="D15" s="24" t="s">
        <v>2169</v>
      </c>
      <c r="E15" s="25">
        <v>44082</v>
      </c>
      <c r="F15" s="25">
        <f t="shared" si="3"/>
        <v>44625</v>
      </c>
      <c r="G15" s="12" t="s">
        <v>2259</v>
      </c>
      <c r="H15" s="26">
        <f t="shared" si="2"/>
        <v>44805</v>
      </c>
      <c r="I15" s="33">
        <f ca="1" t="shared" si="0"/>
        <v>115</v>
      </c>
      <c r="J15" s="22" t="str">
        <f ca="1" t="shared" si="1"/>
        <v>NOT DUE</v>
      </c>
      <c r="K15" s="23"/>
      <c r="L15" s="34"/>
    </row>
    <row r="16" ht="24" spans="1:12">
      <c r="A16" s="22" t="s">
        <v>2267</v>
      </c>
      <c r="B16" s="23" t="s">
        <v>2185</v>
      </c>
      <c r="C16" s="23" t="s">
        <v>2168</v>
      </c>
      <c r="D16" s="24" t="s">
        <v>2169</v>
      </c>
      <c r="E16" s="25">
        <v>44082</v>
      </c>
      <c r="F16" s="25">
        <f t="shared" si="3"/>
        <v>44625</v>
      </c>
      <c r="G16" s="12" t="s">
        <v>2259</v>
      </c>
      <c r="H16" s="26">
        <f t="shared" si="2"/>
        <v>44805</v>
      </c>
      <c r="I16" s="33">
        <f ca="1" t="shared" si="0"/>
        <v>115</v>
      </c>
      <c r="J16" s="22" t="str">
        <f ca="1" t="shared" si="1"/>
        <v>NOT DUE</v>
      </c>
      <c r="K16" s="23"/>
      <c r="L16" s="34"/>
    </row>
    <row r="17" ht="24" spans="1:12">
      <c r="A17" s="22" t="s">
        <v>2268</v>
      </c>
      <c r="B17" s="23" t="s">
        <v>2187</v>
      </c>
      <c r="C17" s="23" t="s">
        <v>2168</v>
      </c>
      <c r="D17" s="24" t="s">
        <v>2169</v>
      </c>
      <c r="E17" s="25">
        <v>44082</v>
      </c>
      <c r="F17" s="25">
        <f t="shared" si="3"/>
        <v>44625</v>
      </c>
      <c r="G17" s="12" t="s">
        <v>2259</v>
      </c>
      <c r="H17" s="26">
        <f t="shared" si="2"/>
        <v>44805</v>
      </c>
      <c r="I17" s="33">
        <f ca="1" t="shared" si="0"/>
        <v>115</v>
      </c>
      <c r="J17" s="22" t="str">
        <f ca="1" t="shared" si="1"/>
        <v>NOT DUE</v>
      </c>
      <c r="K17" s="23"/>
      <c r="L17" s="34"/>
    </row>
    <row r="18" ht="24" spans="1:12">
      <c r="A18" s="22" t="s">
        <v>2269</v>
      </c>
      <c r="B18" s="23" t="s">
        <v>2189</v>
      </c>
      <c r="C18" s="23" t="s">
        <v>2168</v>
      </c>
      <c r="D18" s="24" t="s">
        <v>2169</v>
      </c>
      <c r="E18" s="25">
        <v>44082</v>
      </c>
      <c r="F18" s="25">
        <f t="shared" si="3"/>
        <v>44625</v>
      </c>
      <c r="G18" s="12" t="s">
        <v>2259</v>
      </c>
      <c r="H18" s="26">
        <f t="shared" si="2"/>
        <v>44805</v>
      </c>
      <c r="I18" s="33">
        <f ca="1" t="shared" si="0"/>
        <v>115</v>
      </c>
      <c r="J18" s="22" t="str">
        <f ca="1" t="shared" si="1"/>
        <v>NOT DUE</v>
      </c>
      <c r="K18" s="23"/>
      <c r="L18" s="34"/>
    </row>
    <row r="19" ht="21" customHeight="1" spans="1:12">
      <c r="A19" s="22" t="s">
        <v>2270</v>
      </c>
      <c r="B19" s="23" t="s">
        <v>2191</v>
      </c>
      <c r="C19" s="23" t="s">
        <v>2168</v>
      </c>
      <c r="D19" s="24" t="s">
        <v>2169</v>
      </c>
      <c r="E19" s="25">
        <v>44082</v>
      </c>
      <c r="F19" s="25">
        <f t="shared" si="3"/>
        <v>44625</v>
      </c>
      <c r="G19" s="12" t="s">
        <v>2259</v>
      </c>
      <c r="H19" s="26">
        <f t="shared" si="2"/>
        <v>44805</v>
      </c>
      <c r="I19" s="33">
        <f ca="1" t="shared" si="0"/>
        <v>115</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0" sqref="G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2272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2273</v>
      </c>
      <c r="B8" s="23" t="s">
        <v>2274</v>
      </c>
      <c r="C8" s="23" t="s">
        <v>2275</v>
      </c>
      <c r="D8" s="24" t="s">
        <v>2169</v>
      </c>
      <c r="E8" s="25">
        <v>44082</v>
      </c>
      <c r="F8" s="25">
        <v>44622</v>
      </c>
      <c r="G8" s="12"/>
      <c r="H8" s="26">
        <f t="shared" ref="H8:H17" si="0">F8+180</f>
        <v>44802</v>
      </c>
      <c r="I8" s="33">
        <f ca="1" t="shared" ref="I8:I17" si="1">IF(ISBLANK(H8),"",H8-DATE(YEAR(NOW()),MONTH(NOW()),DAY(NOW())))</f>
        <v>112</v>
      </c>
      <c r="J8" s="22" t="str">
        <f ca="1" t="shared" ref="J8:J17" si="2">IF(I8="","",IF(I8&lt;0,"OVERDUE","NOT DUE"))</f>
        <v>NOT DUE</v>
      </c>
      <c r="K8" s="24"/>
      <c r="L8" s="34"/>
    </row>
    <row r="9" ht="24" spans="1:12">
      <c r="A9" s="22" t="s">
        <v>2276</v>
      </c>
      <c r="B9" s="23" t="s">
        <v>2277</v>
      </c>
      <c r="C9" s="23" t="s">
        <v>2278</v>
      </c>
      <c r="D9" s="24" t="s">
        <v>2169</v>
      </c>
      <c r="E9" s="25">
        <v>44082</v>
      </c>
      <c r="F9" s="25">
        <f>$F$8</f>
        <v>44622</v>
      </c>
      <c r="G9" s="12"/>
      <c r="H9" s="26">
        <f t="shared" si="0"/>
        <v>44802</v>
      </c>
      <c r="I9" s="33">
        <f ca="1" t="shared" si="1"/>
        <v>112</v>
      </c>
      <c r="J9" s="22" t="str">
        <f ca="1" t="shared" si="2"/>
        <v>NOT DUE</v>
      </c>
      <c r="K9" s="24"/>
      <c r="L9" s="34"/>
    </row>
    <row r="10" ht="24" spans="1:12">
      <c r="A10" s="22" t="s">
        <v>2279</v>
      </c>
      <c r="B10" s="23" t="s">
        <v>2280</v>
      </c>
      <c r="C10" s="23" t="s">
        <v>2278</v>
      </c>
      <c r="D10" s="24" t="s">
        <v>2169</v>
      </c>
      <c r="E10" s="25">
        <v>44082</v>
      </c>
      <c r="F10" s="25">
        <f t="shared" ref="F10:F17" si="3">$F$8</f>
        <v>44622</v>
      </c>
      <c r="G10" s="12"/>
      <c r="H10" s="26">
        <f t="shared" si="0"/>
        <v>44802</v>
      </c>
      <c r="I10" s="33">
        <f ca="1" t="shared" si="1"/>
        <v>112</v>
      </c>
      <c r="J10" s="22" t="str">
        <f ca="1" t="shared" si="2"/>
        <v>NOT DUE</v>
      </c>
      <c r="K10" s="24"/>
      <c r="L10" s="34"/>
    </row>
    <row r="11" ht="24" spans="1:12">
      <c r="A11" s="22" t="s">
        <v>2281</v>
      </c>
      <c r="B11" s="23" t="s">
        <v>2282</v>
      </c>
      <c r="C11" s="23" t="s">
        <v>2278</v>
      </c>
      <c r="D11" s="24" t="s">
        <v>2169</v>
      </c>
      <c r="E11" s="25">
        <v>44082</v>
      </c>
      <c r="F11" s="25">
        <f t="shared" si="3"/>
        <v>44622</v>
      </c>
      <c r="G11" s="12"/>
      <c r="H11" s="26">
        <f t="shared" si="0"/>
        <v>44802</v>
      </c>
      <c r="I11" s="33">
        <f ca="1" t="shared" si="1"/>
        <v>112</v>
      </c>
      <c r="J11" s="22" t="str">
        <f ca="1" t="shared" si="2"/>
        <v>NOT DUE</v>
      </c>
      <c r="K11" s="24"/>
      <c r="L11" s="34"/>
    </row>
    <row r="12" ht="24" spans="1:12">
      <c r="A12" s="22" t="s">
        <v>2283</v>
      </c>
      <c r="B12" s="23" t="s">
        <v>2284</v>
      </c>
      <c r="C12" s="23" t="s">
        <v>2278</v>
      </c>
      <c r="D12" s="24" t="s">
        <v>2169</v>
      </c>
      <c r="E12" s="25">
        <v>44082</v>
      </c>
      <c r="F12" s="25">
        <f t="shared" si="3"/>
        <v>44622</v>
      </c>
      <c r="G12" s="12"/>
      <c r="H12" s="26">
        <f t="shared" si="0"/>
        <v>44802</v>
      </c>
      <c r="I12" s="33">
        <f ca="1" t="shared" si="1"/>
        <v>112</v>
      </c>
      <c r="J12" s="22" t="str">
        <f ca="1" t="shared" si="2"/>
        <v>NOT DUE</v>
      </c>
      <c r="K12" s="24"/>
      <c r="L12" s="34"/>
    </row>
    <row r="13" ht="24" spans="1:12">
      <c r="A13" s="22" t="s">
        <v>2285</v>
      </c>
      <c r="B13" s="23" t="s">
        <v>2286</v>
      </c>
      <c r="C13" s="23" t="s">
        <v>2278</v>
      </c>
      <c r="D13" s="24" t="s">
        <v>2169</v>
      </c>
      <c r="E13" s="25">
        <v>44082</v>
      </c>
      <c r="F13" s="25">
        <f t="shared" si="3"/>
        <v>44622</v>
      </c>
      <c r="G13" s="12"/>
      <c r="H13" s="26">
        <f t="shared" si="0"/>
        <v>44802</v>
      </c>
      <c r="I13" s="33">
        <f ca="1" t="shared" si="1"/>
        <v>112</v>
      </c>
      <c r="J13" s="22" t="str">
        <f ca="1" t="shared" si="2"/>
        <v>NOT DUE</v>
      </c>
      <c r="K13" s="24"/>
      <c r="L13" s="34"/>
    </row>
    <row r="14" ht="24" spans="1:12">
      <c r="A14" s="22" t="s">
        <v>2287</v>
      </c>
      <c r="B14" s="23" t="s">
        <v>76</v>
      </c>
      <c r="C14" s="23" t="s">
        <v>2288</v>
      </c>
      <c r="D14" s="24" t="s">
        <v>2169</v>
      </c>
      <c r="E14" s="25">
        <v>44082</v>
      </c>
      <c r="F14" s="25">
        <f t="shared" si="3"/>
        <v>44622</v>
      </c>
      <c r="G14" s="12"/>
      <c r="H14" s="26">
        <f t="shared" si="0"/>
        <v>44802</v>
      </c>
      <c r="I14" s="33">
        <f ca="1" t="shared" si="1"/>
        <v>112</v>
      </c>
      <c r="J14" s="22" t="str">
        <f ca="1" t="shared" si="2"/>
        <v>NOT DUE</v>
      </c>
      <c r="K14" s="24"/>
      <c r="L14" s="34"/>
    </row>
    <row r="15" ht="24" spans="1:12">
      <c r="A15" s="22" t="s">
        <v>2289</v>
      </c>
      <c r="B15" s="23" t="s">
        <v>2290</v>
      </c>
      <c r="C15" s="23" t="s">
        <v>2291</v>
      </c>
      <c r="D15" s="24" t="s">
        <v>2169</v>
      </c>
      <c r="E15" s="25">
        <v>44082</v>
      </c>
      <c r="F15" s="25">
        <f t="shared" si="3"/>
        <v>44622</v>
      </c>
      <c r="G15" s="12"/>
      <c r="H15" s="26">
        <f t="shared" si="0"/>
        <v>44802</v>
      </c>
      <c r="I15" s="33">
        <f ca="1" t="shared" si="1"/>
        <v>112</v>
      </c>
      <c r="J15" s="22" t="str">
        <f ca="1" t="shared" si="2"/>
        <v>NOT DUE</v>
      </c>
      <c r="K15" s="24"/>
      <c r="L15" s="34"/>
    </row>
    <row r="16" ht="132" spans="1:12">
      <c r="A16" s="22" t="s">
        <v>2292</v>
      </c>
      <c r="B16" s="23" t="s">
        <v>2293</v>
      </c>
      <c r="C16" s="23" t="s">
        <v>2294</v>
      </c>
      <c r="D16" s="24" t="s">
        <v>2169</v>
      </c>
      <c r="E16" s="25">
        <v>44082</v>
      </c>
      <c r="F16" s="25">
        <f t="shared" si="3"/>
        <v>44622</v>
      </c>
      <c r="G16" s="12"/>
      <c r="H16" s="26">
        <f t="shared" si="0"/>
        <v>44802</v>
      </c>
      <c r="I16" s="33">
        <f ca="1" t="shared" si="1"/>
        <v>112</v>
      </c>
      <c r="J16" s="22" t="str">
        <f ca="1" t="shared" si="2"/>
        <v>NOT DUE</v>
      </c>
      <c r="K16" s="24"/>
      <c r="L16" s="34"/>
    </row>
    <row r="17" spans="1:12">
      <c r="A17" s="22" t="s">
        <v>2295</v>
      </c>
      <c r="B17" s="23" t="s">
        <v>2296</v>
      </c>
      <c r="C17" s="23" t="s">
        <v>2297</v>
      </c>
      <c r="D17" s="24" t="s">
        <v>2169</v>
      </c>
      <c r="E17" s="25">
        <v>44082</v>
      </c>
      <c r="F17" s="25">
        <f t="shared" si="3"/>
        <v>44622</v>
      </c>
      <c r="G17" s="12"/>
      <c r="H17" s="26">
        <f t="shared" si="0"/>
        <v>44802</v>
      </c>
      <c r="I17" s="33">
        <f ca="1" t="shared" si="1"/>
        <v>112</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topLeftCell="A3" workbookViewId="0">
      <selection activeCell="H24" sqref="H2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2299</v>
      </c>
      <c r="B8" s="23" t="s">
        <v>2274</v>
      </c>
      <c r="C8" s="23" t="s">
        <v>2275</v>
      </c>
      <c r="D8" s="24" t="s">
        <v>2169</v>
      </c>
      <c r="E8" s="25">
        <v>44082</v>
      </c>
      <c r="F8" s="25">
        <v>44622</v>
      </c>
      <c r="G8" s="12"/>
      <c r="H8" s="26">
        <f t="shared" ref="H8:H17" si="0">F8+180</f>
        <v>44802</v>
      </c>
      <c r="I8" s="33">
        <f ca="1" t="shared" ref="I8:I17" si="1">IF(ISBLANK(H8),"",H8-DATE(YEAR(NOW()),MONTH(NOW()),DAY(NOW())))</f>
        <v>112</v>
      </c>
      <c r="J8" s="22" t="str">
        <f ca="1" t="shared" ref="J8:J17" si="2">IF(I8="","",IF(I8&lt;0,"OVERDUE","NOT DUE"))</f>
        <v>NOT DUE</v>
      </c>
      <c r="K8" s="24"/>
      <c r="L8" s="34"/>
    </row>
    <row r="9" ht="24" spans="1:12">
      <c r="A9" s="22" t="s">
        <v>2300</v>
      </c>
      <c r="B9" s="23" t="s">
        <v>2277</v>
      </c>
      <c r="C9" s="23" t="s">
        <v>2278</v>
      </c>
      <c r="D9" s="24" t="s">
        <v>2169</v>
      </c>
      <c r="E9" s="25">
        <v>44082</v>
      </c>
      <c r="F9" s="25">
        <f>$F$8</f>
        <v>44622</v>
      </c>
      <c r="G9" s="12"/>
      <c r="H9" s="26">
        <f t="shared" si="0"/>
        <v>44802</v>
      </c>
      <c r="I9" s="33">
        <f ca="1" t="shared" si="1"/>
        <v>112</v>
      </c>
      <c r="J9" s="22" t="str">
        <f ca="1" t="shared" si="2"/>
        <v>NOT DUE</v>
      </c>
      <c r="K9" s="24"/>
      <c r="L9" s="34"/>
    </row>
    <row r="10" ht="24" spans="1:12">
      <c r="A10" s="22" t="s">
        <v>2301</v>
      </c>
      <c r="B10" s="23" t="s">
        <v>2280</v>
      </c>
      <c r="C10" s="23" t="s">
        <v>2278</v>
      </c>
      <c r="D10" s="24" t="s">
        <v>2169</v>
      </c>
      <c r="E10" s="25">
        <v>44082</v>
      </c>
      <c r="F10" s="25">
        <f t="shared" ref="F10:F17" si="3">$F$8</f>
        <v>44622</v>
      </c>
      <c r="G10" s="12"/>
      <c r="H10" s="26">
        <f t="shared" si="0"/>
        <v>44802</v>
      </c>
      <c r="I10" s="33">
        <f ca="1" t="shared" si="1"/>
        <v>112</v>
      </c>
      <c r="J10" s="22" t="str">
        <f ca="1" t="shared" si="2"/>
        <v>NOT DUE</v>
      </c>
      <c r="K10" s="24"/>
      <c r="L10" s="34"/>
    </row>
    <row r="11" ht="24" spans="1:12">
      <c r="A11" s="22" t="s">
        <v>2302</v>
      </c>
      <c r="B11" s="23" t="s">
        <v>2282</v>
      </c>
      <c r="C11" s="23" t="s">
        <v>2278</v>
      </c>
      <c r="D11" s="24" t="s">
        <v>2169</v>
      </c>
      <c r="E11" s="25">
        <v>44082</v>
      </c>
      <c r="F11" s="25">
        <f t="shared" si="3"/>
        <v>44622</v>
      </c>
      <c r="G11" s="12"/>
      <c r="H11" s="26">
        <f t="shared" si="0"/>
        <v>44802</v>
      </c>
      <c r="I11" s="33">
        <f ca="1" t="shared" si="1"/>
        <v>112</v>
      </c>
      <c r="J11" s="22" t="str">
        <f ca="1" t="shared" si="2"/>
        <v>NOT DUE</v>
      </c>
      <c r="K11" s="24"/>
      <c r="L11" s="34"/>
    </row>
    <row r="12" ht="24" spans="1:12">
      <c r="A12" s="22" t="s">
        <v>2303</v>
      </c>
      <c r="B12" s="23" t="s">
        <v>2284</v>
      </c>
      <c r="C12" s="23" t="s">
        <v>2278</v>
      </c>
      <c r="D12" s="24" t="s">
        <v>2169</v>
      </c>
      <c r="E12" s="25">
        <v>44082</v>
      </c>
      <c r="F12" s="25">
        <f t="shared" si="3"/>
        <v>44622</v>
      </c>
      <c r="G12" s="12"/>
      <c r="H12" s="26">
        <f t="shared" si="0"/>
        <v>44802</v>
      </c>
      <c r="I12" s="33">
        <f ca="1" t="shared" si="1"/>
        <v>112</v>
      </c>
      <c r="J12" s="22" t="str">
        <f ca="1" t="shared" si="2"/>
        <v>NOT DUE</v>
      </c>
      <c r="K12" s="24"/>
      <c r="L12" s="34"/>
    </row>
    <row r="13" ht="24" spans="1:12">
      <c r="A13" s="22" t="s">
        <v>2304</v>
      </c>
      <c r="B13" s="23" t="s">
        <v>2286</v>
      </c>
      <c r="C13" s="23" t="s">
        <v>2278</v>
      </c>
      <c r="D13" s="24" t="s">
        <v>2169</v>
      </c>
      <c r="E13" s="25">
        <v>44082</v>
      </c>
      <c r="F13" s="25">
        <f t="shared" si="3"/>
        <v>44622</v>
      </c>
      <c r="G13" s="12"/>
      <c r="H13" s="26">
        <f t="shared" si="0"/>
        <v>44802</v>
      </c>
      <c r="I13" s="33">
        <f ca="1" t="shared" si="1"/>
        <v>112</v>
      </c>
      <c r="J13" s="22" t="str">
        <f ca="1" t="shared" si="2"/>
        <v>NOT DUE</v>
      </c>
      <c r="K13" s="24"/>
      <c r="L13" s="34"/>
    </row>
    <row r="14" ht="24" spans="1:12">
      <c r="A14" s="22" t="s">
        <v>2305</v>
      </c>
      <c r="B14" s="23" t="s">
        <v>76</v>
      </c>
      <c r="C14" s="23" t="s">
        <v>2288</v>
      </c>
      <c r="D14" s="24" t="s">
        <v>2169</v>
      </c>
      <c r="E14" s="25">
        <v>44082</v>
      </c>
      <c r="F14" s="25">
        <f t="shared" si="3"/>
        <v>44622</v>
      </c>
      <c r="G14" s="12"/>
      <c r="H14" s="26">
        <f t="shared" si="0"/>
        <v>44802</v>
      </c>
      <c r="I14" s="33">
        <f ca="1" t="shared" si="1"/>
        <v>112</v>
      </c>
      <c r="J14" s="22" t="str">
        <f ca="1" t="shared" si="2"/>
        <v>NOT DUE</v>
      </c>
      <c r="K14" s="24"/>
      <c r="L14" s="34"/>
    </row>
    <row r="15" ht="24" spans="1:12">
      <c r="A15" s="22" t="s">
        <v>2306</v>
      </c>
      <c r="B15" s="23" t="s">
        <v>2290</v>
      </c>
      <c r="C15" s="23" t="s">
        <v>2291</v>
      </c>
      <c r="D15" s="24" t="s">
        <v>2169</v>
      </c>
      <c r="E15" s="25">
        <v>44082</v>
      </c>
      <c r="F15" s="25">
        <f t="shared" si="3"/>
        <v>44622</v>
      </c>
      <c r="G15" s="12"/>
      <c r="H15" s="26">
        <f t="shared" si="0"/>
        <v>44802</v>
      </c>
      <c r="I15" s="33">
        <f ca="1" t="shared" si="1"/>
        <v>112</v>
      </c>
      <c r="J15" s="22" t="str">
        <f ca="1" t="shared" si="2"/>
        <v>NOT DUE</v>
      </c>
      <c r="K15" s="24"/>
      <c r="L15" s="34"/>
    </row>
    <row r="16" ht="132" spans="1:12">
      <c r="A16" s="22" t="s">
        <v>2307</v>
      </c>
      <c r="B16" s="23" t="s">
        <v>2293</v>
      </c>
      <c r="C16" s="23" t="s">
        <v>2294</v>
      </c>
      <c r="D16" s="24" t="s">
        <v>2169</v>
      </c>
      <c r="E16" s="25">
        <v>44082</v>
      </c>
      <c r="F16" s="25">
        <f t="shared" si="3"/>
        <v>44622</v>
      </c>
      <c r="G16" s="12"/>
      <c r="H16" s="26">
        <f t="shared" si="0"/>
        <v>44802</v>
      </c>
      <c r="I16" s="33">
        <f ca="1" t="shared" si="1"/>
        <v>112</v>
      </c>
      <c r="J16" s="22" t="str">
        <f ca="1" t="shared" si="2"/>
        <v>NOT DUE</v>
      </c>
      <c r="K16" s="24"/>
      <c r="L16" s="34"/>
    </row>
    <row r="17" spans="1:12">
      <c r="A17" s="22" t="s">
        <v>2308</v>
      </c>
      <c r="B17" s="23" t="s">
        <v>2296</v>
      </c>
      <c r="C17" s="23" t="s">
        <v>2297</v>
      </c>
      <c r="D17" s="24" t="s">
        <v>2169</v>
      </c>
      <c r="E17" s="25">
        <v>44082</v>
      </c>
      <c r="F17" s="25">
        <f t="shared" si="3"/>
        <v>44622</v>
      </c>
      <c r="G17" s="12"/>
      <c r="H17" s="26">
        <f t="shared" si="0"/>
        <v>44802</v>
      </c>
      <c r="I17" s="33">
        <f ca="1" t="shared" si="1"/>
        <v>112</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2310</v>
      </c>
      <c r="B8" s="23" t="s">
        <v>2274</v>
      </c>
      <c r="C8" s="23" t="s">
        <v>2275</v>
      </c>
      <c r="D8" s="24" t="s">
        <v>2169</v>
      </c>
      <c r="E8" s="25">
        <v>44082</v>
      </c>
      <c r="F8" s="25">
        <v>44622</v>
      </c>
      <c r="G8" s="12"/>
      <c r="H8" s="26">
        <f t="shared" ref="H8:H17" si="0">F8+180</f>
        <v>44802</v>
      </c>
      <c r="I8" s="33">
        <f ca="1" t="shared" ref="I8:I17" si="1">IF(ISBLANK(H8),"",H8-DATE(YEAR(NOW()),MONTH(NOW()),DAY(NOW())))</f>
        <v>112</v>
      </c>
      <c r="J8" s="22" t="str">
        <f ca="1" t="shared" ref="J8:J17" si="2">IF(I8="","",IF(I8&lt;0,"OVERDUE","NOT DUE"))</f>
        <v>NOT DUE</v>
      </c>
      <c r="K8" s="24"/>
      <c r="L8" s="34"/>
    </row>
    <row r="9" ht="24" spans="1:12">
      <c r="A9" s="22" t="s">
        <v>2311</v>
      </c>
      <c r="B9" s="23" t="s">
        <v>2277</v>
      </c>
      <c r="C9" s="23" t="s">
        <v>2278</v>
      </c>
      <c r="D9" s="24" t="s">
        <v>2169</v>
      </c>
      <c r="E9" s="25">
        <v>44082</v>
      </c>
      <c r="F9" s="25">
        <f>$F$8</f>
        <v>44622</v>
      </c>
      <c r="G9" s="12"/>
      <c r="H9" s="26">
        <f t="shared" si="0"/>
        <v>44802</v>
      </c>
      <c r="I9" s="33">
        <f ca="1" t="shared" si="1"/>
        <v>112</v>
      </c>
      <c r="J9" s="22" t="str">
        <f ca="1" t="shared" si="2"/>
        <v>NOT DUE</v>
      </c>
      <c r="K9" s="24"/>
      <c r="L9" s="34"/>
    </row>
    <row r="10" ht="24" spans="1:12">
      <c r="A10" s="22" t="s">
        <v>2312</v>
      </c>
      <c r="B10" s="23" t="s">
        <v>2280</v>
      </c>
      <c r="C10" s="23" t="s">
        <v>2278</v>
      </c>
      <c r="D10" s="24" t="s">
        <v>2169</v>
      </c>
      <c r="E10" s="25">
        <v>44082</v>
      </c>
      <c r="F10" s="25">
        <f t="shared" ref="F10:F17" si="3">$F$8</f>
        <v>44622</v>
      </c>
      <c r="G10" s="12"/>
      <c r="H10" s="26">
        <f t="shared" si="0"/>
        <v>44802</v>
      </c>
      <c r="I10" s="33">
        <f ca="1" t="shared" si="1"/>
        <v>112</v>
      </c>
      <c r="J10" s="22" t="str">
        <f ca="1" t="shared" si="2"/>
        <v>NOT DUE</v>
      </c>
      <c r="K10" s="24"/>
      <c r="L10" s="34"/>
    </row>
    <row r="11" ht="24" spans="1:12">
      <c r="A11" s="22" t="s">
        <v>2313</v>
      </c>
      <c r="B11" s="23" t="s">
        <v>2282</v>
      </c>
      <c r="C11" s="23" t="s">
        <v>2278</v>
      </c>
      <c r="D11" s="24" t="s">
        <v>2169</v>
      </c>
      <c r="E11" s="25">
        <v>44082</v>
      </c>
      <c r="F11" s="25">
        <f t="shared" si="3"/>
        <v>44622</v>
      </c>
      <c r="G11" s="12"/>
      <c r="H11" s="26">
        <f t="shared" si="0"/>
        <v>44802</v>
      </c>
      <c r="I11" s="33">
        <f ca="1" t="shared" si="1"/>
        <v>112</v>
      </c>
      <c r="J11" s="22" t="str">
        <f ca="1" t="shared" si="2"/>
        <v>NOT DUE</v>
      </c>
      <c r="K11" s="24"/>
      <c r="L11" s="34"/>
    </row>
    <row r="12" ht="24" spans="1:12">
      <c r="A12" s="22" t="s">
        <v>2314</v>
      </c>
      <c r="B12" s="23" t="s">
        <v>2284</v>
      </c>
      <c r="C12" s="23" t="s">
        <v>2278</v>
      </c>
      <c r="D12" s="24" t="s">
        <v>2169</v>
      </c>
      <c r="E12" s="25">
        <v>44082</v>
      </c>
      <c r="F12" s="25">
        <f t="shared" si="3"/>
        <v>44622</v>
      </c>
      <c r="G12" s="12"/>
      <c r="H12" s="26">
        <f t="shared" si="0"/>
        <v>44802</v>
      </c>
      <c r="I12" s="33">
        <f ca="1" t="shared" si="1"/>
        <v>112</v>
      </c>
      <c r="J12" s="22" t="str">
        <f ca="1" t="shared" si="2"/>
        <v>NOT DUE</v>
      </c>
      <c r="K12" s="24"/>
      <c r="L12" s="34"/>
    </row>
    <row r="13" ht="24" spans="1:12">
      <c r="A13" s="22" t="s">
        <v>2315</v>
      </c>
      <c r="B13" s="23" t="s">
        <v>2286</v>
      </c>
      <c r="C13" s="23" t="s">
        <v>2278</v>
      </c>
      <c r="D13" s="24" t="s">
        <v>2169</v>
      </c>
      <c r="E13" s="25">
        <v>44082</v>
      </c>
      <c r="F13" s="25">
        <f t="shared" si="3"/>
        <v>44622</v>
      </c>
      <c r="G13" s="12"/>
      <c r="H13" s="26">
        <f t="shared" si="0"/>
        <v>44802</v>
      </c>
      <c r="I13" s="33">
        <f ca="1" t="shared" si="1"/>
        <v>112</v>
      </c>
      <c r="J13" s="22" t="str">
        <f ca="1" t="shared" si="2"/>
        <v>NOT DUE</v>
      </c>
      <c r="K13" s="24"/>
      <c r="L13" s="34"/>
    </row>
    <row r="14" ht="24" spans="1:12">
      <c r="A14" s="22" t="s">
        <v>2316</v>
      </c>
      <c r="B14" s="23" t="s">
        <v>76</v>
      </c>
      <c r="C14" s="23" t="s">
        <v>2288</v>
      </c>
      <c r="D14" s="24" t="s">
        <v>2169</v>
      </c>
      <c r="E14" s="25">
        <v>44082</v>
      </c>
      <c r="F14" s="25">
        <f t="shared" si="3"/>
        <v>44622</v>
      </c>
      <c r="G14" s="12"/>
      <c r="H14" s="26">
        <f t="shared" si="0"/>
        <v>44802</v>
      </c>
      <c r="I14" s="33">
        <f ca="1" t="shared" si="1"/>
        <v>112</v>
      </c>
      <c r="J14" s="22" t="str">
        <f ca="1" t="shared" si="2"/>
        <v>NOT DUE</v>
      </c>
      <c r="K14" s="24"/>
      <c r="L14" s="34"/>
    </row>
    <row r="15" ht="24" spans="1:12">
      <c r="A15" s="22" t="s">
        <v>2317</v>
      </c>
      <c r="B15" s="23" t="s">
        <v>2290</v>
      </c>
      <c r="C15" s="23" t="s">
        <v>2291</v>
      </c>
      <c r="D15" s="24" t="s">
        <v>2169</v>
      </c>
      <c r="E15" s="25">
        <v>44082</v>
      </c>
      <c r="F15" s="25">
        <f t="shared" si="3"/>
        <v>44622</v>
      </c>
      <c r="G15" s="12"/>
      <c r="H15" s="26">
        <f t="shared" si="0"/>
        <v>44802</v>
      </c>
      <c r="I15" s="33">
        <f ca="1" t="shared" si="1"/>
        <v>112</v>
      </c>
      <c r="J15" s="22" t="str">
        <f ca="1" t="shared" si="2"/>
        <v>NOT DUE</v>
      </c>
      <c r="K15" s="24"/>
      <c r="L15" s="34"/>
    </row>
    <row r="16" ht="132" spans="1:12">
      <c r="A16" s="22" t="s">
        <v>2318</v>
      </c>
      <c r="B16" s="23" t="s">
        <v>2293</v>
      </c>
      <c r="C16" s="23" t="s">
        <v>2294</v>
      </c>
      <c r="D16" s="24" t="s">
        <v>2169</v>
      </c>
      <c r="E16" s="25">
        <v>44082</v>
      </c>
      <c r="F16" s="25">
        <f t="shared" si="3"/>
        <v>44622</v>
      </c>
      <c r="G16" s="12"/>
      <c r="H16" s="26">
        <f t="shared" si="0"/>
        <v>44802</v>
      </c>
      <c r="I16" s="33">
        <f ca="1" t="shared" si="1"/>
        <v>112</v>
      </c>
      <c r="J16" s="22" t="str">
        <f ca="1" t="shared" si="2"/>
        <v>NOT DUE</v>
      </c>
      <c r="K16" s="24"/>
      <c r="L16" s="34"/>
    </row>
    <row r="17" spans="1:12">
      <c r="A17" s="22" t="s">
        <v>2319</v>
      </c>
      <c r="B17" s="23" t="s">
        <v>2296</v>
      </c>
      <c r="C17" s="23" t="s">
        <v>2297</v>
      </c>
      <c r="D17" s="24" t="s">
        <v>2169</v>
      </c>
      <c r="E17" s="25">
        <v>44082</v>
      </c>
      <c r="F17" s="25">
        <f t="shared" si="3"/>
        <v>44622</v>
      </c>
      <c r="G17" s="12"/>
      <c r="H17" s="26">
        <f t="shared" si="0"/>
        <v>44802</v>
      </c>
      <c r="I17" s="33">
        <f ca="1" t="shared" si="1"/>
        <v>112</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topLeftCell="A30"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852</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122</v>
      </c>
      <c r="J9" s="22" t="str">
        <f ca="1" t="shared" si="1"/>
        <v>NOT DUE</v>
      </c>
      <c r="K9" s="41"/>
      <c r="L9" s="34"/>
    </row>
    <row r="10" ht="24" spans="1:12">
      <c r="A10" s="22" t="s">
        <v>198</v>
      </c>
      <c r="B10" s="23" t="s">
        <v>199</v>
      </c>
      <c r="C10" s="23" t="s">
        <v>200</v>
      </c>
      <c r="D10" s="24" t="s">
        <v>201</v>
      </c>
      <c r="E10" s="25">
        <v>44082</v>
      </c>
      <c r="F10" s="25">
        <v>44688</v>
      </c>
      <c r="G10" s="40"/>
      <c r="H10" s="26">
        <f>F10+30</f>
        <v>44718</v>
      </c>
      <c r="I10" s="33">
        <f ca="1" t="shared" si="0"/>
        <v>28</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122</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122</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122</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122</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122</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122</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122</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122</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122</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122</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122</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122</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122</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122</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122</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122</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122</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122</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122</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122</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122</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122</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122</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122</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122</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122</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122</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122</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122</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122</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122</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122</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122</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122</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1" sqref="J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2321</v>
      </c>
      <c r="B8" s="23" t="s">
        <v>2274</v>
      </c>
      <c r="C8" s="23" t="s">
        <v>2275</v>
      </c>
      <c r="D8" s="24" t="s">
        <v>2169</v>
      </c>
      <c r="E8" s="25">
        <v>44082</v>
      </c>
      <c r="F8" s="25">
        <v>44622</v>
      </c>
      <c r="G8" s="12"/>
      <c r="H8" s="26">
        <f t="shared" ref="H8:H17" si="0">F8+180</f>
        <v>44802</v>
      </c>
      <c r="I8" s="33">
        <f ca="1" t="shared" ref="I8:I17" si="1">IF(ISBLANK(H8),"",H8-DATE(YEAR(NOW()),MONTH(NOW()),DAY(NOW())))</f>
        <v>112</v>
      </c>
      <c r="J8" s="22" t="str">
        <f ca="1" t="shared" ref="J8:J17" si="2">IF(I8="","",IF(I8&lt;0,"OVERDUE","NOT DUE"))</f>
        <v>NOT DUE</v>
      </c>
      <c r="K8" s="24"/>
      <c r="L8" s="34"/>
    </row>
    <row r="9" ht="24" spans="1:12">
      <c r="A9" s="22" t="s">
        <v>2322</v>
      </c>
      <c r="B9" s="23" t="s">
        <v>2277</v>
      </c>
      <c r="C9" s="23" t="s">
        <v>2278</v>
      </c>
      <c r="D9" s="24" t="s">
        <v>2169</v>
      </c>
      <c r="E9" s="25">
        <v>44082</v>
      </c>
      <c r="F9" s="25">
        <f>$F$8</f>
        <v>44622</v>
      </c>
      <c r="G9" s="12"/>
      <c r="H9" s="26">
        <f t="shared" si="0"/>
        <v>44802</v>
      </c>
      <c r="I9" s="33">
        <f ca="1" t="shared" si="1"/>
        <v>112</v>
      </c>
      <c r="J9" s="22" t="str">
        <f ca="1" t="shared" si="2"/>
        <v>NOT DUE</v>
      </c>
      <c r="K9" s="24"/>
      <c r="L9" s="34"/>
    </row>
    <row r="10" ht="24" spans="1:12">
      <c r="A10" s="22" t="s">
        <v>2323</v>
      </c>
      <c r="B10" s="23" t="s">
        <v>2280</v>
      </c>
      <c r="C10" s="23" t="s">
        <v>2278</v>
      </c>
      <c r="D10" s="24" t="s">
        <v>2169</v>
      </c>
      <c r="E10" s="25">
        <v>44082</v>
      </c>
      <c r="F10" s="25">
        <f t="shared" ref="F10:F17" si="3">$F$8</f>
        <v>44622</v>
      </c>
      <c r="G10" s="12"/>
      <c r="H10" s="26">
        <f t="shared" si="0"/>
        <v>44802</v>
      </c>
      <c r="I10" s="33">
        <f ca="1" t="shared" si="1"/>
        <v>112</v>
      </c>
      <c r="J10" s="22" t="str">
        <f ca="1" t="shared" si="2"/>
        <v>NOT DUE</v>
      </c>
      <c r="K10" s="24"/>
      <c r="L10" s="34"/>
    </row>
    <row r="11" ht="24" spans="1:12">
      <c r="A11" s="22" t="s">
        <v>2324</v>
      </c>
      <c r="B11" s="23" t="s">
        <v>2282</v>
      </c>
      <c r="C11" s="23" t="s">
        <v>2278</v>
      </c>
      <c r="D11" s="24" t="s">
        <v>2169</v>
      </c>
      <c r="E11" s="25">
        <v>44082</v>
      </c>
      <c r="F11" s="25">
        <f t="shared" si="3"/>
        <v>44622</v>
      </c>
      <c r="G11" s="12"/>
      <c r="H11" s="26">
        <f t="shared" si="0"/>
        <v>44802</v>
      </c>
      <c r="I11" s="33">
        <f ca="1" t="shared" si="1"/>
        <v>112</v>
      </c>
      <c r="J11" s="22" t="str">
        <f ca="1" t="shared" si="2"/>
        <v>NOT DUE</v>
      </c>
      <c r="K11" s="24"/>
      <c r="L11" s="34"/>
    </row>
    <row r="12" ht="24" spans="1:12">
      <c r="A12" s="22" t="s">
        <v>2325</v>
      </c>
      <c r="B12" s="23" t="s">
        <v>2284</v>
      </c>
      <c r="C12" s="23" t="s">
        <v>2278</v>
      </c>
      <c r="D12" s="24" t="s">
        <v>2169</v>
      </c>
      <c r="E12" s="25">
        <v>44082</v>
      </c>
      <c r="F12" s="25">
        <f t="shared" si="3"/>
        <v>44622</v>
      </c>
      <c r="G12" s="12"/>
      <c r="H12" s="26">
        <f t="shared" si="0"/>
        <v>44802</v>
      </c>
      <c r="I12" s="33">
        <f ca="1" t="shared" si="1"/>
        <v>112</v>
      </c>
      <c r="J12" s="22" t="str">
        <f ca="1" t="shared" si="2"/>
        <v>NOT DUE</v>
      </c>
      <c r="K12" s="24"/>
      <c r="L12" s="34"/>
    </row>
    <row r="13" ht="24" spans="1:12">
      <c r="A13" s="22" t="s">
        <v>2326</v>
      </c>
      <c r="B13" s="23" t="s">
        <v>2286</v>
      </c>
      <c r="C13" s="23" t="s">
        <v>2278</v>
      </c>
      <c r="D13" s="24" t="s">
        <v>2169</v>
      </c>
      <c r="E13" s="25">
        <v>44082</v>
      </c>
      <c r="F13" s="25">
        <f t="shared" si="3"/>
        <v>44622</v>
      </c>
      <c r="G13" s="12"/>
      <c r="H13" s="26">
        <f t="shared" si="0"/>
        <v>44802</v>
      </c>
      <c r="I13" s="33">
        <f ca="1" t="shared" si="1"/>
        <v>112</v>
      </c>
      <c r="J13" s="22" t="str">
        <f ca="1" t="shared" si="2"/>
        <v>NOT DUE</v>
      </c>
      <c r="K13" s="24"/>
      <c r="L13" s="34"/>
    </row>
    <row r="14" ht="24" spans="1:12">
      <c r="A14" s="22" t="s">
        <v>2327</v>
      </c>
      <c r="B14" s="23" t="s">
        <v>76</v>
      </c>
      <c r="C14" s="23" t="s">
        <v>2288</v>
      </c>
      <c r="D14" s="24" t="s">
        <v>2169</v>
      </c>
      <c r="E14" s="25">
        <v>44082</v>
      </c>
      <c r="F14" s="25">
        <f t="shared" si="3"/>
        <v>44622</v>
      </c>
      <c r="G14" s="12"/>
      <c r="H14" s="26">
        <f t="shared" si="0"/>
        <v>44802</v>
      </c>
      <c r="I14" s="33">
        <f ca="1" t="shared" si="1"/>
        <v>112</v>
      </c>
      <c r="J14" s="22" t="str">
        <f ca="1" t="shared" si="2"/>
        <v>NOT DUE</v>
      </c>
      <c r="K14" s="24"/>
      <c r="L14" s="34"/>
    </row>
    <row r="15" ht="24" spans="1:12">
      <c r="A15" s="22" t="s">
        <v>2328</v>
      </c>
      <c r="B15" s="23" t="s">
        <v>2290</v>
      </c>
      <c r="C15" s="23" t="s">
        <v>2291</v>
      </c>
      <c r="D15" s="24" t="s">
        <v>2169</v>
      </c>
      <c r="E15" s="25">
        <v>44082</v>
      </c>
      <c r="F15" s="25">
        <f t="shared" si="3"/>
        <v>44622</v>
      </c>
      <c r="G15" s="12"/>
      <c r="H15" s="26">
        <f t="shared" si="0"/>
        <v>44802</v>
      </c>
      <c r="I15" s="33">
        <f ca="1" t="shared" si="1"/>
        <v>112</v>
      </c>
      <c r="J15" s="22" t="str">
        <f ca="1" t="shared" si="2"/>
        <v>NOT DUE</v>
      </c>
      <c r="K15" s="24"/>
      <c r="L15" s="34"/>
    </row>
    <row r="16" ht="132" spans="1:12">
      <c r="A16" s="22" t="s">
        <v>2329</v>
      </c>
      <c r="B16" s="23" t="s">
        <v>2293</v>
      </c>
      <c r="C16" s="23" t="s">
        <v>2294</v>
      </c>
      <c r="D16" s="24" t="s">
        <v>2169</v>
      </c>
      <c r="E16" s="25">
        <v>44082</v>
      </c>
      <c r="F16" s="25">
        <f t="shared" si="3"/>
        <v>44622</v>
      </c>
      <c r="G16" s="12"/>
      <c r="H16" s="26">
        <f t="shared" si="0"/>
        <v>44802</v>
      </c>
      <c r="I16" s="33">
        <f ca="1" t="shared" si="1"/>
        <v>112</v>
      </c>
      <c r="J16" s="22" t="str">
        <f ca="1" t="shared" si="2"/>
        <v>NOT DUE</v>
      </c>
      <c r="K16" s="24"/>
      <c r="L16" s="34"/>
    </row>
    <row r="17" spans="1:12">
      <c r="A17" s="22" t="s">
        <v>2330</v>
      </c>
      <c r="B17" s="23" t="s">
        <v>2296</v>
      </c>
      <c r="C17" s="23" t="s">
        <v>2297</v>
      </c>
      <c r="D17" s="24" t="s">
        <v>2169</v>
      </c>
      <c r="E17" s="25">
        <v>44082</v>
      </c>
      <c r="F17" s="25">
        <f t="shared" si="3"/>
        <v>44622</v>
      </c>
      <c r="G17" s="12"/>
      <c r="H17" s="26">
        <f t="shared" si="0"/>
        <v>44802</v>
      </c>
      <c r="I17" s="33">
        <f ca="1" t="shared" si="1"/>
        <v>112</v>
      </c>
      <c r="J17" s="22" t="str">
        <f ca="1" t="shared" si="2"/>
        <v>NOT DUE</v>
      </c>
      <c r="K17" s="24"/>
      <c r="L17" s="34"/>
    </row>
    <row r="22" spans="2:6">
      <c r="B22" t="s">
        <v>175</v>
      </c>
      <c r="D22" s="3" t="s">
        <v>1595</v>
      </c>
      <c r="F22" t="s">
        <v>1596</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16" sqref="H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2332</v>
      </c>
      <c r="B8" s="23" t="s">
        <v>2274</v>
      </c>
      <c r="C8" s="23" t="s">
        <v>2275</v>
      </c>
      <c r="D8" s="24" t="s">
        <v>2169</v>
      </c>
      <c r="E8" s="25">
        <v>44082</v>
      </c>
      <c r="F8" s="25">
        <v>44622</v>
      </c>
      <c r="G8" s="12"/>
      <c r="H8" s="26">
        <f t="shared" ref="H8:H17" si="0">F8+180</f>
        <v>44802</v>
      </c>
      <c r="I8" s="33">
        <f ca="1" t="shared" ref="I8:I17" si="1">IF(ISBLANK(H8),"",H8-DATE(YEAR(NOW()),MONTH(NOW()),DAY(NOW())))</f>
        <v>112</v>
      </c>
      <c r="J8" s="22" t="str">
        <f ca="1" t="shared" ref="J8:J17" si="2">IF(I8="","",IF(I8&lt;0,"OVERDUE","NOT DUE"))</f>
        <v>NOT DUE</v>
      </c>
      <c r="K8" s="24"/>
      <c r="L8" s="34"/>
    </row>
    <row r="9" ht="24" spans="1:12">
      <c r="A9" s="22" t="s">
        <v>2333</v>
      </c>
      <c r="B9" s="23" t="s">
        <v>2277</v>
      </c>
      <c r="C9" s="23" t="s">
        <v>2278</v>
      </c>
      <c r="D9" s="24" t="s">
        <v>2169</v>
      </c>
      <c r="E9" s="25">
        <v>44082</v>
      </c>
      <c r="F9" s="25">
        <f>$F$8</f>
        <v>44622</v>
      </c>
      <c r="G9" s="12"/>
      <c r="H9" s="26">
        <f t="shared" si="0"/>
        <v>44802</v>
      </c>
      <c r="I9" s="33">
        <f ca="1" t="shared" si="1"/>
        <v>112</v>
      </c>
      <c r="J9" s="22" t="str">
        <f ca="1" t="shared" si="2"/>
        <v>NOT DUE</v>
      </c>
      <c r="K9" s="24"/>
      <c r="L9" s="34"/>
    </row>
    <row r="10" ht="24" spans="1:12">
      <c r="A10" s="22" t="s">
        <v>2334</v>
      </c>
      <c r="B10" s="23" t="s">
        <v>2280</v>
      </c>
      <c r="C10" s="23" t="s">
        <v>2278</v>
      </c>
      <c r="D10" s="24" t="s">
        <v>2169</v>
      </c>
      <c r="E10" s="25">
        <v>44082</v>
      </c>
      <c r="F10" s="25">
        <f t="shared" ref="F10:F17" si="3">$F$8</f>
        <v>44622</v>
      </c>
      <c r="G10" s="12"/>
      <c r="H10" s="26">
        <f t="shared" si="0"/>
        <v>44802</v>
      </c>
      <c r="I10" s="33">
        <f ca="1" t="shared" si="1"/>
        <v>112</v>
      </c>
      <c r="J10" s="22" t="str">
        <f ca="1" t="shared" si="2"/>
        <v>NOT DUE</v>
      </c>
      <c r="K10" s="24"/>
      <c r="L10" s="34"/>
    </row>
    <row r="11" ht="24" spans="1:12">
      <c r="A11" s="22" t="s">
        <v>2335</v>
      </c>
      <c r="B11" s="23" t="s">
        <v>2282</v>
      </c>
      <c r="C11" s="23" t="s">
        <v>2278</v>
      </c>
      <c r="D11" s="24" t="s">
        <v>2169</v>
      </c>
      <c r="E11" s="25">
        <v>44082</v>
      </c>
      <c r="F11" s="25">
        <f t="shared" si="3"/>
        <v>44622</v>
      </c>
      <c r="G11" s="12"/>
      <c r="H11" s="26">
        <f t="shared" si="0"/>
        <v>44802</v>
      </c>
      <c r="I11" s="33">
        <f ca="1" t="shared" si="1"/>
        <v>112</v>
      </c>
      <c r="J11" s="22" t="str">
        <f ca="1" t="shared" si="2"/>
        <v>NOT DUE</v>
      </c>
      <c r="K11" s="24"/>
      <c r="L11" s="34"/>
    </row>
    <row r="12" ht="24" spans="1:12">
      <c r="A12" s="22" t="s">
        <v>2336</v>
      </c>
      <c r="B12" s="23" t="s">
        <v>2284</v>
      </c>
      <c r="C12" s="23" t="s">
        <v>2278</v>
      </c>
      <c r="D12" s="24" t="s">
        <v>2169</v>
      </c>
      <c r="E12" s="25">
        <v>44082</v>
      </c>
      <c r="F12" s="25">
        <f t="shared" si="3"/>
        <v>44622</v>
      </c>
      <c r="G12" s="12"/>
      <c r="H12" s="26">
        <f t="shared" si="0"/>
        <v>44802</v>
      </c>
      <c r="I12" s="33">
        <f ca="1" t="shared" si="1"/>
        <v>112</v>
      </c>
      <c r="J12" s="22" t="str">
        <f ca="1" t="shared" si="2"/>
        <v>NOT DUE</v>
      </c>
      <c r="K12" s="24"/>
      <c r="L12" s="34"/>
    </row>
    <row r="13" ht="24" spans="1:12">
      <c r="A13" s="22" t="s">
        <v>2337</v>
      </c>
      <c r="B13" s="23" t="s">
        <v>2286</v>
      </c>
      <c r="C13" s="23" t="s">
        <v>2278</v>
      </c>
      <c r="D13" s="24" t="s">
        <v>2169</v>
      </c>
      <c r="E13" s="25">
        <v>44082</v>
      </c>
      <c r="F13" s="25">
        <f t="shared" si="3"/>
        <v>44622</v>
      </c>
      <c r="G13" s="12"/>
      <c r="H13" s="26">
        <f t="shared" si="0"/>
        <v>44802</v>
      </c>
      <c r="I13" s="33">
        <f ca="1" t="shared" si="1"/>
        <v>112</v>
      </c>
      <c r="J13" s="22" t="str">
        <f ca="1" t="shared" si="2"/>
        <v>NOT DUE</v>
      </c>
      <c r="K13" s="24"/>
      <c r="L13" s="34"/>
    </row>
    <row r="14" ht="24" spans="1:12">
      <c r="A14" s="22" t="s">
        <v>2338</v>
      </c>
      <c r="B14" s="23" t="s">
        <v>76</v>
      </c>
      <c r="C14" s="23" t="s">
        <v>2288</v>
      </c>
      <c r="D14" s="24" t="s">
        <v>2169</v>
      </c>
      <c r="E14" s="25">
        <v>44082</v>
      </c>
      <c r="F14" s="25">
        <f t="shared" si="3"/>
        <v>44622</v>
      </c>
      <c r="G14" s="12"/>
      <c r="H14" s="26">
        <f t="shared" si="0"/>
        <v>44802</v>
      </c>
      <c r="I14" s="33">
        <f ca="1" t="shared" si="1"/>
        <v>112</v>
      </c>
      <c r="J14" s="22" t="str">
        <f ca="1" t="shared" si="2"/>
        <v>NOT DUE</v>
      </c>
      <c r="K14" s="24"/>
      <c r="L14" s="34"/>
    </row>
    <row r="15" ht="24" spans="1:12">
      <c r="A15" s="22" t="s">
        <v>2339</v>
      </c>
      <c r="B15" s="23" t="s">
        <v>2290</v>
      </c>
      <c r="C15" s="23" t="s">
        <v>2291</v>
      </c>
      <c r="D15" s="24" t="s">
        <v>2169</v>
      </c>
      <c r="E15" s="25">
        <v>44082</v>
      </c>
      <c r="F15" s="25">
        <f t="shared" si="3"/>
        <v>44622</v>
      </c>
      <c r="G15" s="12"/>
      <c r="H15" s="26">
        <f t="shared" si="0"/>
        <v>44802</v>
      </c>
      <c r="I15" s="33">
        <f ca="1" t="shared" si="1"/>
        <v>112</v>
      </c>
      <c r="J15" s="22" t="str">
        <f ca="1" t="shared" si="2"/>
        <v>NOT DUE</v>
      </c>
      <c r="K15" s="24"/>
      <c r="L15" s="34"/>
    </row>
    <row r="16" ht="132" spans="1:12">
      <c r="A16" s="22" t="s">
        <v>2340</v>
      </c>
      <c r="B16" s="23" t="s">
        <v>2293</v>
      </c>
      <c r="C16" s="23" t="s">
        <v>2294</v>
      </c>
      <c r="D16" s="24" t="s">
        <v>2169</v>
      </c>
      <c r="E16" s="25">
        <v>44082</v>
      </c>
      <c r="F16" s="25">
        <f t="shared" si="3"/>
        <v>44622</v>
      </c>
      <c r="G16" s="12"/>
      <c r="H16" s="26">
        <f t="shared" si="0"/>
        <v>44802</v>
      </c>
      <c r="I16" s="33">
        <f ca="1" t="shared" si="1"/>
        <v>112</v>
      </c>
      <c r="J16" s="22" t="str">
        <f ca="1" t="shared" si="2"/>
        <v>NOT DUE</v>
      </c>
      <c r="K16" s="24"/>
      <c r="L16" s="34"/>
    </row>
    <row r="17" spans="1:12">
      <c r="A17" s="22" t="s">
        <v>2341</v>
      </c>
      <c r="B17" s="23" t="s">
        <v>2296</v>
      </c>
      <c r="C17" s="23" t="s">
        <v>2297</v>
      </c>
      <c r="D17" s="24" t="s">
        <v>2169</v>
      </c>
      <c r="E17" s="25">
        <v>44082</v>
      </c>
      <c r="F17" s="25">
        <f t="shared" si="3"/>
        <v>44622</v>
      </c>
      <c r="G17" s="12"/>
      <c r="H17" s="26">
        <f t="shared" si="0"/>
        <v>44802</v>
      </c>
      <c r="I17" s="33">
        <f ca="1" t="shared" si="1"/>
        <v>112</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42" sqref="G4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2342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2343</v>
      </c>
      <c r="B8" s="23" t="s">
        <v>2274</v>
      </c>
      <c r="C8" s="23" t="s">
        <v>2275</v>
      </c>
      <c r="D8" s="24" t="s">
        <v>2169</v>
      </c>
      <c r="E8" s="25">
        <v>44082</v>
      </c>
      <c r="F8" s="25">
        <v>44622</v>
      </c>
      <c r="G8" s="12"/>
      <c r="H8" s="26">
        <f t="shared" ref="H8:H17" si="0">F8+180</f>
        <v>44802</v>
      </c>
      <c r="I8" s="33">
        <f ca="1" t="shared" ref="I8:I17" si="1">IF(ISBLANK(H8),"",H8-DATE(YEAR(NOW()),MONTH(NOW()),DAY(NOW())))</f>
        <v>112</v>
      </c>
      <c r="J8" s="22" t="str">
        <f ca="1" t="shared" ref="J8:J17" si="2">IF(I8="","",IF(I8&lt;0,"OVERDUE","NOT DUE"))</f>
        <v>NOT DUE</v>
      </c>
      <c r="K8" s="24"/>
      <c r="L8" s="34"/>
    </row>
    <row r="9" ht="24" spans="1:12">
      <c r="A9" s="22" t="s">
        <v>2344</v>
      </c>
      <c r="B9" s="23" t="s">
        <v>2277</v>
      </c>
      <c r="C9" s="23" t="s">
        <v>2278</v>
      </c>
      <c r="D9" s="24" t="s">
        <v>2169</v>
      </c>
      <c r="E9" s="25">
        <v>44082</v>
      </c>
      <c r="F9" s="25">
        <f>$F$8</f>
        <v>44622</v>
      </c>
      <c r="G9" s="12"/>
      <c r="H9" s="26">
        <f t="shared" si="0"/>
        <v>44802</v>
      </c>
      <c r="I9" s="33">
        <f ca="1" t="shared" si="1"/>
        <v>112</v>
      </c>
      <c r="J9" s="22" t="str">
        <f ca="1" t="shared" si="2"/>
        <v>NOT DUE</v>
      </c>
      <c r="K9" s="24"/>
      <c r="L9" s="34"/>
    </row>
    <row r="10" ht="24" spans="1:12">
      <c r="A10" s="22" t="s">
        <v>2345</v>
      </c>
      <c r="B10" s="23" t="s">
        <v>2280</v>
      </c>
      <c r="C10" s="23" t="s">
        <v>2278</v>
      </c>
      <c r="D10" s="24" t="s">
        <v>2169</v>
      </c>
      <c r="E10" s="25">
        <v>44082</v>
      </c>
      <c r="F10" s="25">
        <f t="shared" ref="F10:F17" si="3">$F$8</f>
        <v>44622</v>
      </c>
      <c r="G10" s="12"/>
      <c r="H10" s="26">
        <f t="shared" si="0"/>
        <v>44802</v>
      </c>
      <c r="I10" s="33">
        <f ca="1" t="shared" si="1"/>
        <v>112</v>
      </c>
      <c r="J10" s="22" t="str">
        <f ca="1" t="shared" si="2"/>
        <v>NOT DUE</v>
      </c>
      <c r="K10" s="24"/>
      <c r="L10" s="34"/>
    </row>
    <row r="11" ht="24" spans="1:12">
      <c r="A11" s="22" t="s">
        <v>2346</v>
      </c>
      <c r="B11" s="23" t="s">
        <v>2282</v>
      </c>
      <c r="C11" s="23" t="s">
        <v>2278</v>
      </c>
      <c r="D11" s="24" t="s">
        <v>2169</v>
      </c>
      <c r="E11" s="25">
        <v>44082</v>
      </c>
      <c r="F11" s="25">
        <f t="shared" si="3"/>
        <v>44622</v>
      </c>
      <c r="G11" s="12"/>
      <c r="H11" s="26">
        <f t="shared" si="0"/>
        <v>44802</v>
      </c>
      <c r="I11" s="33">
        <f ca="1" t="shared" si="1"/>
        <v>112</v>
      </c>
      <c r="J11" s="22" t="str">
        <f ca="1" t="shared" si="2"/>
        <v>NOT DUE</v>
      </c>
      <c r="K11" s="24"/>
      <c r="L11" s="34"/>
    </row>
    <row r="12" ht="24" spans="1:12">
      <c r="A12" s="22" t="s">
        <v>2347</v>
      </c>
      <c r="B12" s="23" t="s">
        <v>2284</v>
      </c>
      <c r="C12" s="23" t="s">
        <v>2278</v>
      </c>
      <c r="D12" s="24" t="s">
        <v>2169</v>
      </c>
      <c r="E12" s="25">
        <v>44082</v>
      </c>
      <c r="F12" s="25">
        <f t="shared" si="3"/>
        <v>44622</v>
      </c>
      <c r="G12" s="12"/>
      <c r="H12" s="26">
        <f t="shared" si="0"/>
        <v>44802</v>
      </c>
      <c r="I12" s="33">
        <f ca="1" t="shared" si="1"/>
        <v>112</v>
      </c>
      <c r="J12" s="22" t="str">
        <f ca="1" t="shared" si="2"/>
        <v>NOT DUE</v>
      </c>
      <c r="K12" s="24"/>
      <c r="L12" s="34"/>
    </row>
    <row r="13" ht="24" spans="1:12">
      <c r="A13" s="22" t="s">
        <v>2348</v>
      </c>
      <c r="B13" s="23" t="s">
        <v>2286</v>
      </c>
      <c r="C13" s="23" t="s">
        <v>2278</v>
      </c>
      <c r="D13" s="24" t="s">
        <v>2169</v>
      </c>
      <c r="E13" s="25">
        <v>44082</v>
      </c>
      <c r="F13" s="25">
        <f t="shared" si="3"/>
        <v>44622</v>
      </c>
      <c r="G13" s="12"/>
      <c r="H13" s="26">
        <f t="shared" si="0"/>
        <v>44802</v>
      </c>
      <c r="I13" s="33">
        <f ca="1" t="shared" si="1"/>
        <v>112</v>
      </c>
      <c r="J13" s="22" t="str">
        <f ca="1" t="shared" si="2"/>
        <v>NOT DUE</v>
      </c>
      <c r="K13" s="24"/>
      <c r="L13" s="34"/>
    </row>
    <row r="14" ht="24" spans="1:12">
      <c r="A14" s="22" t="s">
        <v>2349</v>
      </c>
      <c r="B14" s="23" t="s">
        <v>76</v>
      </c>
      <c r="C14" s="23" t="s">
        <v>2288</v>
      </c>
      <c r="D14" s="24" t="s">
        <v>2169</v>
      </c>
      <c r="E14" s="25">
        <v>44082</v>
      </c>
      <c r="F14" s="25">
        <f t="shared" si="3"/>
        <v>44622</v>
      </c>
      <c r="G14" s="12"/>
      <c r="H14" s="26">
        <f t="shared" si="0"/>
        <v>44802</v>
      </c>
      <c r="I14" s="33">
        <f ca="1" t="shared" si="1"/>
        <v>112</v>
      </c>
      <c r="J14" s="22" t="str">
        <f ca="1" t="shared" si="2"/>
        <v>NOT DUE</v>
      </c>
      <c r="K14" s="24"/>
      <c r="L14" s="34"/>
    </row>
    <row r="15" ht="24" spans="1:12">
      <c r="A15" s="22" t="s">
        <v>2350</v>
      </c>
      <c r="B15" s="23" t="s">
        <v>2290</v>
      </c>
      <c r="C15" s="23" t="s">
        <v>2291</v>
      </c>
      <c r="D15" s="24" t="s">
        <v>2169</v>
      </c>
      <c r="E15" s="25">
        <v>44082</v>
      </c>
      <c r="F15" s="25">
        <f t="shared" si="3"/>
        <v>44622</v>
      </c>
      <c r="G15" s="12"/>
      <c r="H15" s="26">
        <f t="shared" si="0"/>
        <v>44802</v>
      </c>
      <c r="I15" s="33">
        <f ca="1" t="shared" si="1"/>
        <v>112</v>
      </c>
      <c r="J15" s="22" t="str">
        <f ca="1" t="shared" si="2"/>
        <v>NOT DUE</v>
      </c>
      <c r="K15" s="24"/>
      <c r="L15" s="34"/>
    </row>
    <row r="16" ht="132" spans="1:12">
      <c r="A16" s="22" t="s">
        <v>2351</v>
      </c>
      <c r="B16" s="23" t="s">
        <v>2293</v>
      </c>
      <c r="C16" s="23" t="s">
        <v>2294</v>
      </c>
      <c r="D16" s="24" t="s">
        <v>2169</v>
      </c>
      <c r="E16" s="25">
        <v>44082</v>
      </c>
      <c r="F16" s="25">
        <f t="shared" si="3"/>
        <v>44622</v>
      </c>
      <c r="G16" s="12"/>
      <c r="H16" s="26">
        <f t="shared" si="0"/>
        <v>44802</v>
      </c>
      <c r="I16" s="33">
        <f ca="1" t="shared" si="1"/>
        <v>112</v>
      </c>
      <c r="J16" s="22" t="str">
        <f ca="1" t="shared" si="2"/>
        <v>NOT DUE</v>
      </c>
      <c r="K16" s="24"/>
      <c r="L16" s="34"/>
    </row>
    <row r="17" spans="1:12">
      <c r="A17" s="22" t="s">
        <v>2352</v>
      </c>
      <c r="B17" s="23" t="s">
        <v>2296</v>
      </c>
      <c r="C17" s="23" t="s">
        <v>2297</v>
      </c>
      <c r="D17" s="24" t="s">
        <v>2169</v>
      </c>
      <c r="E17" s="25">
        <v>44082</v>
      </c>
      <c r="F17" s="25">
        <f t="shared" si="3"/>
        <v>44622</v>
      </c>
      <c r="G17" s="12"/>
      <c r="H17" s="26">
        <f t="shared" si="0"/>
        <v>44802</v>
      </c>
      <c r="I17" s="33">
        <f ca="1" t="shared" si="1"/>
        <v>112</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3" sqref="G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2354</v>
      </c>
      <c r="B8" s="23" t="s">
        <v>2274</v>
      </c>
      <c r="C8" s="23" t="s">
        <v>2275</v>
      </c>
      <c r="D8" s="24" t="s">
        <v>2169</v>
      </c>
      <c r="E8" s="25">
        <v>44082</v>
      </c>
      <c r="F8" s="25">
        <v>44621</v>
      </c>
      <c r="G8" s="12"/>
      <c r="H8" s="26">
        <f t="shared" ref="H8:H17" si="0">F8+180</f>
        <v>44801</v>
      </c>
      <c r="I8" s="33">
        <f ca="1" t="shared" ref="I8:I17" si="1">IF(ISBLANK(H8),"",H8-DATE(YEAR(NOW()),MONTH(NOW()),DAY(NOW())))</f>
        <v>111</v>
      </c>
      <c r="J8" s="22" t="str">
        <f ca="1" t="shared" ref="J8:J17" si="2">IF(I8="","",IF(I8&lt;0,"OVERDUE","NOT DUE"))</f>
        <v>NOT DUE</v>
      </c>
      <c r="K8" s="24"/>
      <c r="L8" s="34"/>
    </row>
    <row r="9" ht="24" spans="1:12">
      <c r="A9" s="22" t="s">
        <v>2355</v>
      </c>
      <c r="B9" s="23" t="s">
        <v>2277</v>
      </c>
      <c r="C9" s="23" t="s">
        <v>2278</v>
      </c>
      <c r="D9" s="24" t="s">
        <v>2169</v>
      </c>
      <c r="E9" s="25">
        <v>44082</v>
      </c>
      <c r="F9" s="25">
        <f>$F$8</f>
        <v>44621</v>
      </c>
      <c r="G9" s="12"/>
      <c r="H9" s="26">
        <f t="shared" si="0"/>
        <v>44801</v>
      </c>
      <c r="I9" s="33">
        <f ca="1" t="shared" si="1"/>
        <v>111</v>
      </c>
      <c r="J9" s="22" t="str">
        <f ca="1" t="shared" si="2"/>
        <v>NOT DUE</v>
      </c>
      <c r="K9" s="24"/>
      <c r="L9" s="34"/>
    </row>
    <row r="10" ht="24" spans="1:12">
      <c r="A10" s="22" t="s">
        <v>2356</v>
      </c>
      <c r="B10" s="23" t="s">
        <v>2280</v>
      </c>
      <c r="C10" s="23" t="s">
        <v>2278</v>
      </c>
      <c r="D10" s="24" t="s">
        <v>2169</v>
      </c>
      <c r="E10" s="25">
        <v>44082</v>
      </c>
      <c r="F10" s="25">
        <f t="shared" ref="F10:F17" si="3">$F$8</f>
        <v>44621</v>
      </c>
      <c r="G10" s="12"/>
      <c r="H10" s="26">
        <f t="shared" si="0"/>
        <v>44801</v>
      </c>
      <c r="I10" s="33">
        <f ca="1" t="shared" si="1"/>
        <v>111</v>
      </c>
      <c r="J10" s="22" t="str">
        <f ca="1" t="shared" si="2"/>
        <v>NOT DUE</v>
      </c>
      <c r="K10" s="24"/>
      <c r="L10" s="34"/>
    </row>
    <row r="11" ht="24" spans="1:12">
      <c r="A11" s="22" t="s">
        <v>2357</v>
      </c>
      <c r="B11" s="23" t="s">
        <v>2282</v>
      </c>
      <c r="C11" s="23" t="s">
        <v>2278</v>
      </c>
      <c r="D11" s="24" t="s">
        <v>2169</v>
      </c>
      <c r="E11" s="25">
        <v>44082</v>
      </c>
      <c r="F11" s="25">
        <f t="shared" si="3"/>
        <v>44621</v>
      </c>
      <c r="G11" s="12"/>
      <c r="H11" s="26">
        <f t="shared" si="0"/>
        <v>44801</v>
      </c>
      <c r="I11" s="33">
        <f ca="1" t="shared" si="1"/>
        <v>111</v>
      </c>
      <c r="J11" s="22" t="str">
        <f ca="1" t="shared" si="2"/>
        <v>NOT DUE</v>
      </c>
      <c r="K11" s="24"/>
      <c r="L11" s="34"/>
    </row>
    <row r="12" ht="24" spans="1:12">
      <c r="A12" s="22" t="s">
        <v>2358</v>
      </c>
      <c r="B12" s="23" t="s">
        <v>2284</v>
      </c>
      <c r="C12" s="23" t="s">
        <v>2278</v>
      </c>
      <c r="D12" s="24" t="s">
        <v>2169</v>
      </c>
      <c r="E12" s="25">
        <v>44082</v>
      </c>
      <c r="F12" s="25">
        <f t="shared" si="3"/>
        <v>44621</v>
      </c>
      <c r="G12" s="12"/>
      <c r="H12" s="26">
        <f t="shared" si="0"/>
        <v>44801</v>
      </c>
      <c r="I12" s="33">
        <f ca="1" t="shared" si="1"/>
        <v>111</v>
      </c>
      <c r="J12" s="22" t="str">
        <f ca="1" t="shared" si="2"/>
        <v>NOT DUE</v>
      </c>
      <c r="K12" s="24"/>
      <c r="L12" s="34"/>
    </row>
    <row r="13" ht="24" spans="1:12">
      <c r="A13" s="22" t="s">
        <v>2359</v>
      </c>
      <c r="B13" s="23" t="s">
        <v>2286</v>
      </c>
      <c r="C13" s="23" t="s">
        <v>2278</v>
      </c>
      <c r="D13" s="24" t="s">
        <v>2169</v>
      </c>
      <c r="E13" s="25">
        <v>44082</v>
      </c>
      <c r="F13" s="25">
        <f t="shared" si="3"/>
        <v>44621</v>
      </c>
      <c r="G13" s="12"/>
      <c r="H13" s="26">
        <f t="shared" si="0"/>
        <v>44801</v>
      </c>
      <c r="I13" s="33">
        <f ca="1" t="shared" si="1"/>
        <v>111</v>
      </c>
      <c r="J13" s="22" t="str">
        <f ca="1" t="shared" si="2"/>
        <v>NOT DUE</v>
      </c>
      <c r="K13" s="24"/>
      <c r="L13" s="34"/>
    </row>
    <row r="14" ht="24" spans="1:12">
      <c r="A14" s="22" t="s">
        <v>2360</v>
      </c>
      <c r="B14" s="23" t="s">
        <v>76</v>
      </c>
      <c r="C14" s="23" t="s">
        <v>2288</v>
      </c>
      <c r="D14" s="24" t="s">
        <v>2169</v>
      </c>
      <c r="E14" s="25">
        <v>44082</v>
      </c>
      <c r="F14" s="25">
        <f t="shared" si="3"/>
        <v>44621</v>
      </c>
      <c r="G14" s="12"/>
      <c r="H14" s="26">
        <f t="shared" si="0"/>
        <v>44801</v>
      </c>
      <c r="I14" s="33">
        <f ca="1" t="shared" si="1"/>
        <v>111</v>
      </c>
      <c r="J14" s="22" t="str">
        <f ca="1" t="shared" si="2"/>
        <v>NOT DUE</v>
      </c>
      <c r="K14" s="24"/>
      <c r="L14" s="34"/>
    </row>
    <row r="15" ht="24" spans="1:12">
      <c r="A15" s="22" t="s">
        <v>2361</v>
      </c>
      <c r="B15" s="23" t="s">
        <v>2290</v>
      </c>
      <c r="C15" s="23" t="s">
        <v>2291</v>
      </c>
      <c r="D15" s="24" t="s">
        <v>2169</v>
      </c>
      <c r="E15" s="25">
        <v>44082</v>
      </c>
      <c r="F15" s="25">
        <f t="shared" si="3"/>
        <v>44621</v>
      </c>
      <c r="G15" s="12"/>
      <c r="H15" s="26">
        <f t="shared" si="0"/>
        <v>44801</v>
      </c>
      <c r="I15" s="33">
        <f ca="1" t="shared" si="1"/>
        <v>111</v>
      </c>
      <c r="J15" s="22" t="str">
        <f ca="1" t="shared" si="2"/>
        <v>NOT DUE</v>
      </c>
      <c r="K15" s="24"/>
      <c r="L15" s="34"/>
    </row>
    <row r="16" ht="132" spans="1:12">
      <c r="A16" s="22" t="s">
        <v>2362</v>
      </c>
      <c r="B16" s="23" t="s">
        <v>2293</v>
      </c>
      <c r="C16" s="23" t="s">
        <v>2294</v>
      </c>
      <c r="D16" s="24" t="s">
        <v>2169</v>
      </c>
      <c r="E16" s="25">
        <v>44082</v>
      </c>
      <c r="F16" s="25">
        <f t="shared" si="3"/>
        <v>44621</v>
      </c>
      <c r="G16" s="12"/>
      <c r="H16" s="26">
        <f t="shared" si="0"/>
        <v>44801</v>
      </c>
      <c r="I16" s="33">
        <f ca="1" t="shared" si="1"/>
        <v>111</v>
      </c>
      <c r="J16" s="22" t="str">
        <f ca="1" t="shared" si="2"/>
        <v>NOT DUE</v>
      </c>
      <c r="K16" s="24"/>
      <c r="L16" s="34"/>
    </row>
    <row r="17" spans="1:12">
      <c r="A17" s="22" t="s">
        <v>2363</v>
      </c>
      <c r="B17" s="23" t="s">
        <v>2296</v>
      </c>
      <c r="C17" s="23" t="s">
        <v>2297</v>
      </c>
      <c r="D17" s="24" t="s">
        <v>2169</v>
      </c>
      <c r="E17" s="25">
        <v>44082</v>
      </c>
      <c r="F17" s="25">
        <f t="shared" si="3"/>
        <v>44621</v>
      </c>
      <c r="G17" s="12"/>
      <c r="H17" s="26">
        <f t="shared" si="0"/>
        <v>44801</v>
      </c>
      <c r="I17" s="33">
        <f ca="1" t="shared" si="1"/>
        <v>111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2" sqref="J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2365</v>
      </c>
      <c r="B8" s="23" t="s">
        <v>2274</v>
      </c>
      <c r="C8" s="23" t="s">
        <v>2275</v>
      </c>
      <c r="D8" s="24" t="s">
        <v>2169</v>
      </c>
      <c r="E8" s="25">
        <v>44082</v>
      </c>
      <c r="F8" s="25">
        <v>44621</v>
      </c>
      <c r="G8" s="12"/>
      <c r="H8" s="26">
        <f t="shared" ref="H8:H17" si="0">F8+180</f>
        <v>44801</v>
      </c>
      <c r="I8" s="33">
        <f ca="1" t="shared" ref="I8:I17" si="1">IF(ISBLANK(H8),"",H8-DATE(YEAR(NOW()),MONTH(NOW()),DAY(NOW())))</f>
        <v>111</v>
      </c>
      <c r="J8" s="22" t="str">
        <f ca="1" t="shared" ref="J8:J17" si="2">IF(I8="","",IF(I8&lt;0,"OVERDUE","NOT DUE"))</f>
        <v>NOT DUE</v>
      </c>
      <c r="K8" s="24"/>
      <c r="L8" s="34"/>
    </row>
    <row r="9" ht="24" spans="1:12">
      <c r="A9" s="22" t="s">
        <v>2366</v>
      </c>
      <c r="B9" s="23" t="s">
        <v>2277</v>
      </c>
      <c r="C9" s="23" t="s">
        <v>2278</v>
      </c>
      <c r="D9" s="24" t="s">
        <v>2169</v>
      </c>
      <c r="E9" s="25">
        <v>44082</v>
      </c>
      <c r="F9" s="25">
        <f>$F$8</f>
        <v>44621</v>
      </c>
      <c r="G9" s="12"/>
      <c r="H9" s="26">
        <f t="shared" si="0"/>
        <v>44801</v>
      </c>
      <c r="I9" s="33">
        <f ca="1" t="shared" si="1"/>
        <v>111</v>
      </c>
      <c r="J9" s="22" t="str">
        <f ca="1" t="shared" si="2"/>
        <v>NOT DUE</v>
      </c>
      <c r="K9" s="24"/>
      <c r="L9" s="34"/>
    </row>
    <row r="10" ht="24" spans="1:12">
      <c r="A10" s="22" t="s">
        <v>2367</v>
      </c>
      <c r="B10" s="23" t="s">
        <v>2280</v>
      </c>
      <c r="C10" s="23" t="s">
        <v>2278</v>
      </c>
      <c r="D10" s="24" t="s">
        <v>2169</v>
      </c>
      <c r="E10" s="25">
        <v>44082</v>
      </c>
      <c r="F10" s="25">
        <f t="shared" ref="F10:F17" si="3">$F$8</f>
        <v>44621</v>
      </c>
      <c r="G10" s="12"/>
      <c r="H10" s="26">
        <f t="shared" si="0"/>
        <v>44801</v>
      </c>
      <c r="I10" s="33">
        <f ca="1" t="shared" si="1"/>
        <v>111</v>
      </c>
      <c r="J10" s="22" t="str">
        <f ca="1" t="shared" si="2"/>
        <v>NOT DUE</v>
      </c>
      <c r="K10" s="24"/>
      <c r="L10" s="34"/>
    </row>
    <row r="11" ht="24" spans="1:12">
      <c r="A11" s="22" t="s">
        <v>2368</v>
      </c>
      <c r="B11" s="23" t="s">
        <v>2282</v>
      </c>
      <c r="C11" s="23" t="s">
        <v>2278</v>
      </c>
      <c r="D11" s="24" t="s">
        <v>2169</v>
      </c>
      <c r="E11" s="25">
        <v>44082</v>
      </c>
      <c r="F11" s="25">
        <f t="shared" si="3"/>
        <v>44621</v>
      </c>
      <c r="G11" s="12"/>
      <c r="H11" s="26">
        <f t="shared" si="0"/>
        <v>44801</v>
      </c>
      <c r="I11" s="33">
        <f ca="1" t="shared" si="1"/>
        <v>111</v>
      </c>
      <c r="J11" s="22" t="str">
        <f ca="1" t="shared" si="2"/>
        <v>NOT DUE</v>
      </c>
      <c r="K11" s="24"/>
      <c r="L11" s="34"/>
    </row>
    <row r="12" ht="24" spans="1:12">
      <c r="A12" s="22" t="s">
        <v>2369</v>
      </c>
      <c r="B12" s="23" t="s">
        <v>2284</v>
      </c>
      <c r="C12" s="23" t="s">
        <v>2278</v>
      </c>
      <c r="D12" s="24" t="s">
        <v>2169</v>
      </c>
      <c r="E12" s="25">
        <v>44082</v>
      </c>
      <c r="F12" s="25">
        <f t="shared" si="3"/>
        <v>44621</v>
      </c>
      <c r="G12" s="12"/>
      <c r="H12" s="26">
        <f t="shared" si="0"/>
        <v>44801</v>
      </c>
      <c r="I12" s="33">
        <f ca="1" t="shared" si="1"/>
        <v>111</v>
      </c>
      <c r="J12" s="22" t="str">
        <f ca="1" t="shared" si="2"/>
        <v>NOT DUE</v>
      </c>
      <c r="K12" s="24"/>
      <c r="L12" s="34"/>
    </row>
    <row r="13" ht="24" spans="1:12">
      <c r="A13" s="22" t="s">
        <v>2370</v>
      </c>
      <c r="B13" s="23" t="s">
        <v>2286</v>
      </c>
      <c r="C13" s="23" t="s">
        <v>2278</v>
      </c>
      <c r="D13" s="24" t="s">
        <v>2169</v>
      </c>
      <c r="E13" s="25">
        <v>44082</v>
      </c>
      <c r="F13" s="25">
        <f t="shared" si="3"/>
        <v>44621</v>
      </c>
      <c r="G13" s="12"/>
      <c r="H13" s="26">
        <f t="shared" si="0"/>
        <v>44801</v>
      </c>
      <c r="I13" s="33">
        <f ca="1" t="shared" si="1"/>
        <v>111</v>
      </c>
      <c r="J13" s="22" t="str">
        <f ca="1" t="shared" si="2"/>
        <v>NOT DUE</v>
      </c>
      <c r="K13" s="24"/>
      <c r="L13" s="34"/>
    </row>
    <row r="14" ht="24" spans="1:12">
      <c r="A14" s="22" t="s">
        <v>2371</v>
      </c>
      <c r="B14" s="23" t="s">
        <v>76</v>
      </c>
      <c r="C14" s="23" t="s">
        <v>2288</v>
      </c>
      <c r="D14" s="24" t="s">
        <v>2169</v>
      </c>
      <c r="E14" s="25">
        <v>44082</v>
      </c>
      <c r="F14" s="25">
        <f t="shared" si="3"/>
        <v>44621</v>
      </c>
      <c r="G14" s="12"/>
      <c r="H14" s="26">
        <f t="shared" si="0"/>
        <v>44801</v>
      </c>
      <c r="I14" s="33">
        <f ca="1" t="shared" si="1"/>
        <v>111</v>
      </c>
      <c r="J14" s="22" t="str">
        <f ca="1" t="shared" si="2"/>
        <v>NOT DUE</v>
      </c>
      <c r="K14" s="24"/>
      <c r="L14" s="34"/>
    </row>
    <row r="15" ht="24" spans="1:12">
      <c r="A15" s="22" t="s">
        <v>2372</v>
      </c>
      <c r="B15" s="23" t="s">
        <v>2290</v>
      </c>
      <c r="C15" s="23" t="s">
        <v>2291</v>
      </c>
      <c r="D15" s="24" t="s">
        <v>2169</v>
      </c>
      <c r="E15" s="25">
        <v>44082</v>
      </c>
      <c r="F15" s="25">
        <f t="shared" si="3"/>
        <v>44621</v>
      </c>
      <c r="G15" s="12"/>
      <c r="H15" s="26">
        <f t="shared" si="0"/>
        <v>44801</v>
      </c>
      <c r="I15" s="33">
        <f ca="1" t="shared" si="1"/>
        <v>111</v>
      </c>
      <c r="J15" s="22" t="str">
        <f ca="1" t="shared" si="2"/>
        <v>NOT DUE</v>
      </c>
      <c r="K15" s="24"/>
      <c r="L15" s="34"/>
    </row>
    <row r="16" ht="132" spans="1:12">
      <c r="A16" s="22" t="s">
        <v>2373</v>
      </c>
      <c r="B16" s="23" t="s">
        <v>2293</v>
      </c>
      <c r="C16" s="23" t="s">
        <v>2294</v>
      </c>
      <c r="D16" s="24" t="s">
        <v>2169</v>
      </c>
      <c r="E16" s="25">
        <v>44082</v>
      </c>
      <c r="F16" s="25">
        <f t="shared" si="3"/>
        <v>44621</v>
      </c>
      <c r="G16" s="12"/>
      <c r="H16" s="26">
        <f t="shared" si="0"/>
        <v>44801</v>
      </c>
      <c r="I16" s="33">
        <f ca="1" t="shared" si="1"/>
        <v>111</v>
      </c>
      <c r="J16" s="22" t="str">
        <f ca="1" t="shared" si="2"/>
        <v>NOT DUE</v>
      </c>
      <c r="K16" s="24"/>
      <c r="L16" s="34"/>
    </row>
    <row r="17" spans="1:12">
      <c r="A17" s="22" t="s">
        <v>2374</v>
      </c>
      <c r="B17" s="23" t="s">
        <v>2296</v>
      </c>
      <c r="C17" s="23" t="s">
        <v>2297</v>
      </c>
      <c r="D17" s="24" t="s">
        <v>2169</v>
      </c>
      <c r="E17" s="25">
        <v>44082</v>
      </c>
      <c r="F17" s="25">
        <f t="shared" si="3"/>
        <v>44621</v>
      </c>
      <c r="G17" s="12"/>
      <c r="H17" s="26">
        <f t="shared" si="0"/>
        <v>44801</v>
      </c>
      <c r="I17" s="33">
        <f ca="1" t="shared" si="1"/>
        <v>111</v>
      </c>
      <c r="J17" s="22" t="str">
        <f ca="1" t="shared" si="2"/>
        <v>NOT DUE</v>
      </c>
      <c r="K17" s="24"/>
      <c r="L17" s="34"/>
    </row>
    <row r="22" spans="2:6">
      <c r="B22" t="s">
        <v>175</v>
      </c>
      <c r="D22" s="3" t="s">
        <v>1595</v>
      </c>
      <c r="F22" t="s">
        <v>1596</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2375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2376</v>
      </c>
      <c r="B8" s="23" t="s">
        <v>2274</v>
      </c>
      <c r="C8" s="23" t="s">
        <v>2275</v>
      </c>
      <c r="D8" s="24" t="s">
        <v>2169</v>
      </c>
      <c r="E8" s="25">
        <v>44082</v>
      </c>
      <c r="F8" s="25">
        <v>44621</v>
      </c>
      <c r="G8" s="12"/>
      <c r="H8" s="26">
        <f t="shared" ref="H8:H17" si="0">F8+180</f>
        <v>44801</v>
      </c>
      <c r="I8" s="33">
        <f ca="1" t="shared" ref="I8:I17" si="1">IF(ISBLANK(H8),"",H8-DATE(YEAR(NOW()),MONTH(NOW()),DAY(NOW())))</f>
        <v>111</v>
      </c>
      <c r="J8" s="22" t="str">
        <f ca="1" t="shared" ref="J8:J17" si="2">IF(I8="","",IF(I8&lt;0,"OVERDUE","NOT DUE"))</f>
        <v>NOT DUE</v>
      </c>
      <c r="K8" s="24"/>
      <c r="L8" s="34"/>
    </row>
    <row r="9" ht="24" spans="1:12">
      <c r="A9" s="22" t="s">
        <v>2377</v>
      </c>
      <c r="B9" s="23" t="s">
        <v>2277</v>
      </c>
      <c r="C9" s="23" t="s">
        <v>2278</v>
      </c>
      <c r="D9" s="24" t="s">
        <v>2169</v>
      </c>
      <c r="E9" s="25">
        <v>44082</v>
      </c>
      <c r="F9" s="25">
        <f>$F$8</f>
        <v>44621</v>
      </c>
      <c r="G9" s="12"/>
      <c r="H9" s="26">
        <f t="shared" si="0"/>
        <v>44801</v>
      </c>
      <c r="I9" s="33">
        <f ca="1" t="shared" si="1"/>
        <v>111</v>
      </c>
      <c r="J9" s="22" t="str">
        <f ca="1" t="shared" si="2"/>
        <v>NOT DUE</v>
      </c>
      <c r="K9" s="24"/>
      <c r="L9" s="34"/>
    </row>
    <row r="10" ht="24" spans="1:12">
      <c r="A10" s="22" t="s">
        <v>2378</v>
      </c>
      <c r="B10" s="23" t="s">
        <v>2280</v>
      </c>
      <c r="C10" s="23" t="s">
        <v>2278</v>
      </c>
      <c r="D10" s="24" t="s">
        <v>2169</v>
      </c>
      <c r="E10" s="25">
        <v>44082</v>
      </c>
      <c r="F10" s="25">
        <f t="shared" ref="F10:F17" si="3">$F$8</f>
        <v>44621</v>
      </c>
      <c r="G10" s="12"/>
      <c r="H10" s="26">
        <f t="shared" si="0"/>
        <v>44801</v>
      </c>
      <c r="I10" s="33">
        <f ca="1" t="shared" si="1"/>
        <v>111</v>
      </c>
      <c r="J10" s="22" t="str">
        <f ca="1" t="shared" si="2"/>
        <v>NOT DUE</v>
      </c>
      <c r="K10" s="24"/>
      <c r="L10" s="34"/>
    </row>
    <row r="11" ht="24" spans="1:12">
      <c r="A11" s="22" t="s">
        <v>2379</v>
      </c>
      <c r="B11" s="23" t="s">
        <v>2282</v>
      </c>
      <c r="C11" s="23" t="s">
        <v>2278</v>
      </c>
      <c r="D11" s="24" t="s">
        <v>2169</v>
      </c>
      <c r="E11" s="25">
        <v>44082</v>
      </c>
      <c r="F11" s="25">
        <f t="shared" si="3"/>
        <v>44621</v>
      </c>
      <c r="G11" s="12"/>
      <c r="H11" s="26">
        <f t="shared" si="0"/>
        <v>44801</v>
      </c>
      <c r="I11" s="33">
        <f ca="1" t="shared" si="1"/>
        <v>111</v>
      </c>
      <c r="J11" s="22" t="str">
        <f ca="1" t="shared" si="2"/>
        <v>NOT DUE</v>
      </c>
      <c r="K11" s="24"/>
      <c r="L11" s="34"/>
    </row>
    <row r="12" ht="24" spans="1:12">
      <c r="A12" s="22" t="s">
        <v>2380</v>
      </c>
      <c r="B12" s="23" t="s">
        <v>2284</v>
      </c>
      <c r="C12" s="23" t="s">
        <v>2278</v>
      </c>
      <c r="D12" s="24" t="s">
        <v>2169</v>
      </c>
      <c r="E12" s="25">
        <v>44082</v>
      </c>
      <c r="F12" s="25">
        <f t="shared" si="3"/>
        <v>44621</v>
      </c>
      <c r="G12" s="12"/>
      <c r="H12" s="26">
        <f t="shared" si="0"/>
        <v>44801</v>
      </c>
      <c r="I12" s="33">
        <f ca="1" t="shared" si="1"/>
        <v>111</v>
      </c>
      <c r="J12" s="22" t="str">
        <f ca="1" t="shared" si="2"/>
        <v>NOT DUE</v>
      </c>
      <c r="K12" s="24"/>
      <c r="L12" s="34"/>
    </row>
    <row r="13" ht="24" spans="1:12">
      <c r="A13" s="22" t="s">
        <v>2381</v>
      </c>
      <c r="B13" s="23" t="s">
        <v>2286</v>
      </c>
      <c r="C13" s="23" t="s">
        <v>2278</v>
      </c>
      <c r="D13" s="24" t="s">
        <v>2169</v>
      </c>
      <c r="E13" s="25">
        <v>44082</v>
      </c>
      <c r="F13" s="25">
        <f t="shared" si="3"/>
        <v>44621</v>
      </c>
      <c r="G13" s="12"/>
      <c r="H13" s="26">
        <f t="shared" si="0"/>
        <v>44801</v>
      </c>
      <c r="I13" s="33">
        <f ca="1" t="shared" si="1"/>
        <v>111</v>
      </c>
      <c r="J13" s="22" t="str">
        <f ca="1" t="shared" si="2"/>
        <v>NOT DUE</v>
      </c>
      <c r="K13" s="24"/>
      <c r="L13" s="34"/>
    </row>
    <row r="14" ht="24" spans="1:12">
      <c r="A14" s="22" t="s">
        <v>2382</v>
      </c>
      <c r="B14" s="23" t="s">
        <v>76</v>
      </c>
      <c r="C14" s="23" t="s">
        <v>2288</v>
      </c>
      <c r="D14" s="24" t="s">
        <v>2169</v>
      </c>
      <c r="E14" s="25">
        <v>44082</v>
      </c>
      <c r="F14" s="25">
        <f t="shared" si="3"/>
        <v>44621</v>
      </c>
      <c r="G14" s="12"/>
      <c r="H14" s="26">
        <f t="shared" si="0"/>
        <v>44801</v>
      </c>
      <c r="I14" s="33">
        <f ca="1" t="shared" si="1"/>
        <v>111</v>
      </c>
      <c r="J14" s="22" t="str">
        <f ca="1" t="shared" si="2"/>
        <v>NOT DUE</v>
      </c>
      <c r="K14" s="24"/>
      <c r="L14" s="34"/>
    </row>
    <row r="15" ht="24" spans="1:12">
      <c r="A15" s="22" t="s">
        <v>2383</v>
      </c>
      <c r="B15" s="23" t="s">
        <v>2290</v>
      </c>
      <c r="C15" s="23" t="s">
        <v>2291</v>
      </c>
      <c r="D15" s="24" t="s">
        <v>2169</v>
      </c>
      <c r="E15" s="25">
        <v>44082</v>
      </c>
      <c r="F15" s="25">
        <f t="shared" si="3"/>
        <v>44621</v>
      </c>
      <c r="G15" s="12"/>
      <c r="H15" s="26">
        <f t="shared" si="0"/>
        <v>44801</v>
      </c>
      <c r="I15" s="33">
        <f ca="1" t="shared" si="1"/>
        <v>111</v>
      </c>
      <c r="J15" s="22" t="str">
        <f ca="1" t="shared" si="2"/>
        <v>NOT DUE</v>
      </c>
      <c r="K15" s="24"/>
      <c r="L15" s="34"/>
    </row>
    <row r="16" ht="132" spans="1:12">
      <c r="A16" s="22" t="s">
        <v>2384</v>
      </c>
      <c r="B16" s="23" t="s">
        <v>2293</v>
      </c>
      <c r="C16" s="23" t="s">
        <v>2294</v>
      </c>
      <c r="D16" s="24" t="s">
        <v>2169</v>
      </c>
      <c r="E16" s="25">
        <v>44082</v>
      </c>
      <c r="F16" s="25">
        <f t="shared" si="3"/>
        <v>44621</v>
      </c>
      <c r="G16" s="12"/>
      <c r="H16" s="26">
        <f t="shared" si="0"/>
        <v>44801</v>
      </c>
      <c r="I16" s="33">
        <f ca="1" t="shared" si="1"/>
        <v>111</v>
      </c>
      <c r="J16" s="22" t="str">
        <f ca="1" t="shared" si="2"/>
        <v>NOT DUE</v>
      </c>
      <c r="K16" s="24"/>
      <c r="L16" s="34"/>
    </row>
    <row r="17" spans="1:12">
      <c r="A17" s="22" t="s">
        <v>2385</v>
      </c>
      <c r="B17" s="23" t="s">
        <v>2296</v>
      </c>
      <c r="C17" s="23" t="s">
        <v>2297</v>
      </c>
      <c r="D17" s="24" t="s">
        <v>2169</v>
      </c>
      <c r="E17" s="25">
        <v>44082</v>
      </c>
      <c r="F17" s="25">
        <f t="shared" si="3"/>
        <v>44621</v>
      </c>
      <c r="G17" s="12"/>
      <c r="H17" s="26">
        <f t="shared" si="0"/>
        <v>44801</v>
      </c>
      <c r="I17" s="33">
        <f ca="1" t="shared" si="1"/>
        <v>111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L16" sqref="L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2387</v>
      </c>
      <c r="B8" s="23" t="s">
        <v>2274</v>
      </c>
      <c r="C8" s="23" t="s">
        <v>2275</v>
      </c>
      <c r="D8" s="24" t="s">
        <v>2169</v>
      </c>
      <c r="E8" s="25">
        <v>44082</v>
      </c>
      <c r="F8" s="25">
        <v>44621</v>
      </c>
      <c r="G8" s="12"/>
      <c r="H8" s="26">
        <f t="shared" ref="H8:H17" si="0">F8+180</f>
        <v>44801</v>
      </c>
      <c r="I8" s="33">
        <f ca="1" t="shared" ref="I8:I17" si="1">IF(ISBLANK(H8),"",H8-DATE(YEAR(NOW()),MONTH(NOW()),DAY(NOW())))</f>
        <v>111</v>
      </c>
      <c r="J8" s="22" t="str">
        <f ca="1" t="shared" ref="J8:J17" si="2">IF(I8="","",IF(I8&lt;0,"OVERDUE","NOT DUE"))</f>
        <v>NOT DUE</v>
      </c>
      <c r="K8" s="24"/>
      <c r="L8" s="34"/>
    </row>
    <row r="9" ht="24" spans="1:12">
      <c r="A9" s="22" t="s">
        <v>2388</v>
      </c>
      <c r="B9" s="23" t="s">
        <v>2277</v>
      </c>
      <c r="C9" s="23" t="s">
        <v>2278</v>
      </c>
      <c r="D9" s="24" t="s">
        <v>2169</v>
      </c>
      <c r="E9" s="25">
        <v>44082</v>
      </c>
      <c r="F9" s="25">
        <f>$F$8</f>
        <v>44621</v>
      </c>
      <c r="G9" s="12"/>
      <c r="H9" s="26">
        <f t="shared" si="0"/>
        <v>44801</v>
      </c>
      <c r="I9" s="33">
        <f ca="1" t="shared" si="1"/>
        <v>111</v>
      </c>
      <c r="J9" s="22" t="str">
        <f ca="1" t="shared" si="2"/>
        <v>NOT DUE</v>
      </c>
      <c r="K9" s="24"/>
      <c r="L9" s="34"/>
    </row>
    <row r="10" ht="24" spans="1:12">
      <c r="A10" s="22" t="s">
        <v>2389</v>
      </c>
      <c r="B10" s="23" t="s">
        <v>2280</v>
      </c>
      <c r="C10" s="23" t="s">
        <v>2278</v>
      </c>
      <c r="D10" s="24" t="s">
        <v>2169</v>
      </c>
      <c r="E10" s="25">
        <v>44082</v>
      </c>
      <c r="F10" s="25">
        <f t="shared" ref="F10:F17" si="3">$F$8</f>
        <v>44621</v>
      </c>
      <c r="G10" s="12"/>
      <c r="H10" s="26">
        <f t="shared" si="0"/>
        <v>44801</v>
      </c>
      <c r="I10" s="33">
        <f ca="1" t="shared" si="1"/>
        <v>111</v>
      </c>
      <c r="J10" s="22" t="str">
        <f ca="1" t="shared" si="2"/>
        <v>NOT DUE</v>
      </c>
      <c r="K10" s="24"/>
      <c r="L10" s="34"/>
    </row>
    <row r="11" ht="24" spans="1:12">
      <c r="A11" s="22" t="s">
        <v>2390</v>
      </c>
      <c r="B11" s="23" t="s">
        <v>2282</v>
      </c>
      <c r="C11" s="23" t="s">
        <v>2278</v>
      </c>
      <c r="D11" s="24" t="s">
        <v>2169</v>
      </c>
      <c r="E11" s="25">
        <v>44082</v>
      </c>
      <c r="F11" s="25">
        <f t="shared" si="3"/>
        <v>44621</v>
      </c>
      <c r="G11" s="12"/>
      <c r="H11" s="26">
        <f t="shared" si="0"/>
        <v>44801</v>
      </c>
      <c r="I11" s="33">
        <f ca="1" t="shared" si="1"/>
        <v>111</v>
      </c>
      <c r="J11" s="22" t="str">
        <f ca="1" t="shared" si="2"/>
        <v>NOT DUE</v>
      </c>
      <c r="K11" s="24"/>
      <c r="L11" s="34"/>
    </row>
    <row r="12" ht="24" spans="1:12">
      <c r="A12" s="22" t="s">
        <v>2391</v>
      </c>
      <c r="B12" s="23" t="s">
        <v>2284</v>
      </c>
      <c r="C12" s="23" t="s">
        <v>2278</v>
      </c>
      <c r="D12" s="24" t="s">
        <v>2169</v>
      </c>
      <c r="E12" s="25">
        <v>44082</v>
      </c>
      <c r="F12" s="25">
        <f t="shared" si="3"/>
        <v>44621</v>
      </c>
      <c r="G12" s="12"/>
      <c r="H12" s="26">
        <f t="shared" si="0"/>
        <v>44801</v>
      </c>
      <c r="I12" s="33">
        <f ca="1" t="shared" si="1"/>
        <v>111</v>
      </c>
      <c r="J12" s="22" t="str">
        <f ca="1" t="shared" si="2"/>
        <v>NOT DUE</v>
      </c>
      <c r="K12" s="24"/>
      <c r="L12" s="34"/>
    </row>
    <row r="13" ht="24" spans="1:12">
      <c r="A13" s="22" t="s">
        <v>2392</v>
      </c>
      <c r="B13" s="23" t="s">
        <v>2286</v>
      </c>
      <c r="C13" s="23" t="s">
        <v>2278</v>
      </c>
      <c r="D13" s="24" t="s">
        <v>2169</v>
      </c>
      <c r="E13" s="25">
        <v>44082</v>
      </c>
      <c r="F13" s="25">
        <f t="shared" si="3"/>
        <v>44621</v>
      </c>
      <c r="G13" s="12"/>
      <c r="H13" s="26">
        <f t="shared" si="0"/>
        <v>44801</v>
      </c>
      <c r="I13" s="33">
        <f ca="1" t="shared" si="1"/>
        <v>111</v>
      </c>
      <c r="J13" s="22" t="str">
        <f ca="1" t="shared" si="2"/>
        <v>NOT DUE</v>
      </c>
      <c r="K13" s="24"/>
      <c r="L13" s="34"/>
    </row>
    <row r="14" ht="24" spans="1:12">
      <c r="A14" s="22" t="s">
        <v>2393</v>
      </c>
      <c r="B14" s="23" t="s">
        <v>76</v>
      </c>
      <c r="C14" s="23" t="s">
        <v>2288</v>
      </c>
      <c r="D14" s="24" t="s">
        <v>2169</v>
      </c>
      <c r="E14" s="25">
        <v>44082</v>
      </c>
      <c r="F14" s="25">
        <f t="shared" si="3"/>
        <v>44621</v>
      </c>
      <c r="G14" s="12"/>
      <c r="H14" s="26">
        <f t="shared" si="0"/>
        <v>44801</v>
      </c>
      <c r="I14" s="33">
        <f ca="1" t="shared" si="1"/>
        <v>111</v>
      </c>
      <c r="J14" s="22" t="str">
        <f ca="1" t="shared" si="2"/>
        <v>NOT DUE</v>
      </c>
      <c r="K14" s="24"/>
      <c r="L14" s="34"/>
    </row>
    <row r="15" ht="24" spans="1:12">
      <c r="A15" s="22" t="s">
        <v>2394</v>
      </c>
      <c r="B15" s="23" t="s">
        <v>2290</v>
      </c>
      <c r="C15" s="23" t="s">
        <v>2291</v>
      </c>
      <c r="D15" s="24" t="s">
        <v>2169</v>
      </c>
      <c r="E15" s="25">
        <v>44082</v>
      </c>
      <c r="F15" s="25">
        <f t="shared" si="3"/>
        <v>44621</v>
      </c>
      <c r="G15" s="12"/>
      <c r="H15" s="26">
        <f t="shared" si="0"/>
        <v>44801</v>
      </c>
      <c r="I15" s="33">
        <f ca="1" t="shared" si="1"/>
        <v>111</v>
      </c>
      <c r="J15" s="22" t="str">
        <f ca="1" t="shared" si="2"/>
        <v>NOT DUE</v>
      </c>
      <c r="K15" s="24"/>
      <c r="L15" s="34"/>
    </row>
    <row r="16" ht="132" spans="1:12">
      <c r="A16" s="22" t="s">
        <v>2395</v>
      </c>
      <c r="B16" s="23" t="s">
        <v>2293</v>
      </c>
      <c r="C16" s="23" t="s">
        <v>2294</v>
      </c>
      <c r="D16" s="24" t="s">
        <v>2169</v>
      </c>
      <c r="E16" s="25">
        <v>44082</v>
      </c>
      <c r="F16" s="25">
        <f t="shared" si="3"/>
        <v>44621</v>
      </c>
      <c r="G16" s="12"/>
      <c r="H16" s="26">
        <f t="shared" si="0"/>
        <v>44801</v>
      </c>
      <c r="I16" s="33">
        <f ca="1" t="shared" si="1"/>
        <v>111</v>
      </c>
      <c r="J16" s="22" t="str">
        <f ca="1" t="shared" si="2"/>
        <v>NOT DUE</v>
      </c>
      <c r="K16" s="24"/>
      <c r="L16" s="34"/>
    </row>
    <row r="17" spans="1:12">
      <c r="A17" s="22" t="s">
        <v>2396</v>
      </c>
      <c r="B17" s="23" t="s">
        <v>2296</v>
      </c>
      <c r="C17" s="23" t="s">
        <v>2297</v>
      </c>
      <c r="D17" s="24" t="s">
        <v>2169</v>
      </c>
      <c r="E17" s="25">
        <v>44082</v>
      </c>
      <c r="F17" s="25">
        <f t="shared" si="3"/>
        <v>44621</v>
      </c>
      <c r="G17" s="12"/>
      <c r="H17" s="26">
        <f t="shared" si="0"/>
        <v>44801</v>
      </c>
      <c r="I17" s="33">
        <f ca="1" t="shared" si="1"/>
        <v>111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topLeftCell="A5" workbookViewId="0">
      <selection activeCell="H21" sqref="H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2397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2398</v>
      </c>
      <c r="B8" s="23" t="s">
        <v>2274</v>
      </c>
      <c r="C8" s="23" t="s">
        <v>2275</v>
      </c>
      <c r="D8" s="24" t="s">
        <v>2169</v>
      </c>
      <c r="E8" s="25">
        <v>44082</v>
      </c>
      <c r="F8" s="25">
        <v>44623</v>
      </c>
      <c r="G8" s="12"/>
      <c r="H8" s="26">
        <f t="shared" ref="H8:H17" si="0">F8+180</f>
        <v>44803</v>
      </c>
      <c r="I8" s="33">
        <f ca="1" t="shared" ref="I8:I17" si="1">IF(ISBLANK(H8),"",H8-DATE(YEAR(NOW()),MONTH(NOW()),DAY(NOW())))</f>
        <v>113</v>
      </c>
      <c r="J8" s="22" t="str">
        <f ca="1" t="shared" ref="J8:J17" si="2">IF(I8="","",IF(I8&lt;0,"OVERDUE","NOT DUE"))</f>
        <v>NOT DUE</v>
      </c>
      <c r="K8" s="24"/>
      <c r="L8" s="34"/>
    </row>
    <row r="9" ht="24" spans="1:12">
      <c r="A9" s="22" t="s">
        <v>2399</v>
      </c>
      <c r="B9" s="23" t="s">
        <v>2277</v>
      </c>
      <c r="C9" s="23" t="s">
        <v>2278</v>
      </c>
      <c r="D9" s="24" t="s">
        <v>2169</v>
      </c>
      <c r="E9" s="25">
        <v>44082</v>
      </c>
      <c r="F9" s="25">
        <f>$F$8</f>
        <v>44623</v>
      </c>
      <c r="G9" s="12"/>
      <c r="H9" s="26">
        <f t="shared" si="0"/>
        <v>44803</v>
      </c>
      <c r="I9" s="33">
        <f ca="1" t="shared" si="1"/>
        <v>113</v>
      </c>
      <c r="J9" s="22" t="str">
        <f ca="1" t="shared" si="2"/>
        <v>NOT DUE</v>
      </c>
      <c r="K9" s="24"/>
      <c r="L9" s="34"/>
    </row>
    <row r="10" ht="24" spans="1:12">
      <c r="A10" s="22" t="s">
        <v>2400</v>
      </c>
      <c r="B10" s="23" t="s">
        <v>2280</v>
      </c>
      <c r="C10" s="23" t="s">
        <v>2278</v>
      </c>
      <c r="D10" s="24" t="s">
        <v>2169</v>
      </c>
      <c r="E10" s="25">
        <v>44082</v>
      </c>
      <c r="F10" s="25">
        <f t="shared" ref="F10:F17" si="3">$F$8</f>
        <v>44623</v>
      </c>
      <c r="G10" s="12"/>
      <c r="H10" s="26">
        <f t="shared" si="0"/>
        <v>44803</v>
      </c>
      <c r="I10" s="33">
        <f ca="1" t="shared" si="1"/>
        <v>113</v>
      </c>
      <c r="J10" s="22" t="str">
        <f ca="1" t="shared" si="2"/>
        <v>NOT DUE</v>
      </c>
      <c r="K10" s="24"/>
      <c r="L10" s="34"/>
    </row>
    <row r="11" ht="24" spans="1:12">
      <c r="A11" s="22" t="s">
        <v>2401</v>
      </c>
      <c r="B11" s="23" t="s">
        <v>2282</v>
      </c>
      <c r="C11" s="23" t="s">
        <v>2278</v>
      </c>
      <c r="D11" s="24" t="s">
        <v>2169</v>
      </c>
      <c r="E11" s="25">
        <v>44082</v>
      </c>
      <c r="F11" s="25">
        <f t="shared" si="3"/>
        <v>44623</v>
      </c>
      <c r="G11" s="12"/>
      <c r="H11" s="26">
        <f t="shared" si="0"/>
        <v>44803</v>
      </c>
      <c r="I11" s="33">
        <f ca="1" t="shared" si="1"/>
        <v>113</v>
      </c>
      <c r="J11" s="22" t="str">
        <f ca="1" t="shared" si="2"/>
        <v>NOT DUE</v>
      </c>
      <c r="K11" s="24"/>
      <c r="L11" s="34"/>
    </row>
    <row r="12" ht="24" spans="1:12">
      <c r="A12" s="22" t="s">
        <v>2402</v>
      </c>
      <c r="B12" s="23" t="s">
        <v>2284</v>
      </c>
      <c r="C12" s="23" t="s">
        <v>2278</v>
      </c>
      <c r="D12" s="24" t="s">
        <v>2169</v>
      </c>
      <c r="E12" s="25">
        <v>44082</v>
      </c>
      <c r="F12" s="25">
        <f t="shared" si="3"/>
        <v>44623</v>
      </c>
      <c r="G12" s="12"/>
      <c r="H12" s="26">
        <f t="shared" si="0"/>
        <v>44803</v>
      </c>
      <c r="I12" s="33">
        <f ca="1" t="shared" si="1"/>
        <v>113</v>
      </c>
      <c r="J12" s="22" t="str">
        <f ca="1" t="shared" si="2"/>
        <v>NOT DUE</v>
      </c>
      <c r="K12" s="24"/>
      <c r="L12" s="34"/>
    </row>
    <row r="13" ht="24" spans="1:12">
      <c r="A13" s="22" t="s">
        <v>2403</v>
      </c>
      <c r="B13" s="23" t="s">
        <v>2286</v>
      </c>
      <c r="C13" s="23" t="s">
        <v>2278</v>
      </c>
      <c r="D13" s="24" t="s">
        <v>2169</v>
      </c>
      <c r="E13" s="25">
        <v>44082</v>
      </c>
      <c r="F13" s="25">
        <f t="shared" si="3"/>
        <v>44623</v>
      </c>
      <c r="G13" s="12"/>
      <c r="H13" s="26">
        <f t="shared" si="0"/>
        <v>44803</v>
      </c>
      <c r="I13" s="33">
        <f ca="1" t="shared" si="1"/>
        <v>113</v>
      </c>
      <c r="J13" s="22" t="str">
        <f ca="1" t="shared" si="2"/>
        <v>NOT DUE</v>
      </c>
      <c r="K13" s="24"/>
      <c r="L13" s="34"/>
    </row>
    <row r="14" ht="24" spans="1:12">
      <c r="A14" s="22" t="s">
        <v>2404</v>
      </c>
      <c r="B14" s="23" t="s">
        <v>76</v>
      </c>
      <c r="C14" s="23" t="s">
        <v>2288</v>
      </c>
      <c r="D14" s="24" t="s">
        <v>2169</v>
      </c>
      <c r="E14" s="25">
        <v>44082</v>
      </c>
      <c r="F14" s="25">
        <f t="shared" si="3"/>
        <v>44623</v>
      </c>
      <c r="G14" s="12"/>
      <c r="H14" s="26">
        <f t="shared" si="0"/>
        <v>44803</v>
      </c>
      <c r="I14" s="33">
        <f ca="1" t="shared" si="1"/>
        <v>113</v>
      </c>
      <c r="J14" s="22" t="str">
        <f ca="1" t="shared" si="2"/>
        <v>NOT DUE</v>
      </c>
      <c r="K14" s="24"/>
      <c r="L14" s="34"/>
    </row>
    <row r="15" ht="24" spans="1:12">
      <c r="A15" s="22" t="s">
        <v>2405</v>
      </c>
      <c r="B15" s="23" t="s">
        <v>2290</v>
      </c>
      <c r="C15" s="23" t="s">
        <v>2291</v>
      </c>
      <c r="D15" s="24" t="s">
        <v>2169</v>
      </c>
      <c r="E15" s="25">
        <v>44082</v>
      </c>
      <c r="F15" s="25">
        <f t="shared" si="3"/>
        <v>44623</v>
      </c>
      <c r="G15" s="12"/>
      <c r="H15" s="26">
        <f t="shared" si="0"/>
        <v>44803</v>
      </c>
      <c r="I15" s="33">
        <f ca="1" t="shared" si="1"/>
        <v>113</v>
      </c>
      <c r="J15" s="22" t="str">
        <f ca="1" t="shared" si="2"/>
        <v>NOT DUE</v>
      </c>
      <c r="K15" s="24"/>
      <c r="L15" s="34"/>
    </row>
    <row r="16" ht="132" spans="1:12">
      <c r="A16" s="22" t="s">
        <v>2406</v>
      </c>
      <c r="B16" s="23" t="s">
        <v>2293</v>
      </c>
      <c r="C16" s="23" t="s">
        <v>2294</v>
      </c>
      <c r="D16" s="24" t="s">
        <v>2169</v>
      </c>
      <c r="E16" s="25">
        <v>44082</v>
      </c>
      <c r="F16" s="25">
        <f t="shared" si="3"/>
        <v>44623</v>
      </c>
      <c r="G16" s="12"/>
      <c r="H16" s="26">
        <f t="shared" si="0"/>
        <v>44803</v>
      </c>
      <c r="I16" s="33">
        <f ca="1" t="shared" si="1"/>
        <v>113</v>
      </c>
      <c r="J16" s="22" t="str">
        <f ca="1" t="shared" si="2"/>
        <v>NOT DUE</v>
      </c>
      <c r="K16" s="24"/>
      <c r="L16" s="34"/>
    </row>
    <row r="17" spans="1:12">
      <c r="A17" s="22" t="s">
        <v>2407</v>
      </c>
      <c r="B17" s="23" t="s">
        <v>2296</v>
      </c>
      <c r="C17" s="23" t="s">
        <v>2297</v>
      </c>
      <c r="D17" s="24" t="s">
        <v>2169</v>
      </c>
      <c r="E17" s="25">
        <v>44082</v>
      </c>
      <c r="F17" s="25">
        <f t="shared" si="3"/>
        <v>44623</v>
      </c>
      <c r="G17" s="12"/>
      <c r="H17" s="26">
        <f t="shared" si="0"/>
        <v>44803</v>
      </c>
      <c r="I17" s="33">
        <f ca="1" t="shared" si="1"/>
        <v>113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E21" sqref="E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2408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2409</v>
      </c>
      <c r="B8" s="23" t="s">
        <v>2274</v>
      </c>
      <c r="C8" s="23" t="s">
        <v>2275</v>
      </c>
      <c r="D8" s="24" t="s">
        <v>2169</v>
      </c>
      <c r="E8" s="25">
        <v>44082</v>
      </c>
      <c r="F8" s="25">
        <v>44623</v>
      </c>
      <c r="G8" s="12"/>
      <c r="H8" s="26">
        <f t="shared" ref="H8:H17" si="0">F8+180</f>
        <v>44803</v>
      </c>
      <c r="I8" s="33">
        <f ca="1" t="shared" ref="I8:I17" si="1">IF(ISBLANK(H8),"",H8-DATE(YEAR(NOW()),MONTH(NOW()),DAY(NOW())))</f>
        <v>113</v>
      </c>
      <c r="J8" s="22" t="str">
        <f ca="1" t="shared" ref="J8:J17" si="2">IF(I8="","",IF(I8&lt;0,"OVERDUE","NOT DUE"))</f>
        <v>NOT DUE</v>
      </c>
      <c r="K8" s="34"/>
      <c r="L8" s="34"/>
    </row>
    <row r="9" ht="24" spans="1:12">
      <c r="A9" s="22" t="s">
        <v>2410</v>
      </c>
      <c r="B9" s="23" t="s">
        <v>2277</v>
      </c>
      <c r="C9" s="23" t="s">
        <v>2278</v>
      </c>
      <c r="D9" s="24" t="s">
        <v>2169</v>
      </c>
      <c r="E9" s="25">
        <v>44082</v>
      </c>
      <c r="F9" s="25">
        <f>$F$8</f>
        <v>44623</v>
      </c>
      <c r="G9" s="12"/>
      <c r="H9" s="26">
        <f t="shared" si="0"/>
        <v>44803</v>
      </c>
      <c r="I9" s="33">
        <f ca="1" t="shared" si="1"/>
        <v>113</v>
      </c>
      <c r="J9" s="22" t="str">
        <f ca="1" t="shared" si="2"/>
        <v>NOT DUE</v>
      </c>
      <c r="K9" s="24"/>
      <c r="L9" s="34"/>
    </row>
    <row r="10" ht="24" spans="1:12">
      <c r="A10" s="22" t="s">
        <v>2411</v>
      </c>
      <c r="B10" s="23" t="s">
        <v>2280</v>
      </c>
      <c r="C10" s="23" t="s">
        <v>2278</v>
      </c>
      <c r="D10" s="24" t="s">
        <v>2169</v>
      </c>
      <c r="E10" s="25">
        <v>44082</v>
      </c>
      <c r="F10" s="25">
        <f t="shared" ref="F10:F17" si="3">$F$8</f>
        <v>44623</v>
      </c>
      <c r="G10" s="12"/>
      <c r="H10" s="26">
        <f t="shared" si="0"/>
        <v>44803</v>
      </c>
      <c r="I10" s="33">
        <f ca="1" t="shared" si="1"/>
        <v>113</v>
      </c>
      <c r="J10" s="22" t="str">
        <f ca="1" t="shared" si="2"/>
        <v>NOT DUE</v>
      </c>
      <c r="K10" s="24"/>
      <c r="L10" s="34"/>
    </row>
    <row r="11" ht="24" spans="1:12">
      <c r="A11" s="22" t="s">
        <v>2412</v>
      </c>
      <c r="B11" s="23" t="s">
        <v>2282</v>
      </c>
      <c r="C11" s="23" t="s">
        <v>2278</v>
      </c>
      <c r="D11" s="24" t="s">
        <v>2169</v>
      </c>
      <c r="E11" s="25">
        <v>44082</v>
      </c>
      <c r="F11" s="25">
        <f t="shared" si="3"/>
        <v>44623</v>
      </c>
      <c r="G11" s="12"/>
      <c r="H11" s="26">
        <f t="shared" si="0"/>
        <v>44803</v>
      </c>
      <c r="I11" s="33">
        <f ca="1" t="shared" si="1"/>
        <v>113</v>
      </c>
      <c r="J11" s="22" t="str">
        <f ca="1" t="shared" si="2"/>
        <v>NOT DUE</v>
      </c>
      <c r="K11" s="24"/>
      <c r="L11" s="34"/>
    </row>
    <row r="12" ht="24" spans="1:12">
      <c r="A12" s="22" t="s">
        <v>2413</v>
      </c>
      <c r="B12" s="23" t="s">
        <v>2284</v>
      </c>
      <c r="C12" s="23" t="s">
        <v>2278</v>
      </c>
      <c r="D12" s="24" t="s">
        <v>2169</v>
      </c>
      <c r="E12" s="25">
        <v>44082</v>
      </c>
      <c r="F12" s="25">
        <f t="shared" si="3"/>
        <v>44623</v>
      </c>
      <c r="G12" s="12"/>
      <c r="H12" s="26">
        <f t="shared" si="0"/>
        <v>44803</v>
      </c>
      <c r="I12" s="33">
        <f ca="1" t="shared" si="1"/>
        <v>113</v>
      </c>
      <c r="J12" s="22" t="str">
        <f ca="1" t="shared" si="2"/>
        <v>NOT DUE</v>
      </c>
      <c r="K12" s="24"/>
      <c r="L12" s="34"/>
    </row>
    <row r="13" ht="24" spans="1:12">
      <c r="A13" s="22" t="s">
        <v>2414</v>
      </c>
      <c r="B13" s="23" t="s">
        <v>2286</v>
      </c>
      <c r="C13" s="23" t="s">
        <v>2278</v>
      </c>
      <c r="D13" s="24" t="s">
        <v>2169</v>
      </c>
      <c r="E13" s="25">
        <v>44082</v>
      </c>
      <c r="F13" s="25">
        <f t="shared" si="3"/>
        <v>44623</v>
      </c>
      <c r="G13" s="12"/>
      <c r="H13" s="26">
        <f t="shared" si="0"/>
        <v>44803</v>
      </c>
      <c r="I13" s="33">
        <f ca="1" t="shared" si="1"/>
        <v>113</v>
      </c>
      <c r="J13" s="22" t="str">
        <f ca="1" t="shared" si="2"/>
        <v>NOT DUE</v>
      </c>
      <c r="K13" s="24"/>
      <c r="L13" s="34"/>
    </row>
    <row r="14" ht="24" spans="1:12">
      <c r="A14" s="22" t="s">
        <v>2415</v>
      </c>
      <c r="B14" s="23" t="s">
        <v>76</v>
      </c>
      <c r="C14" s="23" t="s">
        <v>2288</v>
      </c>
      <c r="D14" s="24" t="s">
        <v>2169</v>
      </c>
      <c r="E14" s="25">
        <v>44082</v>
      </c>
      <c r="F14" s="25">
        <f t="shared" si="3"/>
        <v>44623</v>
      </c>
      <c r="G14" s="12"/>
      <c r="H14" s="26">
        <f t="shared" si="0"/>
        <v>44803</v>
      </c>
      <c r="I14" s="33">
        <f ca="1" t="shared" si="1"/>
        <v>113</v>
      </c>
      <c r="J14" s="22" t="str">
        <f ca="1" t="shared" si="2"/>
        <v>NOT DUE</v>
      </c>
      <c r="K14" s="24"/>
      <c r="L14" s="34"/>
    </row>
    <row r="15" ht="24" spans="1:12">
      <c r="A15" s="22" t="s">
        <v>2416</v>
      </c>
      <c r="B15" s="23" t="s">
        <v>2290</v>
      </c>
      <c r="C15" s="23" t="s">
        <v>2291</v>
      </c>
      <c r="D15" s="24" t="s">
        <v>2169</v>
      </c>
      <c r="E15" s="25">
        <v>44082</v>
      </c>
      <c r="F15" s="25">
        <f t="shared" si="3"/>
        <v>44623</v>
      </c>
      <c r="G15" s="12"/>
      <c r="H15" s="26">
        <f t="shared" si="0"/>
        <v>44803</v>
      </c>
      <c r="I15" s="33">
        <f ca="1" t="shared" si="1"/>
        <v>113</v>
      </c>
      <c r="J15" s="22" t="str">
        <f ca="1" t="shared" si="2"/>
        <v>NOT DUE</v>
      </c>
      <c r="K15" s="24"/>
      <c r="L15" s="34"/>
    </row>
    <row r="16" ht="132" spans="1:12">
      <c r="A16" s="22" t="s">
        <v>2417</v>
      </c>
      <c r="B16" s="23" t="s">
        <v>2293</v>
      </c>
      <c r="C16" s="23" t="s">
        <v>2294</v>
      </c>
      <c r="D16" s="24" t="s">
        <v>2169</v>
      </c>
      <c r="E16" s="25">
        <v>44082</v>
      </c>
      <c r="F16" s="25">
        <f t="shared" si="3"/>
        <v>44623</v>
      </c>
      <c r="G16" s="12"/>
      <c r="H16" s="26">
        <f t="shared" si="0"/>
        <v>44803</v>
      </c>
      <c r="I16" s="33">
        <f ca="1" t="shared" si="1"/>
        <v>113</v>
      </c>
      <c r="J16" s="22" t="str">
        <f ca="1" t="shared" si="2"/>
        <v>NOT DUE</v>
      </c>
      <c r="K16" s="24"/>
      <c r="L16" s="34"/>
    </row>
    <row r="17" spans="1:12">
      <c r="A17" s="22" t="s">
        <v>2418</v>
      </c>
      <c r="B17" s="23" t="s">
        <v>2296</v>
      </c>
      <c r="C17" s="23" t="s">
        <v>2297</v>
      </c>
      <c r="D17" s="24" t="s">
        <v>2169</v>
      </c>
      <c r="E17" s="25">
        <v>44082</v>
      </c>
      <c r="F17" s="25">
        <f t="shared" si="3"/>
        <v>44623</v>
      </c>
      <c r="G17" s="12"/>
      <c r="H17" s="26">
        <f t="shared" si="0"/>
        <v>44803</v>
      </c>
      <c r="I17" s="33">
        <f ca="1" t="shared" si="1"/>
        <v>113</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2421</v>
      </c>
      <c r="B8" s="23" t="s">
        <v>2274</v>
      </c>
      <c r="C8" s="23" t="s">
        <v>2275</v>
      </c>
      <c r="D8" s="24" t="s">
        <v>2422</v>
      </c>
      <c r="E8" s="25">
        <v>44082</v>
      </c>
      <c r="F8" s="25">
        <v>44082</v>
      </c>
      <c r="G8" s="12"/>
      <c r="H8" s="26">
        <f>F8+900</f>
        <v>44982</v>
      </c>
      <c r="I8" s="33">
        <f ca="1" t="shared" ref="I8" si="0">IF(ISBLANK(H8),"",H8-DATE(YEAR(NOW()),MONTH(NOW()),DAY(NOW())))</f>
        <v>292</v>
      </c>
      <c r="J8" s="22" t="str">
        <f ca="1" t="shared" ref="J8" si="1">IF(I8="","",IF(I8&lt;0,"OVERDUE","NOT DUE"))</f>
        <v>NOT DUE</v>
      </c>
      <c r="K8" s="24"/>
      <c r="L8" s="34" t="s">
        <v>2423</v>
      </c>
    </row>
    <row r="9" ht="24" spans="1:12">
      <c r="A9" s="22" t="s">
        <v>2424</v>
      </c>
      <c r="B9" s="23" t="s">
        <v>2277</v>
      </c>
      <c r="C9" s="23" t="s">
        <v>2278</v>
      </c>
      <c r="D9" s="24" t="s">
        <v>2422</v>
      </c>
      <c r="E9" s="25">
        <v>44082</v>
      </c>
      <c r="F9" s="25">
        <v>44082</v>
      </c>
      <c r="G9" s="12"/>
      <c r="H9" s="26">
        <f t="shared" ref="H9:H16" si="2">F9+900</f>
        <v>44982</v>
      </c>
      <c r="I9" s="33">
        <f ca="1" t="shared" ref="I9:I16" si="3">IF(ISBLANK(H9),"",H9-DATE(YEAR(NOW()),MONTH(NOW()),DAY(NOW())))</f>
        <v>292</v>
      </c>
      <c r="J9" s="22" t="str">
        <f ca="1" t="shared" ref="J9:J16" si="4">IF(I9="","",IF(I9&lt;0,"OVERDUE","NOT DUE"))</f>
        <v>NOT DUE</v>
      </c>
      <c r="K9" s="24"/>
      <c r="L9" s="34"/>
    </row>
    <row r="10" ht="24" spans="1:12">
      <c r="A10" s="22" t="s">
        <v>2425</v>
      </c>
      <c r="B10" s="23" t="s">
        <v>2280</v>
      </c>
      <c r="C10" s="23" t="s">
        <v>2278</v>
      </c>
      <c r="D10" s="24" t="s">
        <v>2422</v>
      </c>
      <c r="E10" s="25">
        <v>44082</v>
      </c>
      <c r="F10" s="25">
        <v>44082</v>
      </c>
      <c r="G10" s="12"/>
      <c r="H10" s="26">
        <f t="shared" si="2"/>
        <v>44982</v>
      </c>
      <c r="I10" s="33">
        <f ca="1" t="shared" si="3"/>
        <v>292</v>
      </c>
      <c r="J10" s="22" t="str">
        <f ca="1" t="shared" si="4"/>
        <v>NOT DUE</v>
      </c>
      <c r="K10" s="24"/>
      <c r="L10" s="39"/>
    </row>
    <row r="11" ht="24" spans="1:12">
      <c r="A11" s="22" t="s">
        <v>2426</v>
      </c>
      <c r="B11" s="23" t="s">
        <v>2282</v>
      </c>
      <c r="C11" s="23" t="s">
        <v>2278</v>
      </c>
      <c r="D11" s="24" t="s">
        <v>2422</v>
      </c>
      <c r="E11" s="25">
        <v>44082</v>
      </c>
      <c r="F11" s="25">
        <v>44082</v>
      </c>
      <c r="G11" s="12"/>
      <c r="H11" s="26">
        <f t="shared" si="2"/>
        <v>44982</v>
      </c>
      <c r="I11" s="33">
        <f ca="1" t="shared" si="3"/>
        <v>292</v>
      </c>
      <c r="J11" s="22" t="str">
        <f ca="1" t="shared" si="4"/>
        <v>NOT DUE</v>
      </c>
      <c r="K11" s="24"/>
      <c r="L11" s="34"/>
    </row>
    <row r="12" ht="24" spans="1:12">
      <c r="A12" s="22" t="s">
        <v>2427</v>
      </c>
      <c r="B12" s="23" t="s">
        <v>2284</v>
      </c>
      <c r="C12" s="23" t="s">
        <v>2278</v>
      </c>
      <c r="D12" s="24" t="s">
        <v>2422</v>
      </c>
      <c r="E12" s="25">
        <v>44082</v>
      </c>
      <c r="F12" s="25">
        <v>44082</v>
      </c>
      <c r="G12" s="12"/>
      <c r="H12" s="26">
        <f t="shared" si="2"/>
        <v>44982</v>
      </c>
      <c r="I12" s="33">
        <f ca="1" t="shared" si="3"/>
        <v>292</v>
      </c>
      <c r="J12" s="22" t="str">
        <f ca="1" t="shared" si="4"/>
        <v>NOT DUE</v>
      </c>
      <c r="K12" s="24"/>
      <c r="L12" s="34"/>
    </row>
    <row r="13" ht="24" spans="1:12">
      <c r="A13" s="22" t="s">
        <v>2428</v>
      </c>
      <c r="B13" s="23" t="s">
        <v>2286</v>
      </c>
      <c r="C13" s="23" t="s">
        <v>2278</v>
      </c>
      <c r="D13" s="24" t="s">
        <v>2422</v>
      </c>
      <c r="E13" s="25">
        <v>44082</v>
      </c>
      <c r="F13" s="25">
        <v>44082</v>
      </c>
      <c r="G13" s="12"/>
      <c r="H13" s="26">
        <f t="shared" si="2"/>
        <v>44982</v>
      </c>
      <c r="I13" s="33">
        <f ca="1" t="shared" si="3"/>
        <v>292</v>
      </c>
      <c r="J13" s="22" t="str">
        <f ca="1" t="shared" si="4"/>
        <v>NOT DUE</v>
      </c>
      <c r="K13" s="24"/>
      <c r="L13" s="34"/>
    </row>
    <row r="14" ht="24" spans="1:12">
      <c r="A14" s="22" t="s">
        <v>2429</v>
      </c>
      <c r="B14" s="23" t="s">
        <v>76</v>
      </c>
      <c r="C14" s="23" t="s">
        <v>2288</v>
      </c>
      <c r="D14" s="24" t="s">
        <v>2422</v>
      </c>
      <c r="E14" s="25">
        <v>44082</v>
      </c>
      <c r="F14" s="25">
        <v>44082</v>
      </c>
      <c r="G14" s="12"/>
      <c r="H14" s="26">
        <f t="shared" si="2"/>
        <v>44982</v>
      </c>
      <c r="I14" s="33">
        <f ca="1" t="shared" si="3"/>
        <v>292</v>
      </c>
      <c r="J14" s="22" t="str">
        <f ca="1" t="shared" si="4"/>
        <v>NOT DUE</v>
      </c>
      <c r="K14" s="24"/>
      <c r="L14" s="34"/>
    </row>
    <row r="15" ht="24" spans="1:12">
      <c r="A15" s="22" t="s">
        <v>2430</v>
      </c>
      <c r="B15" s="23" t="s">
        <v>2290</v>
      </c>
      <c r="C15" s="23" t="s">
        <v>2291</v>
      </c>
      <c r="D15" s="24" t="s">
        <v>2422</v>
      </c>
      <c r="E15" s="25">
        <v>44082</v>
      </c>
      <c r="F15" s="25">
        <v>44082</v>
      </c>
      <c r="G15" s="12"/>
      <c r="H15" s="26">
        <f t="shared" si="2"/>
        <v>44982</v>
      </c>
      <c r="I15" s="33">
        <f ca="1" t="shared" si="3"/>
        <v>292</v>
      </c>
      <c r="J15" s="22" t="str">
        <f ca="1" t="shared" si="4"/>
        <v>NOT DUE</v>
      </c>
      <c r="K15" s="24"/>
      <c r="L15" s="34"/>
    </row>
    <row r="16" ht="132" spans="1:12">
      <c r="A16" s="22" t="s">
        <v>2431</v>
      </c>
      <c r="B16" s="23" t="s">
        <v>2293</v>
      </c>
      <c r="C16" s="23" t="s">
        <v>2432</v>
      </c>
      <c r="D16" s="24" t="s">
        <v>2422</v>
      </c>
      <c r="E16" s="25">
        <v>44082</v>
      </c>
      <c r="F16" s="25">
        <v>44082</v>
      </c>
      <c r="G16" s="12"/>
      <c r="H16" s="26">
        <f t="shared" si="2"/>
        <v>44982</v>
      </c>
      <c r="I16" s="33">
        <f ca="1" t="shared" si="3"/>
        <v>292</v>
      </c>
      <c r="J16" s="22" t="str">
        <f ca="1" t="shared" si="4"/>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31"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852</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122</v>
      </c>
      <c r="J9" s="22" t="str">
        <f ca="1" t="shared" si="1"/>
        <v>NOT DUE</v>
      </c>
      <c r="K9" s="41"/>
      <c r="L9" s="34"/>
    </row>
    <row r="10" ht="23.25" customHeight="1" spans="1:12">
      <c r="A10" s="22" t="s">
        <v>292</v>
      </c>
      <c r="B10" s="23" t="s">
        <v>199</v>
      </c>
      <c r="C10" s="23" t="s">
        <v>200</v>
      </c>
      <c r="D10" s="24" t="s">
        <v>201</v>
      </c>
      <c r="E10" s="25">
        <v>44082</v>
      </c>
      <c r="F10" s="25">
        <v>44688</v>
      </c>
      <c r="G10" s="40"/>
      <c r="H10" s="26">
        <f>F10+30</f>
        <v>44718</v>
      </c>
      <c r="I10" s="33">
        <f ca="1" t="shared" si="0"/>
        <v>28</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122</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122</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122</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122</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122</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122</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122</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122</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122</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122</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122</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122</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122</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122</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122</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122</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122</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122</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122</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122</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122</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122</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122</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122</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122</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122</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122</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122</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122</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122</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122</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122</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122</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122</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2434</v>
      </c>
      <c r="B8" s="23" t="s">
        <v>2274</v>
      </c>
      <c r="C8" s="23" t="s">
        <v>2275</v>
      </c>
      <c r="D8" s="24" t="s">
        <v>2422</v>
      </c>
      <c r="E8" s="25">
        <v>44082</v>
      </c>
      <c r="F8" s="25">
        <v>44082</v>
      </c>
      <c r="G8" s="12"/>
      <c r="H8" s="26">
        <f>F8+900</f>
        <v>44982</v>
      </c>
      <c r="I8" s="33">
        <f ca="1" t="shared" ref="I8:I16" si="0">IF(ISBLANK(H8),"",H8-DATE(YEAR(NOW()),MONTH(NOW()),DAY(NOW())))</f>
        <v>292</v>
      </c>
      <c r="J8" s="22" t="str">
        <f ca="1" t="shared" ref="J8:J16" si="1">IF(I8="","",IF(I8&lt;0,"OVERDUE","NOT DUE"))</f>
        <v>NOT DUE</v>
      </c>
      <c r="K8" s="24"/>
      <c r="L8" s="34" t="s">
        <v>2423</v>
      </c>
    </row>
    <row r="9" ht="24" spans="1:12">
      <c r="A9" s="22" t="s">
        <v>2435</v>
      </c>
      <c r="B9" s="23" t="s">
        <v>2277</v>
      </c>
      <c r="C9" s="23" t="s">
        <v>2278</v>
      </c>
      <c r="D9" s="24" t="s">
        <v>2422</v>
      </c>
      <c r="E9" s="25">
        <v>44082</v>
      </c>
      <c r="F9" s="25">
        <v>44082</v>
      </c>
      <c r="G9" s="12"/>
      <c r="H9" s="26">
        <f t="shared" ref="H9:H16" si="2">F9+900</f>
        <v>44982</v>
      </c>
      <c r="I9" s="33">
        <f ca="1" t="shared" si="0"/>
        <v>292</v>
      </c>
      <c r="J9" s="22" t="str">
        <f ca="1" t="shared" si="1"/>
        <v>NOT DUE</v>
      </c>
      <c r="K9" s="24"/>
      <c r="L9" s="34"/>
    </row>
    <row r="10" ht="24" spans="1:12">
      <c r="A10" s="22" t="s">
        <v>2436</v>
      </c>
      <c r="B10" s="23" t="s">
        <v>2280</v>
      </c>
      <c r="C10" s="23" t="s">
        <v>2278</v>
      </c>
      <c r="D10" s="24" t="s">
        <v>2422</v>
      </c>
      <c r="E10" s="25">
        <v>44082</v>
      </c>
      <c r="F10" s="25">
        <v>44082</v>
      </c>
      <c r="G10" s="12"/>
      <c r="H10" s="26">
        <f t="shared" si="2"/>
        <v>44982</v>
      </c>
      <c r="I10" s="33">
        <f ca="1" t="shared" si="0"/>
        <v>292</v>
      </c>
      <c r="J10" s="22" t="str">
        <f ca="1" t="shared" si="1"/>
        <v>NOT DUE</v>
      </c>
      <c r="K10" s="24"/>
      <c r="L10" s="39"/>
    </row>
    <row r="11" ht="24" spans="1:12">
      <c r="A11" s="22" t="s">
        <v>2437</v>
      </c>
      <c r="B11" s="23" t="s">
        <v>2282</v>
      </c>
      <c r="C11" s="23" t="s">
        <v>2278</v>
      </c>
      <c r="D11" s="24" t="s">
        <v>2422</v>
      </c>
      <c r="E11" s="25">
        <v>44082</v>
      </c>
      <c r="F11" s="25">
        <v>44082</v>
      </c>
      <c r="G11" s="12"/>
      <c r="H11" s="26">
        <f t="shared" si="2"/>
        <v>44982</v>
      </c>
      <c r="I11" s="33">
        <f ca="1" t="shared" si="0"/>
        <v>292</v>
      </c>
      <c r="J11" s="22" t="str">
        <f ca="1" t="shared" si="1"/>
        <v>NOT DUE</v>
      </c>
      <c r="K11" s="24"/>
      <c r="L11" s="34"/>
    </row>
    <row r="12" ht="24" spans="1:12">
      <c r="A12" s="22" t="s">
        <v>2438</v>
      </c>
      <c r="B12" s="23" t="s">
        <v>2284</v>
      </c>
      <c r="C12" s="23" t="s">
        <v>2278</v>
      </c>
      <c r="D12" s="24" t="s">
        <v>2422</v>
      </c>
      <c r="E12" s="25">
        <v>44082</v>
      </c>
      <c r="F12" s="25">
        <v>44082</v>
      </c>
      <c r="G12" s="12"/>
      <c r="H12" s="26">
        <f t="shared" si="2"/>
        <v>44982</v>
      </c>
      <c r="I12" s="33">
        <f ca="1" t="shared" si="0"/>
        <v>292</v>
      </c>
      <c r="J12" s="22" t="str">
        <f ca="1" t="shared" si="1"/>
        <v>NOT DUE</v>
      </c>
      <c r="K12" s="24"/>
      <c r="L12" s="34"/>
    </row>
    <row r="13" ht="24" spans="1:12">
      <c r="A13" s="22" t="s">
        <v>2439</v>
      </c>
      <c r="B13" s="23" t="s">
        <v>2286</v>
      </c>
      <c r="C13" s="23" t="s">
        <v>2278</v>
      </c>
      <c r="D13" s="24" t="s">
        <v>2422</v>
      </c>
      <c r="E13" s="25">
        <v>44082</v>
      </c>
      <c r="F13" s="25">
        <v>44082</v>
      </c>
      <c r="G13" s="12"/>
      <c r="H13" s="26">
        <f t="shared" si="2"/>
        <v>44982</v>
      </c>
      <c r="I13" s="33">
        <f ca="1" t="shared" si="0"/>
        <v>292</v>
      </c>
      <c r="J13" s="22" t="str">
        <f ca="1" t="shared" si="1"/>
        <v>NOT DUE</v>
      </c>
      <c r="K13" s="24"/>
      <c r="L13" s="34"/>
    </row>
    <row r="14" ht="24" spans="1:12">
      <c r="A14" s="22" t="s">
        <v>2440</v>
      </c>
      <c r="B14" s="23" t="s">
        <v>76</v>
      </c>
      <c r="C14" s="23" t="s">
        <v>2288</v>
      </c>
      <c r="D14" s="24" t="s">
        <v>2422</v>
      </c>
      <c r="E14" s="25">
        <v>44082</v>
      </c>
      <c r="F14" s="25">
        <v>44082</v>
      </c>
      <c r="G14" s="12"/>
      <c r="H14" s="26">
        <f t="shared" si="2"/>
        <v>44982</v>
      </c>
      <c r="I14" s="33">
        <f ca="1" t="shared" si="0"/>
        <v>292</v>
      </c>
      <c r="J14" s="22" t="str">
        <f ca="1" t="shared" si="1"/>
        <v>NOT DUE</v>
      </c>
      <c r="K14" s="24"/>
      <c r="L14" s="34"/>
    </row>
    <row r="15" ht="24" spans="1:12">
      <c r="A15" s="22" t="s">
        <v>2441</v>
      </c>
      <c r="B15" s="23" t="s">
        <v>2290</v>
      </c>
      <c r="C15" s="23" t="s">
        <v>2291</v>
      </c>
      <c r="D15" s="24" t="s">
        <v>2422</v>
      </c>
      <c r="E15" s="25">
        <v>44082</v>
      </c>
      <c r="F15" s="25">
        <v>44082</v>
      </c>
      <c r="G15" s="12"/>
      <c r="H15" s="26">
        <f t="shared" si="2"/>
        <v>44982</v>
      </c>
      <c r="I15" s="33">
        <f ca="1" t="shared" si="0"/>
        <v>292</v>
      </c>
      <c r="J15" s="22" t="str">
        <f ca="1" t="shared" si="1"/>
        <v>NOT DUE</v>
      </c>
      <c r="K15" s="24"/>
      <c r="L15" s="34"/>
    </row>
    <row r="16" ht="132" spans="1:12">
      <c r="A16" s="22" t="s">
        <v>2442</v>
      </c>
      <c r="B16" s="23" t="s">
        <v>2293</v>
      </c>
      <c r="C16" s="23" t="s">
        <v>2432</v>
      </c>
      <c r="D16" s="24" t="s">
        <v>2422</v>
      </c>
      <c r="E16" s="25">
        <v>44082</v>
      </c>
      <c r="F16" s="25">
        <v>44082</v>
      </c>
      <c r="G16" s="12"/>
      <c r="H16" s="26">
        <f t="shared" si="2"/>
        <v>44982</v>
      </c>
      <c r="I16" s="33">
        <f ca="1" t="shared" si="0"/>
        <v>292</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2444</v>
      </c>
      <c r="B8" s="23" t="s">
        <v>2274</v>
      </c>
      <c r="C8" s="23" t="s">
        <v>2275</v>
      </c>
      <c r="D8" s="24" t="s">
        <v>2422</v>
      </c>
      <c r="E8" s="25">
        <v>44082</v>
      </c>
      <c r="F8" s="25">
        <v>44082</v>
      </c>
      <c r="G8" s="12"/>
      <c r="H8" s="26">
        <f>F8+900</f>
        <v>44982</v>
      </c>
      <c r="I8" s="33">
        <f ca="1" t="shared" ref="I8:I16" si="0">IF(ISBLANK(H8),"",H8-DATE(YEAR(NOW()),MONTH(NOW()),DAY(NOW())))</f>
        <v>292</v>
      </c>
      <c r="J8" s="22" t="str">
        <f ca="1" t="shared" ref="J8:J16" si="1">IF(I8="","",IF(I8&lt;0,"OVERDUE","NOT DUE"))</f>
        <v>NOT DUE</v>
      </c>
      <c r="K8" s="24"/>
      <c r="L8" s="34" t="s">
        <v>2423</v>
      </c>
    </row>
    <row r="9" ht="24" spans="1:12">
      <c r="A9" s="22" t="s">
        <v>2445</v>
      </c>
      <c r="B9" s="23" t="s">
        <v>2277</v>
      </c>
      <c r="C9" s="23" t="s">
        <v>2278</v>
      </c>
      <c r="D9" s="24" t="s">
        <v>2422</v>
      </c>
      <c r="E9" s="25">
        <v>44082</v>
      </c>
      <c r="F9" s="25">
        <v>44082</v>
      </c>
      <c r="G9" s="12"/>
      <c r="H9" s="26">
        <f t="shared" ref="H9:H16" si="2">F9+900</f>
        <v>44982</v>
      </c>
      <c r="I9" s="33">
        <f ca="1" t="shared" si="0"/>
        <v>292</v>
      </c>
      <c r="J9" s="22" t="str">
        <f ca="1" t="shared" si="1"/>
        <v>NOT DUE</v>
      </c>
      <c r="K9" s="24"/>
      <c r="L9" s="34"/>
    </row>
    <row r="10" ht="24" spans="1:12">
      <c r="A10" s="22" t="s">
        <v>2446</v>
      </c>
      <c r="B10" s="23" t="s">
        <v>2280</v>
      </c>
      <c r="C10" s="23" t="s">
        <v>2278</v>
      </c>
      <c r="D10" s="24" t="s">
        <v>2422</v>
      </c>
      <c r="E10" s="25">
        <v>44082</v>
      </c>
      <c r="F10" s="25">
        <v>44082</v>
      </c>
      <c r="G10" s="12"/>
      <c r="H10" s="26">
        <f t="shared" si="2"/>
        <v>44982</v>
      </c>
      <c r="I10" s="33">
        <f ca="1" t="shared" si="0"/>
        <v>292</v>
      </c>
      <c r="J10" s="22" t="str">
        <f ca="1" t="shared" si="1"/>
        <v>NOT DUE</v>
      </c>
      <c r="K10" s="24"/>
      <c r="L10" s="34"/>
    </row>
    <row r="11" ht="24" spans="1:12">
      <c r="A11" s="22" t="s">
        <v>2447</v>
      </c>
      <c r="B11" s="23" t="s">
        <v>2282</v>
      </c>
      <c r="C11" s="23" t="s">
        <v>2278</v>
      </c>
      <c r="D11" s="24" t="s">
        <v>2422</v>
      </c>
      <c r="E11" s="25">
        <v>44082</v>
      </c>
      <c r="F11" s="25">
        <v>44082</v>
      </c>
      <c r="G11" s="12"/>
      <c r="H11" s="26">
        <f t="shared" si="2"/>
        <v>44982</v>
      </c>
      <c r="I11" s="33">
        <f ca="1" t="shared" si="0"/>
        <v>292</v>
      </c>
      <c r="J11" s="22" t="str">
        <f ca="1" t="shared" si="1"/>
        <v>NOT DUE</v>
      </c>
      <c r="K11" s="24"/>
      <c r="L11" s="34"/>
    </row>
    <row r="12" ht="24" spans="1:12">
      <c r="A12" s="22" t="s">
        <v>2448</v>
      </c>
      <c r="B12" s="23" t="s">
        <v>2284</v>
      </c>
      <c r="C12" s="23" t="s">
        <v>2278</v>
      </c>
      <c r="D12" s="24" t="s">
        <v>2422</v>
      </c>
      <c r="E12" s="25">
        <v>44082</v>
      </c>
      <c r="F12" s="25">
        <v>44082</v>
      </c>
      <c r="G12" s="12"/>
      <c r="H12" s="26">
        <f t="shared" si="2"/>
        <v>44982</v>
      </c>
      <c r="I12" s="33">
        <f ca="1" t="shared" si="0"/>
        <v>292</v>
      </c>
      <c r="J12" s="22" t="str">
        <f ca="1" t="shared" si="1"/>
        <v>NOT DUE</v>
      </c>
      <c r="K12" s="24"/>
      <c r="L12" s="34"/>
    </row>
    <row r="13" ht="24" spans="1:12">
      <c r="A13" s="22" t="s">
        <v>2449</v>
      </c>
      <c r="B13" s="23" t="s">
        <v>2286</v>
      </c>
      <c r="C13" s="23" t="s">
        <v>2278</v>
      </c>
      <c r="D13" s="24" t="s">
        <v>2422</v>
      </c>
      <c r="E13" s="25">
        <v>44082</v>
      </c>
      <c r="F13" s="25">
        <v>44082</v>
      </c>
      <c r="G13" s="12"/>
      <c r="H13" s="26">
        <f t="shared" si="2"/>
        <v>44982</v>
      </c>
      <c r="I13" s="33">
        <f ca="1" t="shared" si="0"/>
        <v>292</v>
      </c>
      <c r="J13" s="22" t="str">
        <f ca="1" t="shared" si="1"/>
        <v>NOT DUE</v>
      </c>
      <c r="K13" s="24"/>
      <c r="L13" s="34"/>
    </row>
    <row r="14" ht="24" spans="1:12">
      <c r="A14" s="22" t="s">
        <v>2450</v>
      </c>
      <c r="B14" s="23" t="s">
        <v>76</v>
      </c>
      <c r="C14" s="23" t="s">
        <v>2288</v>
      </c>
      <c r="D14" s="24" t="s">
        <v>2422</v>
      </c>
      <c r="E14" s="25">
        <v>44082</v>
      </c>
      <c r="F14" s="25">
        <v>44082</v>
      </c>
      <c r="G14" s="12"/>
      <c r="H14" s="26">
        <f t="shared" si="2"/>
        <v>44982</v>
      </c>
      <c r="I14" s="33">
        <f ca="1" t="shared" si="0"/>
        <v>292</v>
      </c>
      <c r="J14" s="22" t="str">
        <f ca="1" t="shared" si="1"/>
        <v>NOT DUE</v>
      </c>
      <c r="K14" s="24"/>
      <c r="L14" s="34"/>
    </row>
    <row r="15" ht="24" spans="1:12">
      <c r="A15" s="22" t="s">
        <v>2451</v>
      </c>
      <c r="B15" s="23" t="s">
        <v>2290</v>
      </c>
      <c r="C15" s="23" t="s">
        <v>2291</v>
      </c>
      <c r="D15" s="24" t="s">
        <v>2422</v>
      </c>
      <c r="E15" s="25">
        <v>44082</v>
      </c>
      <c r="F15" s="25">
        <v>44082</v>
      </c>
      <c r="G15" s="12"/>
      <c r="H15" s="26">
        <f t="shared" si="2"/>
        <v>44982</v>
      </c>
      <c r="I15" s="33">
        <f ca="1" t="shared" si="0"/>
        <v>292</v>
      </c>
      <c r="J15" s="22" t="str">
        <f ca="1" t="shared" si="1"/>
        <v>NOT DUE</v>
      </c>
      <c r="K15" s="24"/>
      <c r="L15" s="34"/>
    </row>
    <row r="16" ht="132" spans="1:12">
      <c r="A16" s="22" t="s">
        <v>2452</v>
      </c>
      <c r="B16" s="23" t="s">
        <v>2293</v>
      </c>
      <c r="C16" s="23" t="s">
        <v>2432</v>
      </c>
      <c r="D16" s="24" t="s">
        <v>2422</v>
      </c>
      <c r="E16" s="25">
        <v>44082</v>
      </c>
      <c r="F16" s="25">
        <v>44082</v>
      </c>
      <c r="G16" s="12"/>
      <c r="H16" s="26">
        <f t="shared" si="2"/>
        <v>44982</v>
      </c>
      <c r="I16" s="33">
        <f ca="1" t="shared" si="0"/>
        <v>292</v>
      </c>
      <c r="J16" s="22" t="str">
        <f ca="1" t="shared" si="1"/>
        <v>NOT DUE</v>
      </c>
      <c r="K16" s="24"/>
      <c r="L16" s="34"/>
    </row>
    <row r="21" spans="2:6">
      <c r="B21" t="s">
        <v>175</v>
      </c>
      <c r="D21" s="3" t="s">
        <v>1595</v>
      </c>
      <c r="F21" t="s">
        <v>1596</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2454</v>
      </c>
      <c r="B8" s="23" t="s">
        <v>2274</v>
      </c>
      <c r="C8" s="23" t="s">
        <v>2275</v>
      </c>
      <c r="D8" s="24" t="s">
        <v>2422</v>
      </c>
      <c r="E8" s="25">
        <v>44082</v>
      </c>
      <c r="F8" s="25">
        <v>44082</v>
      </c>
      <c r="G8" s="12"/>
      <c r="H8" s="26">
        <f>F8+900</f>
        <v>44982</v>
      </c>
      <c r="I8" s="33">
        <f ca="1" t="shared" ref="I8:I16" si="0">IF(ISBLANK(H8),"",H8-DATE(YEAR(NOW()),MONTH(NOW()),DAY(NOW())))</f>
        <v>292</v>
      </c>
      <c r="J8" s="22" t="str">
        <f ca="1" t="shared" ref="J8:J16" si="1">IF(I8="","",IF(I8&lt;0,"OVERDUE","NOT DUE"))</f>
        <v>NOT DUE</v>
      </c>
      <c r="K8" s="24"/>
      <c r="L8" s="34" t="s">
        <v>2423</v>
      </c>
    </row>
    <row r="9" ht="24" spans="1:12">
      <c r="A9" s="22" t="s">
        <v>2455</v>
      </c>
      <c r="B9" s="23" t="s">
        <v>2277</v>
      </c>
      <c r="C9" s="23" t="s">
        <v>2278</v>
      </c>
      <c r="D9" s="24" t="s">
        <v>2422</v>
      </c>
      <c r="E9" s="25">
        <v>44082</v>
      </c>
      <c r="F9" s="25">
        <v>44082</v>
      </c>
      <c r="G9" s="12"/>
      <c r="H9" s="26">
        <f t="shared" ref="H9:H16" si="2">F9+900</f>
        <v>44982</v>
      </c>
      <c r="I9" s="33">
        <f ca="1" t="shared" si="0"/>
        <v>292</v>
      </c>
      <c r="J9" s="22" t="str">
        <f ca="1" t="shared" si="1"/>
        <v>NOT DUE</v>
      </c>
      <c r="K9" s="24"/>
      <c r="L9" s="34"/>
    </row>
    <row r="10" ht="24" spans="1:12">
      <c r="A10" s="22" t="s">
        <v>2456</v>
      </c>
      <c r="B10" s="23" t="s">
        <v>2280</v>
      </c>
      <c r="C10" s="23" t="s">
        <v>2278</v>
      </c>
      <c r="D10" s="24" t="s">
        <v>2422</v>
      </c>
      <c r="E10" s="25">
        <v>44082</v>
      </c>
      <c r="F10" s="25">
        <v>44082</v>
      </c>
      <c r="G10" s="12"/>
      <c r="H10" s="26">
        <f t="shared" si="2"/>
        <v>44982</v>
      </c>
      <c r="I10" s="33">
        <f ca="1" t="shared" si="0"/>
        <v>292</v>
      </c>
      <c r="J10" s="22" t="str">
        <f ca="1" t="shared" si="1"/>
        <v>NOT DUE</v>
      </c>
      <c r="K10" s="24"/>
      <c r="L10" s="34"/>
    </row>
    <row r="11" ht="24" spans="1:12">
      <c r="A11" s="22" t="s">
        <v>2457</v>
      </c>
      <c r="B11" s="23" t="s">
        <v>2282</v>
      </c>
      <c r="C11" s="23" t="s">
        <v>2278</v>
      </c>
      <c r="D11" s="24" t="s">
        <v>2422</v>
      </c>
      <c r="E11" s="25">
        <v>44082</v>
      </c>
      <c r="F11" s="25">
        <v>44082</v>
      </c>
      <c r="G11" s="12"/>
      <c r="H11" s="26">
        <f t="shared" si="2"/>
        <v>44982</v>
      </c>
      <c r="I11" s="33">
        <f ca="1" t="shared" si="0"/>
        <v>292</v>
      </c>
      <c r="J11" s="22" t="str">
        <f ca="1" t="shared" si="1"/>
        <v>NOT DUE</v>
      </c>
      <c r="K11" s="24"/>
      <c r="L11" s="34"/>
    </row>
    <row r="12" ht="24" spans="1:12">
      <c r="A12" s="22" t="s">
        <v>2458</v>
      </c>
      <c r="B12" s="23" t="s">
        <v>2284</v>
      </c>
      <c r="C12" s="23" t="s">
        <v>2278</v>
      </c>
      <c r="D12" s="24" t="s">
        <v>2422</v>
      </c>
      <c r="E12" s="25">
        <v>44082</v>
      </c>
      <c r="F12" s="25">
        <v>44082</v>
      </c>
      <c r="G12" s="12"/>
      <c r="H12" s="26">
        <f t="shared" si="2"/>
        <v>44982</v>
      </c>
      <c r="I12" s="33">
        <f ca="1" t="shared" si="0"/>
        <v>292</v>
      </c>
      <c r="J12" s="22" t="str">
        <f ca="1" t="shared" si="1"/>
        <v>NOT DUE</v>
      </c>
      <c r="K12" s="24"/>
      <c r="L12" s="34"/>
    </row>
    <row r="13" ht="24" spans="1:12">
      <c r="A13" s="22" t="s">
        <v>2459</v>
      </c>
      <c r="B13" s="23" t="s">
        <v>2286</v>
      </c>
      <c r="C13" s="23" t="s">
        <v>2278</v>
      </c>
      <c r="D13" s="24" t="s">
        <v>2422</v>
      </c>
      <c r="E13" s="25">
        <v>44082</v>
      </c>
      <c r="F13" s="25">
        <v>44082</v>
      </c>
      <c r="G13" s="12"/>
      <c r="H13" s="26">
        <f t="shared" si="2"/>
        <v>44982</v>
      </c>
      <c r="I13" s="33">
        <f ca="1" t="shared" si="0"/>
        <v>292</v>
      </c>
      <c r="J13" s="22" t="str">
        <f ca="1" t="shared" si="1"/>
        <v>NOT DUE</v>
      </c>
      <c r="K13" s="24"/>
      <c r="L13" s="34"/>
    </row>
    <row r="14" ht="24" spans="1:12">
      <c r="A14" s="22" t="s">
        <v>2460</v>
      </c>
      <c r="B14" s="23" t="s">
        <v>76</v>
      </c>
      <c r="C14" s="23" t="s">
        <v>2288</v>
      </c>
      <c r="D14" s="24" t="s">
        <v>2422</v>
      </c>
      <c r="E14" s="25">
        <v>44082</v>
      </c>
      <c r="F14" s="25">
        <v>44082</v>
      </c>
      <c r="G14" s="12"/>
      <c r="H14" s="26">
        <f t="shared" si="2"/>
        <v>44982</v>
      </c>
      <c r="I14" s="33">
        <f ca="1" t="shared" si="0"/>
        <v>292</v>
      </c>
      <c r="J14" s="22" t="str">
        <f ca="1" t="shared" si="1"/>
        <v>NOT DUE</v>
      </c>
      <c r="K14" s="24"/>
      <c r="L14" s="34"/>
    </row>
    <row r="15" ht="24" spans="1:12">
      <c r="A15" s="22" t="s">
        <v>2461</v>
      </c>
      <c r="B15" s="23" t="s">
        <v>2290</v>
      </c>
      <c r="C15" s="23" t="s">
        <v>2291</v>
      </c>
      <c r="D15" s="24" t="s">
        <v>2422</v>
      </c>
      <c r="E15" s="25">
        <v>44082</v>
      </c>
      <c r="F15" s="25">
        <v>44082</v>
      </c>
      <c r="G15" s="12"/>
      <c r="H15" s="26">
        <f t="shared" si="2"/>
        <v>44982</v>
      </c>
      <c r="I15" s="33">
        <f ca="1" t="shared" si="0"/>
        <v>292</v>
      </c>
      <c r="J15" s="22" t="str">
        <f ca="1" t="shared" si="1"/>
        <v>NOT DUE</v>
      </c>
      <c r="K15" s="24"/>
      <c r="L15" s="34"/>
    </row>
    <row r="16" ht="132" spans="1:12">
      <c r="A16" s="22" t="s">
        <v>2462</v>
      </c>
      <c r="B16" s="23" t="s">
        <v>2293</v>
      </c>
      <c r="C16" s="23" t="s">
        <v>2432</v>
      </c>
      <c r="D16" s="24" t="s">
        <v>2422</v>
      </c>
      <c r="E16" s="25">
        <v>44082</v>
      </c>
      <c r="F16" s="25">
        <v>44082</v>
      </c>
      <c r="G16" s="12"/>
      <c r="H16" s="26">
        <f t="shared" si="2"/>
        <v>44982</v>
      </c>
      <c r="I16" s="33">
        <f ca="1" t="shared" si="0"/>
        <v>292</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2463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2464</v>
      </c>
      <c r="B8" s="23" t="s">
        <v>2274</v>
      </c>
      <c r="C8" s="23" t="s">
        <v>2275</v>
      </c>
      <c r="D8" s="24" t="s">
        <v>2422</v>
      </c>
      <c r="E8" s="25">
        <v>44082</v>
      </c>
      <c r="F8" s="25">
        <v>44082</v>
      </c>
      <c r="G8" s="12"/>
      <c r="H8" s="26">
        <f>F8+900</f>
        <v>44982</v>
      </c>
      <c r="I8" s="33">
        <f ca="1" t="shared" ref="I8:I16" si="0">IF(ISBLANK(H8),"",H8-DATE(YEAR(NOW()),MONTH(NOW()),DAY(NOW())))</f>
        <v>292</v>
      </c>
      <c r="J8" s="22" t="str">
        <f ca="1" t="shared" ref="J8:J16" si="1">IF(I8="","",IF(I8&lt;0,"OVERDUE","NOT DUE"))</f>
        <v>NOT DUE</v>
      </c>
      <c r="K8" s="24"/>
      <c r="L8" s="34" t="s">
        <v>2423</v>
      </c>
    </row>
    <row r="9" ht="24" spans="1:12">
      <c r="A9" s="22" t="s">
        <v>2465</v>
      </c>
      <c r="B9" s="23" t="s">
        <v>2277</v>
      </c>
      <c r="C9" s="23" t="s">
        <v>2278</v>
      </c>
      <c r="D9" s="24" t="s">
        <v>2422</v>
      </c>
      <c r="E9" s="25">
        <v>44082</v>
      </c>
      <c r="F9" s="25">
        <v>44082</v>
      </c>
      <c r="G9" s="12"/>
      <c r="H9" s="26">
        <f t="shared" ref="H9:H16" si="2">F9+900</f>
        <v>44982</v>
      </c>
      <c r="I9" s="33">
        <f ca="1" t="shared" si="0"/>
        <v>292</v>
      </c>
      <c r="J9" s="22" t="str">
        <f ca="1" t="shared" si="1"/>
        <v>NOT DUE</v>
      </c>
      <c r="K9" s="24"/>
      <c r="L9" s="34"/>
    </row>
    <row r="10" ht="24" spans="1:12">
      <c r="A10" s="22" t="s">
        <v>2466</v>
      </c>
      <c r="B10" s="23" t="s">
        <v>2280</v>
      </c>
      <c r="C10" s="23" t="s">
        <v>2278</v>
      </c>
      <c r="D10" s="24" t="s">
        <v>2422</v>
      </c>
      <c r="E10" s="25">
        <v>44082</v>
      </c>
      <c r="F10" s="25">
        <v>44082</v>
      </c>
      <c r="G10" s="12"/>
      <c r="H10" s="26">
        <f t="shared" si="2"/>
        <v>44982</v>
      </c>
      <c r="I10" s="33">
        <f ca="1" t="shared" si="0"/>
        <v>292</v>
      </c>
      <c r="J10" s="22" t="str">
        <f ca="1" t="shared" si="1"/>
        <v>NOT DUE</v>
      </c>
      <c r="K10" s="24"/>
      <c r="L10" s="39"/>
    </row>
    <row r="11" ht="24" spans="1:12">
      <c r="A11" s="22" t="s">
        <v>2467</v>
      </c>
      <c r="B11" s="23" t="s">
        <v>2282</v>
      </c>
      <c r="C11" s="23" t="s">
        <v>2278</v>
      </c>
      <c r="D11" s="24" t="s">
        <v>2422</v>
      </c>
      <c r="E11" s="25">
        <v>44082</v>
      </c>
      <c r="F11" s="25">
        <v>44082</v>
      </c>
      <c r="G11" s="12"/>
      <c r="H11" s="26">
        <f t="shared" si="2"/>
        <v>44982</v>
      </c>
      <c r="I11" s="33">
        <f ca="1" t="shared" si="0"/>
        <v>292</v>
      </c>
      <c r="J11" s="22" t="str">
        <f ca="1" t="shared" si="1"/>
        <v>NOT DUE</v>
      </c>
      <c r="K11" s="24"/>
      <c r="L11" s="34"/>
    </row>
    <row r="12" ht="24" spans="1:12">
      <c r="A12" s="22" t="s">
        <v>2468</v>
      </c>
      <c r="B12" s="23" t="s">
        <v>2284</v>
      </c>
      <c r="C12" s="23" t="s">
        <v>2278</v>
      </c>
      <c r="D12" s="24" t="s">
        <v>2422</v>
      </c>
      <c r="E12" s="25">
        <v>44082</v>
      </c>
      <c r="F12" s="25">
        <v>44082</v>
      </c>
      <c r="G12" s="12"/>
      <c r="H12" s="26">
        <f t="shared" si="2"/>
        <v>44982</v>
      </c>
      <c r="I12" s="33">
        <f ca="1" t="shared" si="0"/>
        <v>292</v>
      </c>
      <c r="J12" s="22" t="str">
        <f ca="1" t="shared" si="1"/>
        <v>NOT DUE</v>
      </c>
      <c r="K12" s="24"/>
      <c r="L12" s="34"/>
    </row>
    <row r="13" ht="24" spans="1:12">
      <c r="A13" s="22" t="s">
        <v>2469</v>
      </c>
      <c r="B13" s="23" t="s">
        <v>2286</v>
      </c>
      <c r="C13" s="23" t="s">
        <v>2278</v>
      </c>
      <c r="D13" s="24" t="s">
        <v>2422</v>
      </c>
      <c r="E13" s="25">
        <v>44082</v>
      </c>
      <c r="F13" s="25">
        <v>44082</v>
      </c>
      <c r="G13" s="12"/>
      <c r="H13" s="26">
        <f t="shared" si="2"/>
        <v>44982</v>
      </c>
      <c r="I13" s="33">
        <f ca="1" t="shared" si="0"/>
        <v>292</v>
      </c>
      <c r="J13" s="22" t="str">
        <f ca="1" t="shared" si="1"/>
        <v>NOT DUE</v>
      </c>
      <c r="K13" s="24"/>
      <c r="L13" s="34"/>
    </row>
    <row r="14" ht="24" spans="1:12">
      <c r="A14" s="22" t="s">
        <v>2470</v>
      </c>
      <c r="B14" s="23" t="s">
        <v>76</v>
      </c>
      <c r="C14" s="23" t="s">
        <v>2288</v>
      </c>
      <c r="D14" s="24" t="s">
        <v>2422</v>
      </c>
      <c r="E14" s="25">
        <v>44082</v>
      </c>
      <c r="F14" s="25">
        <v>44082</v>
      </c>
      <c r="G14" s="12"/>
      <c r="H14" s="26">
        <f t="shared" si="2"/>
        <v>44982</v>
      </c>
      <c r="I14" s="33">
        <f ca="1" t="shared" si="0"/>
        <v>292</v>
      </c>
      <c r="J14" s="22" t="str">
        <f ca="1" t="shared" si="1"/>
        <v>NOT DUE</v>
      </c>
      <c r="K14" s="24"/>
      <c r="L14" s="34"/>
    </row>
    <row r="15" ht="24" spans="1:12">
      <c r="A15" s="22" t="s">
        <v>2471</v>
      </c>
      <c r="B15" s="23" t="s">
        <v>2290</v>
      </c>
      <c r="C15" s="23" t="s">
        <v>2291</v>
      </c>
      <c r="D15" s="24" t="s">
        <v>2422</v>
      </c>
      <c r="E15" s="25">
        <v>44082</v>
      </c>
      <c r="F15" s="25">
        <v>44082</v>
      </c>
      <c r="G15" s="12"/>
      <c r="H15" s="26">
        <f t="shared" si="2"/>
        <v>44982</v>
      </c>
      <c r="I15" s="33">
        <f ca="1" t="shared" si="0"/>
        <v>292</v>
      </c>
      <c r="J15" s="22" t="str">
        <f ca="1" t="shared" si="1"/>
        <v>NOT DUE</v>
      </c>
      <c r="K15" s="24"/>
      <c r="L15" s="34"/>
    </row>
    <row r="16" ht="132" spans="1:12">
      <c r="A16" s="22" t="s">
        <v>2472</v>
      </c>
      <c r="B16" s="23" t="s">
        <v>2293</v>
      </c>
      <c r="C16" s="23" t="s">
        <v>2432</v>
      </c>
      <c r="D16" s="24" t="s">
        <v>2422</v>
      </c>
      <c r="E16" s="25">
        <v>44082</v>
      </c>
      <c r="F16" s="25">
        <v>44082</v>
      </c>
      <c r="G16" s="12"/>
      <c r="H16" s="26">
        <f t="shared" si="2"/>
        <v>44982</v>
      </c>
      <c r="I16" s="33">
        <f ca="1" t="shared" si="0"/>
        <v>292</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2474</v>
      </c>
      <c r="B8" s="23" t="s">
        <v>2274</v>
      </c>
      <c r="C8" s="23" t="s">
        <v>2275</v>
      </c>
      <c r="D8" s="24" t="s">
        <v>2422</v>
      </c>
      <c r="E8" s="25">
        <v>44082</v>
      </c>
      <c r="F8" s="25">
        <v>44082</v>
      </c>
      <c r="G8" s="12"/>
      <c r="H8" s="26">
        <f>F8+900</f>
        <v>44982</v>
      </c>
      <c r="I8" s="33">
        <f ca="1" t="shared" ref="I8:I16" si="0">IF(ISBLANK(H8),"",H8-DATE(YEAR(NOW()),MONTH(NOW()),DAY(NOW())))</f>
        <v>292</v>
      </c>
      <c r="J8" s="22" t="str">
        <f ca="1" t="shared" ref="J8:J16" si="1">IF(I8="","",IF(I8&lt;0,"OVERDUE","NOT DUE"))</f>
        <v>NOT DUE</v>
      </c>
      <c r="K8" s="24"/>
      <c r="L8" s="34" t="s">
        <v>2423</v>
      </c>
    </row>
    <row r="9" ht="24" spans="1:12">
      <c r="A9" s="22" t="s">
        <v>2475</v>
      </c>
      <c r="B9" s="23" t="s">
        <v>2277</v>
      </c>
      <c r="C9" s="23" t="s">
        <v>2278</v>
      </c>
      <c r="D9" s="24" t="s">
        <v>2422</v>
      </c>
      <c r="E9" s="25">
        <v>44082</v>
      </c>
      <c r="F9" s="25">
        <v>44082</v>
      </c>
      <c r="G9" s="12"/>
      <c r="H9" s="26">
        <f t="shared" ref="H9:H16" si="2">F9+900</f>
        <v>44982</v>
      </c>
      <c r="I9" s="33">
        <f ca="1" t="shared" si="0"/>
        <v>292</v>
      </c>
      <c r="J9" s="22" t="str">
        <f ca="1" t="shared" si="1"/>
        <v>NOT DUE</v>
      </c>
      <c r="K9" s="24"/>
      <c r="L9" s="34"/>
    </row>
    <row r="10" ht="24" spans="1:12">
      <c r="A10" s="22" t="s">
        <v>2476</v>
      </c>
      <c r="B10" s="23" t="s">
        <v>2280</v>
      </c>
      <c r="C10" s="23" t="s">
        <v>2278</v>
      </c>
      <c r="D10" s="24" t="s">
        <v>2422</v>
      </c>
      <c r="E10" s="25">
        <v>44082</v>
      </c>
      <c r="F10" s="25">
        <v>44082</v>
      </c>
      <c r="G10" s="12"/>
      <c r="H10" s="26">
        <f t="shared" si="2"/>
        <v>44982</v>
      </c>
      <c r="I10" s="33">
        <f ca="1" t="shared" si="0"/>
        <v>292</v>
      </c>
      <c r="J10" s="22" t="str">
        <f ca="1" t="shared" si="1"/>
        <v>NOT DUE</v>
      </c>
      <c r="K10" s="24"/>
      <c r="L10" s="39"/>
    </row>
    <row r="11" ht="24" spans="1:12">
      <c r="A11" s="22" t="s">
        <v>2477</v>
      </c>
      <c r="B11" s="23" t="s">
        <v>2282</v>
      </c>
      <c r="C11" s="23" t="s">
        <v>2278</v>
      </c>
      <c r="D11" s="24" t="s">
        <v>2422</v>
      </c>
      <c r="E11" s="25">
        <v>44082</v>
      </c>
      <c r="F11" s="25">
        <v>44082</v>
      </c>
      <c r="G11" s="12"/>
      <c r="H11" s="26">
        <f t="shared" si="2"/>
        <v>44982</v>
      </c>
      <c r="I11" s="33">
        <f ca="1" t="shared" si="0"/>
        <v>292</v>
      </c>
      <c r="J11" s="22" t="str">
        <f ca="1" t="shared" si="1"/>
        <v>NOT DUE</v>
      </c>
      <c r="K11" s="24"/>
      <c r="L11" s="34"/>
    </row>
    <row r="12" ht="24" spans="1:12">
      <c r="A12" s="22" t="s">
        <v>2478</v>
      </c>
      <c r="B12" s="23" t="s">
        <v>2284</v>
      </c>
      <c r="C12" s="23" t="s">
        <v>2278</v>
      </c>
      <c r="D12" s="24" t="s">
        <v>2422</v>
      </c>
      <c r="E12" s="25">
        <v>44082</v>
      </c>
      <c r="F12" s="25">
        <v>44082</v>
      </c>
      <c r="G12" s="12"/>
      <c r="H12" s="26">
        <f t="shared" si="2"/>
        <v>44982</v>
      </c>
      <c r="I12" s="33">
        <f ca="1" t="shared" si="0"/>
        <v>292</v>
      </c>
      <c r="J12" s="22" t="str">
        <f ca="1" t="shared" si="1"/>
        <v>NOT DUE</v>
      </c>
      <c r="K12" s="24"/>
      <c r="L12" s="34"/>
    </row>
    <row r="13" ht="24" spans="1:12">
      <c r="A13" s="22" t="s">
        <v>2479</v>
      </c>
      <c r="B13" s="23" t="s">
        <v>2286</v>
      </c>
      <c r="C13" s="23" t="s">
        <v>2278</v>
      </c>
      <c r="D13" s="24" t="s">
        <v>2422</v>
      </c>
      <c r="E13" s="25">
        <v>44082</v>
      </c>
      <c r="F13" s="25">
        <v>44082</v>
      </c>
      <c r="G13" s="12"/>
      <c r="H13" s="26">
        <f t="shared" si="2"/>
        <v>44982</v>
      </c>
      <c r="I13" s="33">
        <f ca="1" t="shared" si="0"/>
        <v>292</v>
      </c>
      <c r="J13" s="22" t="str">
        <f ca="1" t="shared" si="1"/>
        <v>NOT DUE</v>
      </c>
      <c r="K13" s="24"/>
      <c r="L13" s="34"/>
    </row>
    <row r="14" ht="24" spans="1:12">
      <c r="A14" s="22" t="s">
        <v>2480</v>
      </c>
      <c r="B14" s="23" t="s">
        <v>76</v>
      </c>
      <c r="C14" s="23" t="s">
        <v>2288</v>
      </c>
      <c r="D14" s="24" t="s">
        <v>2422</v>
      </c>
      <c r="E14" s="25">
        <v>44082</v>
      </c>
      <c r="F14" s="25">
        <v>44082</v>
      </c>
      <c r="G14" s="12"/>
      <c r="H14" s="26">
        <f t="shared" si="2"/>
        <v>44982</v>
      </c>
      <c r="I14" s="33">
        <f ca="1" t="shared" si="0"/>
        <v>292</v>
      </c>
      <c r="J14" s="22" t="str">
        <f ca="1" t="shared" si="1"/>
        <v>NOT DUE</v>
      </c>
      <c r="K14" s="24"/>
      <c r="L14" s="34"/>
    </row>
    <row r="15" ht="24" spans="1:12">
      <c r="A15" s="22" t="s">
        <v>2481</v>
      </c>
      <c r="B15" s="23" t="s">
        <v>2290</v>
      </c>
      <c r="C15" s="23" t="s">
        <v>2291</v>
      </c>
      <c r="D15" s="24" t="s">
        <v>2422</v>
      </c>
      <c r="E15" s="25">
        <v>44082</v>
      </c>
      <c r="F15" s="25">
        <v>44082</v>
      </c>
      <c r="G15" s="12"/>
      <c r="H15" s="26">
        <f t="shared" si="2"/>
        <v>44982</v>
      </c>
      <c r="I15" s="33">
        <f ca="1" t="shared" si="0"/>
        <v>292</v>
      </c>
      <c r="J15" s="22" t="str">
        <f ca="1" t="shared" si="1"/>
        <v>NOT DUE</v>
      </c>
      <c r="K15" s="24"/>
      <c r="L15" s="34"/>
    </row>
    <row r="16" ht="132" spans="1:12">
      <c r="A16" s="22" t="s">
        <v>2482</v>
      </c>
      <c r="B16" s="23" t="s">
        <v>2293</v>
      </c>
      <c r="C16" s="23" t="s">
        <v>2432</v>
      </c>
      <c r="D16" s="24" t="s">
        <v>2422</v>
      </c>
      <c r="E16" s="25">
        <v>44082</v>
      </c>
      <c r="F16" s="25">
        <v>44082</v>
      </c>
      <c r="G16" s="12"/>
      <c r="H16" s="26">
        <f t="shared" si="2"/>
        <v>44982</v>
      </c>
      <c r="I16" s="33">
        <f ca="1" t="shared" si="0"/>
        <v>292</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2483</v>
      </c>
      <c r="D3" s="6" t="s">
        <v>149</v>
      </c>
      <c r="E3" s="6"/>
      <c r="F3" s="11" t="s">
        <v>2484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2485</v>
      </c>
      <c r="B8" s="23" t="s">
        <v>2486</v>
      </c>
      <c r="C8" s="23" t="s">
        <v>2487</v>
      </c>
      <c r="D8" s="24" t="s">
        <v>2488</v>
      </c>
      <c r="E8" s="25">
        <v>44082</v>
      </c>
      <c r="F8" s="25">
        <v>44677</v>
      </c>
      <c r="G8" s="12" t="s">
        <v>2170</v>
      </c>
      <c r="H8" s="26">
        <f>F8+30</f>
        <v>44707</v>
      </c>
      <c r="I8" s="33">
        <f ca="1" t="shared" ref="I8" si="0">IF(ISBLANK(H8),"",H8-DATE(YEAR(NOW()),MONTH(NOW()),DAY(NOW())))</f>
        <v>17</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2491</v>
      </c>
      <c r="B8" s="23" t="s">
        <v>2492</v>
      </c>
      <c r="C8" s="23" t="s">
        <v>2493</v>
      </c>
      <c r="D8" s="24" t="s">
        <v>2488</v>
      </c>
      <c r="E8" s="25">
        <v>44082</v>
      </c>
      <c r="F8" s="25">
        <v>44677</v>
      </c>
      <c r="G8" s="12" t="s">
        <v>2170</v>
      </c>
      <c r="H8" s="26">
        <f>F8+30</f>
        <v>44707</v>
      </c>
      <c r="I8" s="33">
        <f ca="1" t="shared" ref="I8" si="0">IF(ISBLANK(H8),"",H8-DATE(YEAR(NOW()),MONTH(NOW()),DAY(NOW())))</f>
        <v>17</v>
      </c>
      <c r="J8" s="22" t="str">
        <f ca="1" t="shared" ref="J8" si="1">IF(I8="","",IF(I8&lt;0,"OVERDUE","NOT DUE"))</f>
        <v>NOT DUE</v>
      </c>
      <c r="K8" s="23"/>
      <c r="L8" s="34" t="s">
        <v>2489</v>
      </c>
    </row>
    <row r="13" spans="2:6">
      <c r="B13" t="s">
        <v>175</v>
      </c>
      <c r="D13" s="3" t="s">
        <v>1595</v>
      </c>
      <c r="F13" t="s">
        <v>1596</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2495</v>
      </c>
      <c r="B8" s="23" t="s">
        <v>2486</v>
      </c>
      <c r="C8" s="23" t="s">
        <v>2496</v>
      </c>
      <c r="D8" s="24" t="s">
        <v>2488</v>
      </c>
      <c r="E8" s="25">
        <v>44082</v>
      </c>
      <c r="F8" s="25">
        <v>44677</v>
      </c>
      <c r="G8" s="12" t="s">
        <v>2170</v>
      </c>
      <c r="H8" s="26">
        <f>F8+30</f>
        <v>44707</v>
      </c>
      <c r="I8" s="33">
        <f ca="1" t="shared" ref="I8" si="0">IF(ISBLANK(H8),"",H8-DATE(YEAR(NOW()),MONTH(NOW()),DAY(NOW())))</f>
        <v>17</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2497</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2498</v>
      </c>
      <c r="B8" s="23" t="s">
        <v>2499</v>
      </c>
      <c r="C8" s="23" t="s">
        <v>2500</v>
      </c>
      <c r="D8" s="24" t="s">
        <v>2488</v>
      </c>
      <c r="E8" s="25">
        <v>44082</v>
      </c>
      <c r="F8" s="25">
        <v>44677</v>
      </c>
      <c r="G8" s="12" t="s">
        <v>2170</v>
      </c>
      <c r="H8" s="26">
        <f>F8+30</f>
        <v>44707</v>
      </c>
      <c r="I8" s="33">
        <f ca="1" t="shared" ref="I8" si="0">IF(ISBLANK(H8),"",H8-DATE(YEAR(NOW()),MONTH(NOW()),DAY(NOW())))</f>
        <v>17</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2502</v>
      </c>
      <c r="B8" s="23" t="s">
        <v>2499</v>
      </c>
      <c r="C8" s="23" t="s">
        <v>2500</v>
      </c>
      <c r="D8" s="24" t="s">
        <v>2488</v>
      </c>
      <c r="E8" s="25">
        <v>44082</v>
      </c>
      <c r="F8" s="25">
        <v>44677</v>
      </c>
      <c r="G8" s="12" t="s">
        <v>2170</v>
      </c>
      <c r="H8" s="26">
        <f>F8+30</f>
        <v>44707</v>
      </c>
      <c r="I8" s="33">
        <f ca="1" t="shared" ref="I8" si="0">IF(ISBLANK(H8),"",H8-DATE(YEAR(NOW()),MONTH(NOW()),DAY(NOW())))</f>
        <v>17</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19"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852</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122</v>
      </c>
      <c r="J9" s="22" t="str">
        <f ca="1" t="shared" si="1"/>
        <v>NOT DUE</v>
      </c>
      <c r="K9" s="41"/>
      <c r="L9" s="34"/>
    </row>
    <row r="10" ht="24" spans="1:12">
      <c r="A10" s="22" t="s">
        <v>331</v>
      </c>
      <c r="B10" s="23" t="s">
        <v>199</v>
      </c>
      <c r="C10" s="23" t="s">
        <v>200</v>
      </c>
      <c r="D10" s="24" t="s">
        <v>201</v>
      </c>
      <c r="E10" s="25">
        <v>44082</v>
      </c>
      <c r="F10" s="25">
        <v>44688</v>
      </c>
      <c r="G10" s="40"/>
      <c r="H10" s="26">
        <f>F10+30</f>
        <v>44718</v>
      </c>
      <c r="I10" s="33">
        <f ca="1" t="shared" si="0"/>
        <v>28</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122</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122</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122</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122</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122</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122</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122</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122</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122</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122</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122</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122</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122</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122</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122</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122</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122</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122</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122</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122</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122</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122</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122</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122</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122</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122</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122</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122</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122</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122</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122</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122</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122</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122</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2504</v>
      </c>
      <c r="B8" s="23" t="s">
        <v>2505</v>
      </c>
      <c r="C8" s="23" t="s">
        <v>2506</v>
      </c>
      <c r="D8" s="24" t="s">
        <v>2488</v>
      </c>
      <c r="E8" s="25">
        <v>44082</v>
      </c>
      <c r="F8" s="25">
        <v>44677</v>
      </c>
      <c r="G8" s="12" t="s">
        <v>2170</v>
      </c>
      <c r="H8" s="26">
        <f>F8+30</f>
        <v>44707</v>
      </c>
      <c r="I8" s="33">
        <f ca="1" t="shared" ref="I8:I16" si="0">IF(ISBLANK(H8),"",H8-DATE(YEAR(NOW()),MONTH(NOW()),DAY(NOW())))</f>
        <v>17</v>
      </c>
      <c r="J8" s="22" t="str">
        <f ca="1" t="shared" ref="J8:J16" si="1">IF(I8="","",IF(I8&lt;0,"OVERDUE","NOT DUE"))</f>
        <v>NOT DUE</v>
      </c>
      <c r="K8" s="23"/>
      <c r="L8" s="34"/>
    </row>
    <row r="9" spans="1:12">
      <c r="A9" s="22" t="s">
        <v>2507</v>
      </c>
      <c r="B9" s="23" t="s">
        <v>2505</v>
      </c>
      <c r="C9" s="23" t="s">
        <v>2508</v>
      </c>
      <c r="D9" s="24" t="s">
        <v>2488</v>
      </c>
      <c r="E9" s="25">
        <v>44082</v>
      </c>
      <c r="F9" s="25">
        <f>F8</f>
        <v>44677</v>
      </c>
      <c r="G9" s="12" t="s">
        <v>2170</v>
      </c>
      <c r="H9" s="26">
        <f>F9+30</f>
        <v>44707</v>
      </c>
      <c r="I9" s="33">
        <f ca="1" t="shared" si="0"/>
        <v>17</v>
      </c>
      <c r="J9" s="22" t="str">
        <f ca="1" t="shared" si="1"/>
        <v>NOT DUE</v>
      </c>
      <c r="K9" s="23"/>
      <c r="L9" s="34"/>
    </row>
    <row r="10" spans="1:12">
      <c r="A10" s="22" t="s">
        <v>2509</v>
      </c>
      <c r="B10" s="23" t="s">
        <v>2505</v>
      </c>
      <c r="C10" s="23" t="s">
        <v>2510</v>
      </c>
      <c r="D10" s="24" t="s">
        <v>2511</v>
      </c>
      <c r="E10" s="25">
        <v>44082</v>
      </c>
      <c r="F10" s="25">
        <v>44082</v>
      </c>
      <c r="G10" s="12" t="s">
        <v>2170</v>
      </c>
      <c r="H10" s="26">
        <f t="shared" ref="H10" si="2">F10+1800</f>
        <v>45882</v>
      </c>
      <c r="I10" s="33">
        <f ca="1" t="shared" si="0"/>
        <v>1192</v>
      </c>
      <c r="J10" s="22" t="str">
        <f ca="1" t="shared" si="1"/>
        <v>NOT DUE</v>
      </c>
      <c r="K10" s="23"/>
      <c r="L10" s="34"/>
    </row>
    <row r="11" spans="1:12">
      <c r="A11" s="22" t="s">
        <v>2512</v>
      </c>
      <c r="B11" s="23" t="s">
        <v>2513</v>
      </c>
      <c r="C11" s="23" t="s">
        <v>2506</v>
      </c>
      <c r="D11" s="24" t="s">
        <v>2488</v>
      </c>
      <c r="E11" s="25">
        <v>44082</v>
      </c>
      <c r="F11" s="25">
        <f>F8</f>
        <v>44677</v>
      </c>
      <c r="G11" s="12" t="s">
        <v>2170</v>
      </c>
      <c r="H11" s="26">
        <f t="shared" ref="H11:H12" si="3">F11+30</f>
        <v>44707</v>
      </c>
      <c r="I11" s="33">
        <f ca="1" t="shared" si="0"/>
        <v>17</v>
      </c>
      <c r="J11" s="22" t="str">
        <f ca="1" t="shared" si="1"/>
        <v>NOT DUE</v>
      </c>
      <c r="K11" s="23"/>
      <c r="L11" s="39"/>
    </row>
    <row r="12" spans="1:12">
      <c r="A12" s="22" t="s">
        <v>2514</v>
      </c>
      <c r="B12" s="23" t="s">
        <v>2513</v>
      </c>
      <c r="C12" s="23" t="s">
        <v>2508</v>
      </c>
      <c r="D12" s="24" t="s">
        <v>2488</v>
      </c>
      <c r="E12" s="25">
        <v>44082</v>
      </c>
      <c r="F12" s="25">
        <f>F8</f>
        <v>44677</v>
      </c>
      <c r="G12" s="12" t="s">
        <v>2170</v>
      </c>
      <c r="H12" s="26">
        <f t="shared" si="3"/>
        <v>44707</v>
      </c>
      <c r="I12" s="33">
        <f ca="1" t="shared" si="0"/>
        <v>17</v>
      </c>
      <c r="J12" s="22" t="str">
        <f ca="1" t="shared" si="1"/>
        <v>NOT DUE</v>
      </c>
      <c r="K12" s="23"/>
      <c r="L12" s="34"/>
    </row>
    <row r="13" spans="1:12">
      <c r="A13" s="22" t="s">
        <v>2515</v>
      </c>
      <c r="B13" s="23" t="s">
        <v>2513</v>
      </c>
      <c r="C13" s="23" t="s">
        <v>2510</v>
      </c>
      <c r="D13" s="24" t="s">
        <v>2511</v>
      </c>
      <c r="E13" s="25">
        <v>44082</v>
      </c>
      <c r="F13" s="25">
        <v>44082</v>
      </c>
      <c r="G13" s="12" t="s">
        <v>2170</v>
      </c>
      <c r="H13" s="26">
        <f t="shared" ref="H13" si="4">F13+1800</f>
        <v>45882</v>
      </c>
      <c r="I13" s="33">
        <f ca="1" t="shared" si="0"/>
        <v>1192</v>
      </c>
      <c r="J13" s="22" t="str">
        <f ca="1" t="shared" si="1"/>
        <v>NOT DUE</v>
      </c>
      <c r="K13" s="23"/>
      <c r="L13" s="34"/>
    </row>
    <row r="14" spans="1:12">
      <c r="A14" s="22" t="s">
        <v>2516</v>
      </c>
      <c r="B14" s="23" t="s">
        <v>2517</v>
      </c>
      <c r="C14" s="23" t="s">
        <v>2506</v>
      </c>
      <c r="D14" s="24" t="s">
        <v>2488</v>
      </c>
      <c r="E14" s="25">
        <v>44082</v>
      </c>
      <c r="F14" s="25">
        <f>F8</f>
        <v>44677</v>
      </c>
      <c r="G14" s="12" t="s">
        <v>2170</v>
      </c>
      <c r="H14" s="26">
        <f t="shared" ref="H14:H15" si="5">F14+30</f>
        <v>44707</v>
      </c>
      <c r="I14" s="33">
        <f ca="1" t="shared" si="0"/>
        <v>17</v>
      </c>
      <c r="J14" s="22" t="str">
        <f ca="1" t="shared" si="1"/>
        <v>NOT DUE</v>
      </c>
      <c r="K14" s="23"/>
      <c r="L14" s="34"/>
    </row>
    <row r="15" spans="1:12">
      <c r="A15" s="22" t="s">
        <v>2518</v>
      </c>
      <c r="B15" s="23" t="s">
        <v>2517</v>
      </c>
      <c r="C15" s="23" t="s">
        <v>2508</v>
      </c>
      <c r="D15" s="24" t="s">
        <v>2488</v>
      </c>
      <c r="E15" s="25">
        <v>44082</v>
      </c>
      <c r="F15" s="25">
        <f>F8</f>
        <v>44677</v>
      </c>
      <c r="G15" s="12" t="s">
        <v>2170</v>
      </c>
      <c r="H15" s="26">
        <f t="shared" si="5"/>
        <v>44707</v>
      </c>
      <c r="I15" s="33">
        <f ca="1" t="shared" si="0"/>
        <v>17</v>
      </c>
      <c r="J15" s="22" t="str">
        <f ca="1" t="shared" si="1"/>
        <v>NOT DUE</v>
      </c>
      <c r="K15" s="23"/>
      <c r="L15" s="34"/>
    </row>
    <row r="16" spans="1:12">
      <c r="A16" s="22" t="s">
        <v>2519</v>
      </c>
      <c r="B16" s="23" t="s">
        <v>2517</v>
      </c>
      <c r="C16" s="23" t="s">
        <v>2510</v>
      </c>
      <c r="D16" s="24" t="s">
        <v>2511</v>
      </c>
      <c r="E16" s="25">
        <v>44082</v>
      </c>
      <c r="F16" s="25">
        <v>44082</v>
      </c>
      <c r="G16" s="12" t="s">
        <v>2170</v>
      </c>
      <c r="H16" s="26">
        <f t="shared" ref="H16" si="6">F16+1800</f>
        <v>45882</v>
      </c>
      <c r="I16" s="33">
        <f ca="1" t="shared" si="0"/>
        <v>1192</v>
      </c>
      <c r="J16" s="22" t="str">
        <f ca="1" t="shared" si="1"/>
        <v>NOT DUE</v>
      </c>
      <c r="K16" s="23"/>
      <c r="L16" s="34"/>
    </row>
    <row r="20" spans="2:6">
      <c r="B20" t="s">
        <v>175</v>
      </c>
      <c r="D20" s="3" t="s">
        <v>1595</v>
      </c>
      <c r="F20" t="s">
        <v>1596</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2521</v>
      </c>
      <c r="B8" s="23" t="s">
        <v>2522</v>
      </c>
      <c r="C8" s="23" t="s">
        <v>2523</v>
      </c>
      <c r="D8" s="24" t="s">
        <v>2488</v>
      </c>
      <c r="E8" s="25">
        <v>44082</v>
      </c>
      <c r="F8" s="25">
        <v>44675</v>
      </c>
      <c r="G8" s="12" t="s">
        <v>2170</v>
      </c>
      <c r="H8" s="26">
        <f>F8+30</f>
        <v>44705</v>
      </c>
      <c r="I8" s="33">
        <f ca="1" t="shared" ref="I8" si="0">IF(ISBLANK(H8),"",H8-DATE(YEAR(NOW()),MONTH(NOW()),DAY(NOW())))</f>
        <v>15</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2525</v>
      </c>
      <c r="B8" s="23" t="s">
        <v>76</v>
      </c>
      <c r="C8" s="23" t="s">
        <v>1659</v>
      </c>
      <c r="D8" s="24" t="s">
        <v>2488</v>
      </c>
      <c r="E8" s="25">
        <v>44082</v>
      </c>
      <c r="F8" s="25">
        <v>44671</v>
      </c>
      <c r="G8" s="12" t="s">
        <v>2170</v>
      </c>
      <c r="H8" s="26">
        <f>F8+30</f>
        <v>44701</v>
      </c>
      <c r="I8" s="33">
        <f ca="1" t="shared" ref="I8" si="0">IF(ISBLANK(H8),"",H8-DATE(YEAR(NOW()),MONTH(NOW()),DAY(NOW())))</f>
        <v>11</v>
      </c>
      <c r="J8" s="22" t="str">
        <f ca="1" t="shared" ref="J8" si="1">IF(I8="","",IF(I8&lt;0,"OVERDUE","NOT DUE"))</f>
        <v>NOT DUE</v>
      </c>
      <c r="K8" s="23"/>
      <c r="L8" s="34"/>
    </row>
    <row r="13" spans="2:6">
      <c r="B13" t="s">
        <v>175</v>
      </c>
      <c r="D13" s="3" t="s">
        <v>1595</v>
      </c>
      <c r="F13" t="s">
        <v>1596</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2527</v>
      </c>
      <c r="B8" s="23" t="s">
        <v>2528</v>
      </c>
      <c r="C8" s="23" t="s">
        <v>2529</v>
      </c>
      <c r="D8" s="24" t="s">
        <v>1602</v>
      </c>
      <c r="E8" s="25">
        <v>44082</v>
      </c>
      <c r="F8" s="25">
        <v>44671</v>
      </c>
      <c r="G8" s="12" t="s">
        <v>2170</v>
      </c>
      <c r="H8" s="26">
        <f t="shared" ref="H8:H19" si="0">F8+30</f>
        <v>44701</v>
      </c>
      <c r="I8" s="33">
        <f ca="1" t="shared" ref="I8:I21" si="1">IF(ISBLANK(H8),"",H8-DATE(YEAR(NOW()),MONTH(NOW()),DAY(NOW())))</f>
        <v>11</v>
      </c>
      <c r="J8" s="22" t="str">
        <f ca="1" t="shared" ref="J8:J21" si="2">IF(I8="","",IF(I8&lt;0,"OVERDUE","NOT DUE"))</f>
        <v>NOT DUE</v>
      </c>
      <c r="K8" s="23"/>
      <c r="L8" s="34"/>
    </row>
    <row r="9" spans="1:12">
      <c r="A9" s="22" t="s">
        <v>2530</v>
      </c>
      <c r="B9" s="23" t="s">
        <v>2531</v>
      </c>
      <c r="C9" s="23" t="s">
        <v>2532</v>
      </c>
      <c r="D9" s="24" t="s">
        <v>1602</v>
      </c>
      <c r="E9" s="25">
        <v>44082</v>
      </c>
      <c r="F9" s="25">
        <f>$F$8</f>
        <v>44671</v>
      </c>
      <c r="G9" s="12" t="s">
        <v>2170</v>
      </c>
      <c r="H9" s="26">
        <f t="shared" si="0"/>
        <v>44701</v>
      </c>
      <c r="I9" s="33">
        <f ca="1" t="shared" si="1"/>
        <v>11</v>
      </c>
      <c r="J9" s="22" t="str">
        <f ca="1" t="shared" si="2"/>
        <v>NOT DUE</v>
      </c>
      <c r="K9" s="23"/>
      <c r="L9" s="34"/>
    </row>
    <row r="10" spans="1:12">
      <c r="A10" s="22" t="s">
        <v>2533</v>
      </c>
      <c r="B10" s="23" t="s">
        <v>2534</v>
      </c>
      <c r="C10" s="23" t="s">
        <v>2529</v>
      </c>
      <c r="D10" s="24" t="s">
        <v>1602</v>
      </c>
      <c r="E10" s="25">
        <v>44082</v>
      </c>
      <c r="F10" s="25">
        <f t="shared" ref="F10:F19" si="3">$F$8</f>
        <v>44671</v>
      </c>
      <c r="G10" s="12" t="s">
        <v>2170</v>
      </c>
      <c r="H10" s="26">
        <f t="shared" si="0"/>
        <v>44701</v>
      </c>
      <c r="I10" s="33">
        <f ca="1" t="shared" si="1"/>
        <v>11</v>
      </c>
      <c r="J10" s="22" t="str">
        <f ca="1" t="shared" si="2"/>
        <v>NOT DUE</v>
      </c>
      <c r="K10" s="23"/>
      <c r="L10" s="34"/>
    </row>
    <row r="11" ht="24" spans="1:12">
      <c r="A11" s="22" t="s">
        <v>2535</v>
      </c>
      <c r="B11" s="23" t="s">
        <v>2536</v>
      </c>
      <c r="C11" s="23" t="s">
        <v>2537</v>
      </c>
      <c r="D11" s="24" t="s">
        <v>1602</v>
      </c>
      <c r="E11" s="25">
        <v>44082</v>
      </c>
      <c r="F11" s="25">
        <f t="shared" si="3"/>
        <v>44671</v>
      </c>
      <c r="G11" s="12" t="s">
        <v>2170</v>
      </c>
      <c r="H11" s="26">
        <f t="shared" si="0"/>
        <v>44701</v>
      </c>
      <c r="I11" s="33">
        <f ca="1" t="shared" si="1"/>
        <v>11</v>
      </c>
      <c r="J11" s="22" t="str">
        <f ca="1" t="shared" si="2"/>
        <v>NOT DUE</v>
      </c>
      <c r="K11" s="23"/>
      <c r="L11" s="39"/>
    </row>
    <row r="12" ht="24" spans="1:12">
      <c r="A12" s="22" t="s">
        <v>2538</v>
      </c>
      <c r="B12" s="23" t="s">
        <v>2539</v>
      </c>
      <c r="C12" s="23" t="s">
        <v>2540</v>
      </c>
      <c r="D12" s="24" t="s">
        <v>1602</v>
      </c>
      <c r="E12" s="25">
        <v>44082</v>
      </c>
      <c r="F12" s="25">
        <f t="shared" si="3"/>
        <v>44671</v>
      </c>
      <c r="G12" s="12" t="s">
        <v>2170</v>
      </c>
      <c r="H12" s="26">
        <f t="shared" si="0"/>
        <v>44701</v>
      </c>
      <c r="I12" s="33">
        <f ca="1" t="shared" si="1"/>
        <v>11</v>
      </c>
      <c r="J12" s="22" t="str">
        <f ca="1" t="shared" si="2"/>
        <v>NOT DUE</v>
      </c>
      <c r="K12" s="23"/>
      <c r="L12" s="34"/>
    </row>
    <row r="13" ht="24" spans="1:12">
      <c r="A13" s="22" t="s">
        <v>2541</v>
      </c>
      <c r="B13" s="23" t="s">
        <v>2542</v>
      </c>
      <c r="C13" s="23" t="s">
        <v>2543</v>
      </c>
      <c r="D13" s="24" t="s">
        <v>1602</v>
      </c>
      <c r="E13" s="25">
        <v>44082</v>
      </c>
      <c r="F13" s="25">
        <f t="shared" si="3"/>
        <v>44671</v>
      </c>
      <c r="G13" s="12" t="s">
        <v>2170</v>
      </c>
      <c r="H13" s="26">
        <f t="shared" si="0"/>
        <v>44701</v>
      </c>
      <c r="I13" s="33">
        <f ca="1" t="shared" si="1"/>
        <v>11</v>
      </c>
      <c r="J13" s="22" t="str">
        <f ca="1" t="shared" si="2"/>
        <v>NOT DUE</v>
      </c>
      <c r="K13" s="23"/>
      <c r="L13" s="34"/>
    </row>
    <row r="14" ht="24" spans="1:12">
      <c r="A14" s="22" t="s">
        <v>2544</v>
      </c>
      <c r="B14" s="23" t="s">
        <v>2545</v>
      </c>
      <c r="C14" s="23" t="s">
        <v>2546</v>
      </c>
      <c r="D14" s="24" t="s">
        <v>1602</v>
      </c>
      <c r="E14" s="25">
        <v>44082</v>
      </c>
      <c r="F14" s="25">
        <f t="shared" si="3"/>
        <v>44671</v>
      </c>
      <c r="G14" s="12" t="s">
        <v>2170</v>
      </c>
      <c r="H14" s="26">
        <f t="shared" si="0"/>
        <v>44701</v>
      </c>
      <c r="I14" s="33">
        <f ca="1" t="shared" si="1"/>
        <v>11</v>
      </c>
      <c r="J14" s="22" t="str">
        <f ca="1" t="shared" si="2"/>
        <v>NOT DUE</v>
      </c>
      <c r="K14" s="23"/>
      <c r="L14" s="34"/>
    </row>
    <row r="15" ht="24" spans="1:12">
      <c r="A15" s="22" t="s">
        <v>2547</v>
      </c>
      <c r="B15" s="23" t="s">
        <v>2548</v>
      </c>
      <c r="C15" s="23" t="s">
        <v>2546</v>
      </c>
      <c r="D15" s="24" t="s">
        <v>1602</v>
      </c>
      <c r="E15" s="25">
        <v>44082</v>
      </c>
      <c r="F15" s="25">
        <f t="shared" si="3"/>
        <v>44671</v>
      </c>
      <c r="G15" s="12" t="s">
        <v>2170</v>
      </c>
      <c r="H15" s="26">
        <f t="shared" si="0"/>
        <v>44701</v>
      </c>
      <c r="I15" s="33">
        <f ca="1" t="shared" si="1"/>
        <v>11</v>
      </c>
      <c r="J15" s="22" t="str">
        <f ca="1" t="shared" si="2"/>
        <v>NOT DUE</v>
      </c>
      <c r="K15" s="23"/>
      <c r="L15" s="34" t="s">
        <v>2549</v>
      </c>
    </row>
    <row r="16" spans="1:12">
      <c r="A16" s="22" t="s">
        <v>2550</v>
      </c>
      <c r="B16" s="23" t="s">
        <v>80</v>
      </c>
      <c r="C16" s="23" t="s">
        <v>2551</v>
      </c>
      <c r="D16" s="24" t="s">
        <v>1602</v>
      </c>
      <c r="E16" s="25">
        <v>44082</v>
      </c>
      <c r="F16" s="25">
        <f t="shared" si="3"/>
        <v>44671</v>
      </c>
      <c r="G16" s="12" t="s">
        <v>2170</v>
      </c>
      <c r="H16" s="26">
        <f t="shared" si="0"/>
        <v>44701</v>
      </c>
      <c r="I16" s="33">
        <f ca="1" t="shared" si="1"/>
        <v>11</v>
      </c>
      <c r="J16" s="22" t="str">
        <f ca="1" t="shared" si="2"/>
        <v>NOT DUE</v>
      </c>
      <c r="K16" s="23"/>
      <c r="L16" s="34"/>
    </row>
    <row r="17" ht="24" spans="1:12">
      <c r="A17" s="22" t="s">
        <v>2552</v>
      </c>
      <c r="B17" s="23" t="s">
        <v>2553</v>
      </c>
      <c r="C17" s="23" t="s">
        <v>2546</v>
      </c>
      <c r="D17" s="24" t="s">
        <v>1602</v>
      </c>
      <c r="E17" s="25">
        <v>44082</v>
      </c>
      <c r="F17" s="25">
        <f t="shared" si="3"/>
        <v>44671</v>
      </c>
      <c r="G17" s="12" t="s">
        <v>2170</v>
      </c>
      <c r="H17" s="26">
        <f t="shared" si="0"/>
        <v>44701</v>
      </c>
      <c r="I17" s="33">
        <f ca="1" t="shared" si="1"/>
        <v>11</v>
      </c>
      <c r="J17" s="22" t="str">
        <f ca="1" t="shared" si="2"/>
        <v>NOT DUE</v>
      </c>
      <c r="K17" s="23"/>
      <c r="L17" s="34" t="s">
        <v>2549</v>
      </c>
    </row>
    <row r="18" ht="24" spans="1:12">
      <c r="A18" s="22" t="s">
        <v>2554</v>
      </c>
      <c r="B18" s="23" t="s">
        <v>2555</v>
      </c>
      <c r="C18" s="23" t="s">
        <v>2546</v>
      </c>
      <c r="D18" s="24" t="s">
        <v>1602</v>
      </c>
      <c r="E18" s="25">
        <v>44082</v>
      </c>
      <c r="F18" s="25">
        <f t="shared" si="3"/>
        <v>44671</v>
      </c>
      <c r="G18" s="12" t="s">
        <v>2170</v>
      </c>
      <c r="H18" s="26">
        <f t="shared" si="0"/>
        <v>44701</v>
      </c>
      <c r="I18" s="33">
        <f ca="1" t="shared" si="1"/>
        <v>11</v>
      </c>
      <c r="J18" s="22" t="str">
        <f ca="1" t="shared" si="2"/>
        <v>NOT DUE</v>
      </c>
      <c r="K18" s="23"/>
      <c r="L18" s="34"/>
    </row>
    <row r="19" ht="24" spans="1:12">
      <c r="A19" s="22" t="s">
        <v>2556</v>
      </c>
      <c r="B19" s="23" t="s">
        <v>2557</v>
      </c>
      <c r="C19" s="23" t="s">
        <v>2558</v>
      </c>
      <c r="D19" s="24" t="s">
        <v>1602</v>
      </c>
      <c r="E19" s="25">
        <v>44082</v>
      </c>
      <c r="F19" s="25">
        <f t="shared" si="3"/>
        <v>44671</v>
      </c>
      <c r="G19" s="12" t="s">
        <v>2170</v>
      </c>
      <c r="H19" s="26">
        <f t="shared" si="0"/>
        <v>44701</v>
      </c>
      <c r="I19" s="33">
        <f ca="1" t="shared" si="1"/>
        <v>11</v>
      </c>
      <c r="J19" s="22" t="str">
        <f ca="1" t="shared" si="2"/>
        <v>NOT DUE</v>
      </c>
      <c r="K19" s="23"/>
      <c r="L19" s="34"/>
    </row>
    <row r="20" ht="22.5" customHeight="1" spans="1:12">
      <c r="A20" s="22" t="s">
        <v>2559</v>
      </c>
      <c r="B20" s="91" t="s">
        <v>2560</v>
      </c>
      <c r="C20" s="91" t="s">
        <v>2561</v>
      </c>
      <c r="D20" s="92" t="s">
        <v>1450</v>
      </c>
      <c r="E20" s="25">
        <v>44082</v>
      </c>
      <c r="F20" s="25">
        <v>44685</v>
      </c>
      <c r="G20" s="12" t="s">
        <v>2170</v>
      </c>
      <c r="H20" s="93">
        <f>F20+7</f>
        <v>44692</v>
      </c>
      <c r="I20" s="94">
        <f ca="1" t="shared" si="1"/>
        <v>2</v>
      </c>
      <c r="J20" s="22" t="str">
        <f ca="1" t="shared" si="2"/>
        <v>NOT DUE</v>
      </c>
      <c r="K20" s="23"/>
      <c r="L20" s="34"/>
    </row>
    <row r="21" ht="26.25" customHeight="1" spans="1:12">
      <c r="A21" s="22" t="s">
        <v>2562</v>
      </c>
      <c r="B21" s="91" t="s">
        <v>2563</v>
      </c>
      <c r="C21" s="91" t="s">
        <v>2564</v>
      </c>
      <c r="D21" s="92" t="s">
        <v>1602</v>
      </c>
      <c r="E21" s="25">
        <v>44082</v>
      </c>
      <c r="F21" s="25">
        <f>F8</f>
        <v>44671</v>
      </c>
      <c r="G21" s="12" t="s">
        <v>2170</v>
      </c>
      <c r="H21" s="93">
        <f>F21+30</f>
        <v>44701</v>
      </c>
      <c r="I21" s="94">
        <f ca="1" t="shared" si="1"/>
        <v>11</v>
      </c>
      <c r="J21" s="22" t="str">
        <f ca="1" t="shared" si="2"/>
        <v>NOT DUE</v>
      </c>
      <c r="K21" s="23"/>
      <c r="L21" s="34"/>
    </row>
    <row r="24" spans="2:10">
      <c r="B24" s="36"/>
      <c r="C24" s="48"/>
      <c r="D24" s="49"/>
      <c r="E24" s="36"/>
      <c r="F24" s="36"/>
      <c r="G24" s="36"/>
      <c r="H24" s="36"/>
      <c r="I24" s="36"/>
      <c r="J24" s="36"/>
    </row>
    <row r="25" spans="2:10">
      <c r="B25" t="s">
        <v>175</v>
      </c>
      <c r="D25" s="3" t="s">
        <v>1595</v>
      </c>
      <c r="F25" t="s">
        <v>1596</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2565</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2566</v>
      </c>
      <c r="B8" s="23" t="s">
        <v>2567</v>
      </c>
      <c r="C8" s="23" t="s">
        <v>1659</v>
      </c>
      <c r="D8" s="24" t="s">
        <v>1602</v>
      </c>
      <c r="E8" s="25">
        <v>44082</v>
      </c>
      <c r="F8" s="25">
        <v>44675</v>
      </c>
      <c r="G8" s="40"/>
      <c r="H8" s="26">
        <f t="shared" ref="H8:H17" si="0">F8+30</f>
        <v>44705</v>
      </c>
      <c r="I8" s="33">
        <f ca="1" t="shared" ref="I8:I17" si="1">IF(ISBLANK(H8),"",H8-DATE(YEAR(NOW()),MONTH(NOW()),DAY(NOW())))</f>
        <v>15</v>
      </c>
      <c r="J8" s="22" t="str">
        <f ca="1" t="shared" ref="J8:J17" si="2">IF(I8="","",IF(I8&lt;0,"OVERDUE","NOT DUE"))</f>
        <v>NOT DUE</v>
      </c>
      <c r="K8" s="23"/>
      <c r="L8" s="34"/>
    </row>
    <row r="9" spans="1:12">
      <c r="A9" s="22" t="s">
        <v>2568</v>
      </c>
      <c r="B9" s="23" t="s">
        <v>2569</v>
      </c>
      <c r="C9" s="23" t="s">
        <v>1659</v>
      </c>
      <c r="D9" s="24" t="s">
        <v>1602</v>
      </c>
      <c r="E9" s="25">
        <v>44082</v>
      </c>
      <c r="F9" s="25">
        <f>F8</f>
        <v>44675</v>
      </c>
      <c r="G9" s="40"/>
      <c r="H9" s="26">
        <f t="shared" si="0"/>
        <v>44705</v>
      </c>
      <c r="I9" s="33">
        <f ca="1" t="shared" si="1"/>
        <v>15</v>
      </c>
      <c r="J9" s="22" t="str">
        <f ca="1" t="shared" si="2"/>
        <v>NOT DUE</v>
      </c>
      <c r="K9" s="23"/>
      <c r="L9" s="34"/>
    </row>
    <row r="10" ht="24" spans="1:12">
      <c r="A10" s="22" t="s">
        <v>2570</v>
      </c>
      <c r="B10" s="23" t="s">
        <v>2571</v>
      </c>
      <c r="C10" s="23" t="s">
        <v>1659</v>
      </c>
      <c r="D10" s="24" t="s">
        <v>1602</v>
      </c>
      <c r="E10" s="25">
        <v>44082</v>
      </c>
      <c r="F10" s="25">
        <f>F8</f>
        <v>44675</v>
      </c>
      <c r="G10" s="40"/>
      <c r="H10" s="26">
        <f t="shared" si="0"/>
        <v>44705</v>
      </c>
      <c r="I10" s="33">
        <f ca="1" t="shared" si="1"/>
        <v>15</v>
      </c>
      <c r="J10" s="22" t="str">
        <f ca="1" t="shared" si="2"/>
        <v>NOT DUE</v>
      </c>
      <c r="K10" s="23"/>
      <c r="L10" s="34"/>
    </row>
    <row r="11" ht="24" spans="1:12">
      <c r="A11" s="22" t="s">
        <v>2572</v>
      </c>
      <c r="B11" s="23" t="s">
        <v>2573</v>
      </c>
      <c r="C11" s="23" t="s">
        <v>1659</v>
      </c>
      <c r="D11" s="24" t="s">
        <v>1602</v>
      </c>
      <c r="E11" s="25">
        <v>44082</v>
      </c>
      <c r="F11" s="25">
        <f>F8</f>
        <v>44675</v>
      </c>
      <c r="G11" s="40"/>
      <c r="H11" s="26">
        <f t="shared" si="0"/>
        <v>44705</v>
      </c>
      <c r="I11" s="33">
        <f ca="1" t="shared" si="1"/>
        <v>15</v>
      </c>
      <c r="J11" s="22" t="str">
        <f ca="1" t="shared" si="2"/>
        <v>NOT DUE</v>
      </c>
      <c r="K11" s="23"/>
      <c r="L11" s="39"/>
    </row>
    <row r="12" spans="1:12">
      <c r="A12" s="22" t="s">
        <v>2574</v>
      </c>
      <c r="B12" s="23" t="s">
        <v>2575</v>
      </c>
      <c r="C12" s="23" t="s">
        <v>1659</v>
      </c>
      <c r="D12" s="24" t="s">
        <v>1602</v>
      </c>
      <c r="E12" s="25">
        <v>44082</v>
      </c>
      <c r="F12" s="25">
        <f>F8</f>
        <v>44675</v>
      </c>
      <c r="G12" s="40"/>
      <c r="H12" s="26">
        <f t="shared" si="0"/>
        <v>44705</v>
      </c>
      <c r="I12" s="33">
        <f ca="1" t="shared" si="1"/>
        <v>15</v>
      </c>
      <c r="J12" s="22" t="str">
        <f ca="1" t="shared" si="2"/>
        <v>NOT DUE</v>
      </c>
      <c r="K12" s="23"/>
      <c r="L12" s="34"/>
    </row>
    <row r="13" ht="24" spans="1:12">
      <c r="A13" s="22" t="s">
        <v>2576</v>
      </c>
      <c r="B13" s="23" t="s">
        <v>2577</v>
      </c>
      <c r="C13" s="23" t="s">
        <v>1659</v>
      </c>
      <c r="D13" s="24" t="s">
        <v>1602</v>
      </c>
      <c r="E13" s="25">
        <v>44082</v>
      </c>
      <c r="F13" s="25">
        <f>F8</f>
        <v>44675</v>
      </c>
      <c r="G13" s="40"/>
      <c r="H13" s="26">
        <f t="shared" si="0"/>
        <v>44705</v>
      </c>
      <c r="I13" s="33">
        <f ca="1" t="shared" si="1"/>
        <v>15</v>
      </c>
      <c r="J13" s="22" t="str">
        <f ca="1" t="shared" si="2"/>
        <v>NOT DUE</v>
      </c>
      <c r="K13" s="23"/>
      <c r="L13" s="34"/>
    </row>
    <row r="14" spans="1:12">
      <c r="A14" s="22" t="s">
        <v>2578</v>
      </c>
      <c r="B14" s="23" t="s">
        <v>2579</v>
      </c>
      <c r="C14" s="23" t="s">
        <v>1659</v>
      </c>
      <c r="D14" s="24" t="s">
        <v>1602</v>
      </c>
      <c r="E14" s="25">
        <v>44082</v>
      </c>
      <c r="F14" s="25">
        <f>F8</f>
        <v>44675</v>
      </c>
      <c r="G14" s="40"/>
      <c r="H14" s="26">
        <f t="shared" si="0"/>
        <v>44705</v>
      </c>
      <c r="I14" s="33">
        <f ca="1" t="shared" si="1"/>
        <v>15</v>
      </c>
      <c r="J14" s="22" t="str">
        <f ca="1" t="shared" si="2"/>
        <v>NOT DUE</v>
      </c>
      <c r="K14" s="23"/>
      <c r="L14" s="34"/>
    </row>
    <row r="15" spans="1:12">
      <c r="A15" s="22" t="s">
        <v>2580</v>
      </c>
      <c r="B15" s="23" t="s">
        <v>2581</v>
      </c>
      <c r="C15" s="23" t="s">
        <v>1659</v>
      </c>
      <c r="D15" s="24" t="s">
        <v>1602</v>
      </c>
      <c r="E15" s="25">
        <v>44082</v>
      </c>
      <c r="F15" s="25">
        <f>F8</f>
        <v>44675</v>
      </c>
      <c r="G15" s="40"/>
      <c r="H15" s="26">
        <f t="shared" si="0"/>
        <v>44705</v>
      </c>
      <c r="I15" s="33">
        <f ca="1" t="shared" si="1"/>
        <v>15</v>
      </c>
      <c r="J15" s="22" t="str">
        <f ca="1" t="shared" si="2"/>
        <v>NOT DUE</v>
      </c>
      <c r="K15" s="23"/>
      <c r="L15" s="34"/>
    </row>
    <row r="16" spans="1:12">
      <c r="A16" s="22" t="s">
        <v>2582</v>
      </c>
      <c r="B16" s="23" t="s">
        <v>2583</v>
      </c>
      <c r="C16" s="23" t="s">
        <v>1659</v>
      </c>
      <c r="D16" s="24" t="s">
        <v>1602</v>
      </c>
      <c r="E16" s="25">
        <v>44082</v>
      </c>
      <c r="F16" s="25">
        <f>F8</f>
        <v>44675</v>
      </c>
      <c r="G16" s="40"/>
      <c r="H16" s="26">
        <f t="shared" si="0"/>
        <v>44705</v>
      </c>
      <c r="I16" s="33">
        <f ca="1" t="shared" si="1"/>
        <v>15</v>
      </c>
      <c r="J16" s="22" t="str">
        <f ca="1" t="shared" si="2"/>
        <v>NOT DUE</v>
      </c>
      <c r="K16" s="23"/>
      <c r="L16" s="34"/>
    </row>
    <row r="17" spans="1:12">
      <c r="A17" s="22" t="s">
        <v>2584</v>
      </c>
      <c r="B17" s="23" t="s">
        <v>2585</v>
      </c>
      <c r="C17" s="23" t="s">
        <v>1659</v>
      </c>
      <c r="D17" s="24" t="s">
        <v>1602</v>
      </c>
      <c r="E17" s="25">
        <v>44082</v>
      </c>
      <c r="F17" s="25">
        <f>F8</f>
        <v>44675</v>
      </c>
      <c r="G17" s="40"/>
      <c r="H17" s="26">
        <f t="shared" si="0"/>
        <v>44705</v>
      </c>
      <c r="I17" s="33">
        <f ca="1" t="shared" si="1"/>
        <v>15</v>
      </c>
      <c r="J17" s="22" t="str">
        <f ca="1" t="shared" si="2"/>
        <v>NOT DUE</v>
      </c>
      <c r="K17" s="23"/>
      <c r="L17"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2587</v>
      </c>
      <c r="B8" s="23" t="s">
        <v>2542</v>
      </c>
      <c r="C8" s="23" t="s">
        <v>2543</v>
      </c>
      <c r="D8" s="24" t="s">
        <v>1602</v>
      </c>
      <c r="E8" s="25">
        <v>44082</v>
      </c>
      <c r="F8" s="25">
        <v>44675</v>
      </c>
      <c r="G8" s="12" t="s">
        <v>2170</v>
      </c>
      <c r="H8" s="26">
        <f t="shared" ref="H8:H11" si="0">F8+30</f>
        <v>44705</v>
      </c>
      <c r="I8" s="33">
        <f ca="1" t="shared" ref="I8:I11" si="1">IF(ISBLANK(H8),"",H8-DATE(YEAR(NOW()),MONTH(NOW()),DAY(NOW())))</f>
        <v>15</v>
      </c>
      <c r="J8" s="22" t="str">
        <f ca="1" t="shared" ref="J8:J11" si="2">IF(I8="","",IF(I8&lt;0,"OVERDUE","NOT DUE"))</f>
        <v>NOT DUE</v>
      </c>
      <c r="K8" s="23"/>
      <c r="L8" s="34"/>
    </row>
    <row r="9" ht="24" spans="1:12">
      <c r="A9" s="22" t="s">
        <v>2588</v>
      </c>
      <c r="B9" s="23" t="s">
        <v>2545</v>
      </c>
      <c r="C9" s="23" t="s">
        <v>2546</v>
      </c>
      <c r="D9" s="24" t="s">
        <v>1602</v>
      </c>
      <c r="E9" s="25">
        <v>44082</v>
      </c>
      <c r="F9" s="25">
        <f>F8</f>
        <v>44675</v>
      </c>
      <c r="G9" s="12" t="s">
        <v>2170</v>
      </c>
      <c r="H9" s="26">
        <f t="shared" si="0"/>
        <v>44705</v>
      </c>
      <c r="I9" s="33">
        <f ca="1" t="shared" si="1"/>
        <v>15</v>
      </c>
      <c r="J9" s="22" t="str">
        <f ca="1" t="shared" si="2"/>
        <v>NOT DUE</v>
      </c>
      <c r="K9" s="23"/>
      <c r="L9" s="34"/>
    </row>
    <row r="10" spans="1:12">
      <c r="A10" s="22" t="s">
        <v>2589</v>
      </c>
      <c r="B10" s="90" t="s">
        <v>2590</v>
      </c>
      <c r="C10" s="23" t="s">
        <v>2551</v>
      </c>
      <c r="D10" s="24" t="s">
        <v>1602</v>
      </c>
      <c r="E10" s="25">
        <v>44082</v>
      </c>
      <c r="F10" s="25">
        <f>F8</f>
        <v>44675</v>
      </c>
      <c r="G10" s="12" t="s">
        <v>2170</v>
      </c>
      <c r="H10" s="26">
        <f t="shared" si="0"/>
        <v>44705</v>
      </c>
      <c r="I10" s="33">
        <f ca="1" t="shared" si="1"/>
        <v>15</v>
      </c>
      <c r="J10" s="22" t="str">
        <f ca="1" t="shared" si="2"/>
        <v>NOT DUE</v>
      </c>
      <c r="K10" s="90"/>
      <c r="L10" s="34"/>
    </row>
    <row r="11" spans="1:12">
      <c r="A11" s="22" t="s">
        <v>2591</v>
      </c>
      <c r="B11" s="90" t="s">
        <v>2592</v>
      </c>
      <c r="C11" s="23" t="s">
        <v>2551</v>
      </c>
      <c r="D11" s="24" t="s">
        <v>1602</v>
      </c>
      <c r="E11" s="25">
        <v>44082</v>
      </c>
      <c r="F11" s="25">
        <f>F8</f>
        <v>44675</v>
      </c>
      <c r="G11" s="12" t="s">
        <v>2170</v>
      </c>
      <c r="H11" s="26">
        <f t="shared" si="0"/>
        <v>44705</v>
      </c>
      <c r="I11" s="33">
        <f ca="1" t="shared" si="1"/>
        <v>15</v>
      </c>
      <c r="J11" s="22" t="str">
        <f ca="1" t="shared" si="2"/>
        <v>NOT DUE</v>
      </c>
      <c r="K11" s="90"/>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2593</v>
      </c>
      <c r="D3" s="6" t="s">
        <v>149</v>
      </c>
      <c r="E3" s="6"/>
      <c r="F3" s="11" t="s">
        <v>2594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2595</v>
      </c>
      <c r="B8" s="23" t="s">
        <v>80</v>
      </c>
      <c r="C8" s="23" t="s">
        <v>2551</v>
      </c>
      <c r="D8" s="24" t="s">
        <v>1602</v>
      </c>
      <c r="E8" s="25">
        <v>44082</v>
      </c>
      <c r="F8" s="25">
        <v>44675</v>
      </c>
      <c r="G8" s="12" t="s">
        <v>2170</v>
      </c>
      <c r="H8" s="26">
        <f>F8+30</f>
        <v>44705</v>
      </c>
      <c r="I8" s="33">
        <f ca="1">IF(ISBLANK(H8),"",H8-DATE(YEAR(NOW()),MONTH(NOW()),DAY(NOW())))</f>
        <v>15</v>
      </c>
      <c r="J8" s="22" t="str">
        <f ca="1">IF(I8="","",IF(I8&lt;0,"OVERDUE","NOT DUE"))</f>
        <v>NOT DUE</v>
      </c>
      <c r="K8" s="23"/>
      <c r="L8" s="34"/>
    </row>
    <row r="9" ht="24" spans="1:12">
      <c r="A9" s="83" t="s">
        <v>2596</v>
      </c>
      <c r="B9" s="85" t="s">
        <v>80</v>
      </c>
      <c r="C9" s="23" t="s">
        <v>2597</v>
      </c>
      <c r="D9" s="24" t="s">
        <v>1602</v>
      </c>
      <c r="E9" s="25">
        <v>44082</v>
      </c>
      <c r="F9" s="25">
        <f>F8</f>
        <v>44675</v>
      </c>
      <c r="G9" s="12" t="s">
        <v>2170</v>
      </c>
      <c r="H9" s="26">
        <f>F9+30</f>
        <v>44705</v>
      </c>
      <c r="I9" s="33">
        <f ca="1">IF(ISBLANK(H9),"",H9-DATE(YEAR(NOW()),MONTH(NOW()),DAY(NOW())))</f>
        <v>15</v>
      </c>
      <c r="J9" s="22" t="str">
        <f ca="1">IF(I9="","",IF(I9&lt;0,"OVERDUE","NOT DUE"))</f>
        <v>NOT DUE</v>
      </c>
      <c r="K9" s="89"/>
      <c r="L9" s="34"/>
    </row>
    <row r="10" ht="24" spans="1:12">
      <c r="A10" s="22" t="s">
        <v>2598</v>
      </c>
      <c r="B10" s="87" t="s">
        <v>80</v>
      </c>
      <c r="C10" s="23" t="s">
        <v>2599</v>
      </c>
      <c r="D10" s="88" t="s">
        <v>1602</v>
      </c>
      <c r="E10" s="25">
        <v>44082</v>
      </c>
      <c r="F10" s="25">
        <f>F8</f>
        <v>44675</v>
      </c>
      <c r="G10" s="12" t="s">
        <v>2170</v>
      </c>
      <c r="H10" s="26">
        <f>F10+30</f>
        <v>44705</v>
      </c>
      <c r="I10" s="33">
        <f ca="1">IF(ISBLANK(H10),"",H10-DATE(YEAR(NOW()),MONTH(NOW()),DAY(NOW())))</f>
        <v>15</v>
      </c>
      <c r="J10" s="22" t="str">
        <f ca="1">IF(I10="","",IF(I10&lt;0,"OVERDUE","NOT DUE"))</f>
        <v>NOT DUE</v>
      </c>
      <c r="K10" s="85"/>
      <c r="L10" s="34"/>
    </row>
    <row r="11" ht="24" spans="1:12">
      <c r="A11" s="22" t="s">
        <v>2600</v>
      </c>
      <c r="B11" s="87" t="s">
        <v>80</v>
      </c>
      <c r="C11" s="23" t="s">
        <v>2601</v>
      </c>
      <c r="D11" s="88" t="s">
        <v>1602</v>
      </c>
      <c r="E11" s="25">
        <v>44082</v>
      </c>
      <c r="F11" s="25">
        <f>F8</f>
        <v>44675</v>
      </c>
      <c r="G11" s="12" t="s">
        <v>2170</v>
      </c>
      <c r="H11" s="26">
        <f>F11+30</f>
        <v>44705</v>
      </c>
      <c r="I11" s="33">
        <f ca="1">IF(ISBLANK(H11),"",H11-DATE(YEAR(NOW()),MONTH(NOW()),DAY(NOW())))</f>
        <v>15</v>
      </c>
      <c r="J11" s="22" t="str">
        <f ca="1">IF(I11="","",IF(I11&lt;0,"OVERDUE","NOT DUE"))</f>
        <v>NOT DUE</v>
      </c>
      <c r="K11" s="85"/>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2602</v>
      </c>
      <c r="D3" s="6" t="s">
        <v>149</v>
      </c>
      <c r="E3" s="6"/>
      <c r="F3" s="11" t="s">
        <v>2603</v>
      </c>
    </row>
    <row r="4" ht="18" customHeight="1" spans="1:6">
      <c r="A4" s="4" t="s">
        <v>151</v>
      </c>
      <c r="B4" s="4"/>
      <c r="C4" s="10" t="s">
        <v>2604</v>
      </c>
      <c r="D4" s="6" t="s">
        <v>153</v>
      </c>
      <c r="E4" s="6"/>
      <c r="F4" s="12">
        <f>'Main Menu'!B127</f>
        <v>5184</v>
      </c>
    </row>
    <row r="5" ht="18" customHeight="1" spans="1:6">
      <c r="A5" s="4" t="s">
        <v>154</v>
      </c>
      <c r="B5" s="4"/>
      <c r="C5" s="13" t="s">
        <v>2605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2606</v>
      </c>
      <c r="B8" s="23" t="s">
        <v>2607</v>
      </c>
      <c r="C8" s="23" t="s">
        <v>2608</v>
      </c>
      <c r="D8" s="24" t="s">
        <v>1602</v>
      </c>
      <c r="E8" s="25">
        <v>44082</v>
      </c>
      <c r="F8" s="25">
        <v>44668</v>
      </c>
      <c r="G8" s="12" t="s">
        <v>1704</v>
      </c>
      <c r="H8" s="26">
        <f>F8+30</f>
        <v>44698</v>
      </c>
      <c r="I8" s="33">
        <f ca="1" t="shared" ref="I8:I15" si="0">IF(ISBLANK(H8),"",H8-DATE(YEAR(NOW()),MONTH(NOW()),DAY(NOW())))</f>
        <v>8</v>
      </c>
      <c r="J8" s="22" t="str">
        <f ca="1" t="shared" ref="J8:J15" si="1">IF(I8="","",IF(I8&lt;0,"OVERDUE","NOT DUE"))</f>
        <v>NOT DUE</v>
      </c>
      <c r="K8" s="23"/>
      <c r="L8" s="34"/>
    </row>
    <row r="9" ht="36" spans="1:12">
      <c r="A9" s="22" t="s">
        <v>2609</v>
      </c>
      <c r="B9" s="23" t="s">
        <v>2610</v>
      </c>
      <c r="C9" s="23" t="s">
        <v>2608</v>
      </c>
      <c r="D9" s="24" t="s">
        <v>1602</v>
      </c>
      <c r="E9" s="25">
        <v>44082</v>
      </c>
      <c r="F9" s="25">
        <f>F8</f>
        <v>44668</v>
      </c>
      <c r="G9" s="12" t="s">
        <v>1704</v>
      </c>
      <c r="H9" s="26">
        <f t="shared" ref="H9:H14" si="2">F9+30</f>
        <v>44698</v>
      </c>
      <c r="I9" s="33">
        <f ca="1" t="shared" si="0"/>
        <v>8</v>
      </c>
      <c r="J9" s="22" t="str">
        <f ca="1" t="shared" si="1"/>
        <v>NOT DUE</v>
      </c>
      <c r="K9" s="23"/>
      <c r="L9" s="34"/>
    </row>
    <row r="10" ht="24" spans="1:12">
      <c r="A10" s="22" t="s">
        <v>2611</v>
      </c>
      <c r="B10" s="23" t="s">
        <v>2612</v>
      </c>
      <c r="C10" s="23" t="s">
        <v>2613</v>
      </c>
      <c r="D10" s="24" t="s">
        <v>1602</v>
      </c>
      <c r="E10" s="25">
        <v>44082</v>
      </c>
      <c r="F10" s="25">
        <f>F8</f>
        <v>44668</v>
      </c>
      <c r="G10" s="12" t="s">
        <v>1704</v>
      </c>
      <c r="H10" s="26">
        <f t="shared" si="2"/>
        <v>44698</v>
      </c>
      <c r="I10" s="33">
        <f ca="1" t="shared" si="0"/>
        <v>8</v>
      </c>
      <c r="J10" s="22" t="str">
        <f ca="1" t="shared" si="1"/>
        <v>NOT DUE</v>
      </c>
      <c r="K10" s="23"/>
      <c r="L10" s="34"/>
    </row>
    <row r="11" ht="24" spans="1:12">
      <c r="A11" s="22" t="s">
        <v>2614</v>
      </c>
      <c r="B11" s="23" t="s">
        <v>2615</v>
      </c>
      <c r="C11" s="23" t="s">
        <v>2616</v>
      </c>
      <c r="D11" s="24" t="s">
        <v>1602</v>
      </c>
      <c r="E11" s="25">
        <v>44082</v>
      </c>
      <c r="F11" s="25">
        <f>F8</f>
        <v>44668</v>
      </c>
      <c r="G11" s="12" t="s">
        <v>1704</v>
      </c>
      <c r="H11" s="26">
        <f t="shared" si="2"/>
        <v>44698</v>
      </c>
      <c r="I11" s="33">
        <f ca="1" t="shared" si="0"/>
        <v>8</v>
      </c>
      <c r="J11" s="22" t="str">
        <f ca="1" t="shared" si="1"/>
        <v>NOT DUE</v>
      </c>
      <c r="K11" s="23"/>
      <c r="L11" s="34"/>
    </row>
    <row r="12" spans="1:12">
      <c r="A12" s="22" t="s">
        <v>2617</v>
      </c>
      <c r="B12" s="23" t="s">
        <v>2618</v>
      </c>
      <c r="C12" s="23" t="s">
        <v>603</v>
      </c>
      <c r="D12" s="24" t="s">
        <v>1602</v>
      </c>
      <c r="E12" s="25">
        <v>44082</v>
      </c>
      <c r="F12" s="25">
        <f>F8</f>
        <v>44668</v>
      </c>
      <c r="G12" s="12" t="s">
        <v>1704</v>
      </c>
      <c r="H12" s="26">
        <f t="shared" si="2"/>
        <v>44698</v>
      </c>
      <c r="I12" s="33">
        <f ca="1" t="shared" si="0"/>
        <v>8</v>
      </c>
      <c r="J12" s="22" t="str">
        <f ca="1" t="shared" si="1"/>
        <v>NOT DUE</v>
      </c>
      <c r="K12" s="23"/>
      <c r="L12" s="34"/>
    </row>
    <row r="13" ht="24" spans="1:12">
      <c r="A13" s="22" t="s">
        <v>2619</v>
      </c>
      <c r="B13" s="23" t="s">
        <v>2620</v>
      </c>
      <c r="C13" s="23" t="s">
        <v>2616</v>
      </c>
      <c r="D13" s="24" t="s">
        <v>1602</v>
      </c>
      <c r="E13" s="25">
        <v>44082</v>
      </c>
      <c r="F13" s="25">
        <f>F8</f>
        <v>44668</v>
      </c>
      <c r="G13" s="12" t="s">
        <v>1704</v>
      </c>
      <c r="H13" s="26">
        <f t="shared" si="2"/>
        <v>44698</v>
      </c>
      <c r="I13" s="33">
        <f ca="1" t="shared" si="0"/>
        <v>8</v>
      </c>
      <c r="J13" s="22" t="str">
        <f ca="1" t="shared" si="1"/>
        <v>NOT DUE</v>
      </c>
      <c r="K13" s="23"/>
      <c r="L13" s="34"/>
    </row>
    <row r="14" ht="24" spans="1:12">
      <c r="A14" s="22" t="s">
        <v>2621</v>
      </c>
      <c r="B14" s="23" t="s">
        <v>2622</v>
      </c>
      <c r="C14" s="23" t="s">
        <v>2613</v>
      </c>
      <c r="D14" s="24" t="s">
        <v>1602</v>
      </c>
      <c r="E14" s="25">
        <v>44082</v>
      </c>
      <c r="F14" s="25">
        <f>F8</f>
        <v>44668</v>
      </c>
      <c r="G14" s="12" t="s">
        <v>1704</v>
      </c>
      <c r="H14" s="26">
        <f t="shared" si="2"/>
        <v>44698</v>
      </c>
      <c r="I14" s="33">
        <f ca="1" t="shared" si="0"/>
        <v>8</v>
      </c>
      <c r="J14" s="22" t="str">
        <f ca="1" t="shared" si="1"/>
        <v>NOT DUE</v>
      </c>
      <c r="K14" s="23"/>
      <c r="L14" s="34"/>
    </row>
    <row r="15" ht="24" spans="1:12">
      <c r="A15" s="83" t="s">
        <v>2623</v>
      </c>
      <c r="B15" s="23" t="s">
        <v>2620</v>
      </c>
      <c r="C15" s="23" t="s">
        <v>2624</v>
      </c>
      <c r="D15" s="84" t="s">
        <v>668</v>
      </c>
      <c r="E15" s="25">
        <v>44082</v>
      </c>
      <c r="F15" s="25">
        <v>44082</v>
      </c>
      <c r="G15" s="12" t="s">
        <v>1704</v>
      </c>
      <c r="H15" s="26">
        <f>F15+(365*5)</f>
        <v>45907</v>
      </c>
      <c r="I15" s="33">
        <f ca="1" t="shared" si="0"/>
        <v>1217</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1027</v>
      </c>
      <c r="D24" s="38" t="s">
        <v>178</v>
      </c>
      <c r="E24" s="38"/>
      <c r="G24" s="32" t="s">
        <v>179</v>
      </c>
      <c r="H24" s="32"/>
    </row>
    <row r="25" spans="2:8">
      <c r="B25" s="30" t="s">
        <v>2625</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2626</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2627</v>
      </c>
      <c r="B8" s="23" t="s">
        <v>2628</v>
      </c>
      <c r="C8" s="23" t="s">
        <v>2629</v>
      </c>
      <c r="D8" s="24" t="s">
        <v>1602</v>
      </c>
      <c r="E8" s="25">
        <v>44082</v>
      </c>
      <c r="F8" s="25">
        <v>44660</v>
      </c>
      <c r="G8" s="12" t="s">
        <v>2170</v>
      </c>
      <c r="H8" s="26">
        <f t="shared" ref="H8:H23" si="0">F8+30</f>
        <v>44690</v>
      </c>
      <c r="I8" s="33">
        <f ca="1" t="shared" ref="I8:I23" si="1">IF(ISBLANK(H8),"",H8-DATE(YEAR(NOW()),MONTH(NOW()),DAY(NOW())))</f>
        <v>0</v>
      </c>
      <c r="J8" s="22" t="str">
        <f ca="1" t="shared" ref="J8:J23" si="2">IF(I8="","",IF(I8&lt;0,"OVERDUE","NOT DUE"))</f>
        <v>NOT DUE</v>
      </c>
      <c r="K8" s="23"/>
      <c r="L8" s="34"/>
    </row>
    <row r="9" ht="24" spans="1:12">
      <c r="A9" s="22" t="s">
        <v>2630</v>
      </c>
      <c r="B9" s="23" t="s">
        <v>2631</v>
      </c>
      <c r="C9" s="23" t="s">
        <v>2632</v>
      </c>
      <c r="D9" s="24" t="s">
        <v>1602</v>
      </c>
      <c r="E9" s="25">
        <v>44082</v>
      </c>
      <c r="F9" s="25">
        <f>F8</f>
        <v>44660</v>
      </c>
      <c r="G9" s="12" t="s">
        <v>2170</v>
      </c>
      <c r="H9" s="26">
        <f t="shared" si="0"/>
        <v>44690</v>
      </c>
      <c r="I9" s="33">
        <f ca="1" t="shared" si="1"/>
        <v>0</v>
      </c>
      <c r="J9" s="22" t="str">
        <f ca="1" t="shared" si="2"/>
        <v>NOT DUE</v>
      </c>
      <c r="K9" s="23"/>
      <c r="L9" s="34"/>
    </row>
    <row r="10" ht="24" spans="1:12">
      <c r="A10" s="22" t="s">
        <v>2633</v>
      </c>
      <c r="B10" s="23" t="s">
        <v>2634</v>
      </c>
      <c r="C10" s="23" t="s">
        <v>2629</v>
      </c>
      <c r="D10" s="24" t="s">
        <v>1602</v>
      </c>
      <c r="E10" s="25">
        <v>44082</v>
      </c>
      <c r="F10" s="25">
        <f t="shared" ref="F10:F23" si="3">F9</f>
        <v>44660</v>
      </c>
      <c r="G10" s="12" t="s">
        <v>2170</v>
      </c>
      <c r="H10" s="26">
        <f t="shared" si="0"/>
        <v>44690</v>
      </c>
      <c r="I10" s="33">
        <f ca="1" t="shared" si="1"/>
        <v>0</v>
      </c>
      <c r="J10" s="22" t="str">
        <f ca="1" t="shared" si="2"/>
        <v>NOT DUE</v>
      </c>
      <c r="K10" s="23"/>
      <c r="L10" s="39"/>
    </row>
    <row r="11" ht="24" spans="1:12">
      <c r="A11" s="22" t="s">
        <v>2635</v>
      </c>
      <c r="B11" s="23" t="s">
        <v>2636</v>
      </c>
      <c r="C11" s="23" t="s">
        <v>2629</v>
      </c>
      <c r="D11" s="24" t="s">
        <v>1602</v>
      </c>
      <c r="E11" s="25">
        <v>44082</v>
      </c>
      <c r="F11" s="25">
        <f t="shared" si="3"/>
        <v>44660</v>
      </c>
      <c r="G11" s="12" t="s">
        <v>2170</v>
      </c>
      <c r="H11" s="26">
        <f t="shared" si="0"/>
        <v>44690</v>
      </c>
      <c r="I11" s="33">
        <f ca="1" t="shared" si="1"/>
        <v>0</v>
      </c>
      <c r="J11" s="22" t="str">
        <f ca="1" t="shared" si="2"/>
        <v>NOT DUE</v>
      </c>
      <c r="K11" s="23"/>
      <c r="L11" s="34"/>
    </row>
    <row r="12" ht="24" spans="1:12">
      <c r="A12" s="22" t="s">
        <v>2637</v>
      </c>
      <c r="B12" s="23" t="s">
        <v>2638</v>
      </c>
      <c r="C12" s="23" t="s">
        <v>2629</v>
      </c>
      <c r="D12" s="24" t="s">
        <v>1602</v>
      </c>
      <c r="E12" s="25">
        <v>44082</v>
      </c>
      <c r="F12" s="25">
        <f t="shared" si="3"/>
        <v>44660</v>
      </c>
      <c r="G12" s="12" t="s">
        <v>2170</v>
      </c>
      <c r="H12" s="26">
        <f t="shared" si="0"/>
        <v>44690</v>
      </c>
      <c r="I12" s="33">
        <f ca="1" t="shared" si="1"/>
        <v>0</v>
      </c>
      <c r="J12" s="22" t="str">
        <f ca="1" t="shared" si="2"/>
        <v>NOT DUE</v>
      </c>
      <c r="K12" s="23"/>
      <c r="L12" s="34"/>
    </row>
    <row r="13" ht="24" spans="1:12">
      <c r="A13" s="22" t="s">
        <v>2639</v>
      </c>
      <c r="B13" s="23" t="s">
        <v>2640</v>
      </c>
      <c r="C13" s="23" t="s">
        <v>2629</v>
      </c>
      <c r="D13" s="24" t="s">
        <v>1602</v>
      </c>
      <c r="E13" s="25">
        <v>44082</v>
      </c>
      <c r="F13" s="25">
        <f t="shared" si="3"/>
        <v>44660</v>
      </c>
      <c r="G13" s="12" t="s">
        <v>2170</v>
      </c>
      <c r="H13" s="26">
        <f t="shared" si="0"/>
        <v>44690</v>
      </c>
      <c r="I13" s="33">
        <f ca="1" t="shared" si="1"/>
        <v>0</v>
      </c>
      <c r="J13" s="22" t="str">
        <f ca="1" t="shared" si="2"/>
        <v>NOT DUE</v>
      </c>
      <c r="K13" s="23"/>
      <c r="L13" s="34"/>
    </row>
    <row r="14" spans="1:12">
      <c r="A14" s="22" t="s">
        <v>2641</v>
      </c>
      <c r="B14" s="23" t="s">
        <v>2642</v>
      </c>
      <c r="C14" s="23" t="s">
        <v>2643</v>
      </c>
      <c r="D14" s="24" t="s">
        <v>1602</v>
      </c>
      <c r="E14" s="25">
        <v>44082</v>
      </c>
      <c r="F14" s="25">
        <f t="shared" si="3"/>
        <v>44660</v>
      </c>
      <c r="G14" s="12" t="s">
        <v>2170</v>
      </c>
      <c r="H14" s="26">
        <f t="shared" si="0"/>
        <v>44690</v>
      </c>
      <c r="I14" s="33">
        <f ca="1" t="shared" si="1"/>
        <v>0</v>
      </c>
      <c r="J14" s="22" t="str">
        <f ca="1" t="shared" si="2"/>
        <v>NOT DUE</v>
      </c>
      <c r="K14" s="23"/>
      <c r="L14" s="34"/>
    </row>
    <row r="15" ht="24" spans="1:12">
      <c r="A15" s="22" t="s">
        <v>2644</v>
      </c>
      <c r="B15" s="23" t="s">
        <v>110</v>
      </c>
      <c r="C15" s="23" t="s">
        <v>2629</v>
      </c>
      <c r="D15" s="24" t="s">
        <v>1602</v>
      </c>
      <c r="E15" s="25">
        <v>44082</v>
      </c>
      <c r="F15" s="25">
        <f t="shared" si="3"/>
        <v>44660</v>
      </c>
      <c r="G15" s="12" t="s">
        <v>2170</v>
      </c>
      <c r="H15" s="26">
        <f t="shared" si="0"/>
        <v>44690</v>
      </c>
      <c r="I15" s="33">
        <f ca="1" t="shared" si="1"/>
        <v>0</v>
      </c>
      <c r="J15" s="22" t="str">
        <f ca="1" t="shared" si="2"/>
        <v>NOT DUE</v>
      </c>
      <c r="K15" s="23"/>
      <c r="L15" s="34"/>
    </row>
    <row r="16" ht="24" spans="1:12">
      <c r="A16" s="22" t="s">
        <v>2645</v>
      </c>
      <c r="B16" s="23" t="s">
        <v>2646</v>
      </c>
      <c r="C16" s="23" t="s">
        <v>2647</v>
      </c>
      <c r="D16" s="24" t="s">
        <v>1602</v>
      </c>
      <c r="E16" s="25">
        <v>44082</v>
      </c>
      <c r="F16" s="25">
        <f t="shared" si="3"/>
        <v>44660</v>
      </c>
      <c r="G16" s="12" t="s">
        <v>2170</v>
      </c>
      <c r="H16" s="26">
        <f t="shared" si="0"/>
        <v>44690</v>
      </c>
      <c r="I16" s="33">
        <f ca="1" t="shared" si="1"/>
        <v>0</v>
      </c>
      <c r="J16" s="22" t="str">
        <f ca="1" t="shared" si="2"/>
        <v>NOT DUE</v>
      </c>
      <c r="K16" s="34"/>
      <c r="L16" s="34"/>
    </row>
    <row r="17" ht="24" spans="1:12">
      <c r="A17" s="22" t="s">
        <v>2648</v>
      </c>
      <c r="B17" s="23" t="s">
        <v>2649</v>
      </c>
      <c r="C17" s="23" t="s">
        <v>2629</v>
      </c>
      <c r="D17" s="24" t="s">
        <v>1602</v>
      </c>
      <c r="E17" s="25">
        <v>44082</v>
      </c>
      <c r="F17" s="25">
        <f t="shared" si="3"/>
        <v>44660</v>
      </c>
      <c r="G17" s="12" t="s">
        <v>2170</v>
      </c>
      <c r="H17" s="26">
        <f t="shared" si="0"/>
        <v>44690</v>
      </c>
      <c r="I17" s="33">
        <f ca="1" t="shared" si="1"/>
        <v>0</v>
      </c>
      <c r="J17" s="22" t="str">
        <f ca="1" t="shared" si="2"/>
        <v>NOT DUE</v>
      </c>
      <c r="K17" s="23"/>
      <c r="L17" s="34"/>
    </row>
    <row r="18" ht="24" spans="1:12">
      <c r="A18" s="22" t="s">
        <v>2650</v>
      </c>
      <c r="B18" s="23" t="s">
        <v>2651</v>
      </c>
      <c r="C18" s="23" t="s">
        <v>2652</v>
      </c>
      <c r="D18" s="24" t="s">
        <v>1602</v>
      </c>
      <c r="E18" s="25">
        <v>44082</v>
      </c>
      <c r="F18" s="25">
        <f t="shared" si="3"/>
        <v>44660</v>
      </c>
      <c r="G18" s="12" t="s">
        <v>2170</v>
      </c>
      <c r="H18" s="26">
        <f t="shared" si="0"/>
        <v>44690</v>
      </c>
      <c r="I18" s="33">
        <f ca="1" t="shared" si="1"/>
        <v>0</v>
      </c>
      <c r="J18" s="22" t="str">
        <f ca="1" t="shared" si="2"/>
        <v>NOT DUE</v>
      </c>
      <c r="K18" s="23"/>
      <c r="L18" s="34"/>
    </row>
    <row r="19" ht="24" spans="1:12">
      <c r="A19" s="22" t="s">
        <v>2653</v>
      </c>
      <c r="B19" s="23" t="s">
        <v>2654</v>
      </c>
      <c r="C19" s="23" t="s">
        <v>2629</v>
      </c>
      <c r="D19" s="24" t="s">
        <v>1602</v>
      </c>
      <c r="E19" s="25">
        <v>44082</v>
      </c>
      <c r="F19" s="25">
        <f t="shared" si="3"/>
        <v>44660</v>
      </c>
      <c r="G19" s="12" t="s">
        <v>2170</v>
      </c>
      <c r="H19" s="26">
        <f t="shared" si="0"/>
        <v>44690</v>
      </c>
      <c r="I19" s="33">
        <f ca="1" t="shared" si="1"/>
        <v>0</v>
      </c>
      <c r="J19" s="22" t="str">
        <f ca="1" t="shared" si="2"/>
        <v>NOT DUE</v>
      </c>
      <c r="K19" s="23"/>
      <c r="L19" s="34"/>
    </row>
    <row r="20" ht="24" spans="1:12">
      <c r="A20" s="22" t="s">
        <v>2655</v>
      </c>
      <c r="B20" s="23" t="s">
        <v>2656</v>
      </c>
      <c r="C20" s="23" t="s">
        <v>2629</v>
      </c>
      <c r="D20" s="24" t="s">
        <v>1602</v>
      </c>
      <c r="E20" s="25">
        <v>44082</v>
      </c>
      <c r="F20" s="25">
        <f t="shared" si="3"/>
        <v>44660</v>
      </c>
      <c r="G20" s="12" t="s">
        <v>2170</v>
      </c>
      <c r="H20" s="26">
        <f t="shared" si="0"/>
        <v>44690</v>
      </c>
      <c r="I20" s="33">
        <f ca="1" t="shared" si="1"/>
        <v>0</v>
      </c>
      <c r="J20" s="22" t="str">
        <f ca="1" t="shared" si="2"/>
        <v>NOT DUE</v>
      </c>
      <c r="K20" s="23"/>
      <c r="L20" s="34"/>
    </row>
    <row r="21" ht="24" spans="1:12">
      <c r="A21" s="22" t="s">
        <v>2657</v>
      </c>
      <c r="B21" s="23" t="s">
        <v>2658</v>
      </c>
      <c r="C21" s="23" t="s">
        <v>2629</v>
      </c>
      <c r="D21" s="24" t="s">
        <v>1602</v>
      </c>
      <c r="E21" s="25">
        <v>44082</v>
      </c>
      <c r="F21" s="25">
        <f t="shared" si="3"/>
        <v>44660</v>
      </c>
      <c r="G21" s="12" t="s">
        <v>2170</v>
      </c>
      <c r="H21" s="26">
        <f t="shared" si="0"/>
        <v>44690</v>
      </c>
      <c r="I21" s="33">
        <f ca="1" t="shared" si="1"/>
        <v>0</v>
      </c>
      <c r="J21" s="22" t="str">
        <f ca="1" t="shared" si="2"/>
        <v>NOT DUE</v>
      </c>
      <c r="K21" s="23"/>
      <c r="L21" s="34"/>
    </row>
    <row r="22" ht="24" spans="1:12">
      <c r="A22" s="22" t="s">
        <v>2659</v>
      </c>
      <c r="B22" s="23" t="s">
        <v>2660</v>
      </c>
      <c r="C22" s="23" t="s">
        <v>2629</v>
      </c>
      <c r="D22" s="24" t="s">
        <v>1602</v>
      </c>
      <c r="E22" s="25">
        <v>44082</v>
      </c>
      <c r="F22" s="25">
        <f t="shared" si="3"/>
        <v>44660</v>
      </c>
      <c r="G22" s="12" t="s">
        <v>2170</v>
      </c>
      <c r="H22" s="26">
        <f t="shared" si="0"/>
        <v>44690</v>
      </c>
      <c r="I22" s="33">
        <f ca="1" t="shared" si="1"/>
        <v>0</v>
      </c>
      <c r="J22" s="22" t="str">
        <f ca="1" t="shared" si="2"/>
        <v>NOT DUE</v>
      </c>
      <c r="K22" s="23"/>
      <c r="L22" s="39"/>
    </row>
    <row r="23" ht="36" spans="1:12">
      <c r="A23" s="22" t="s">
        <v>2661</v>
      </c>
      <c r="B23" s="23" t="s">
        <v>2662</v>
      </c>
      <c r="C23" s="23" t="s">
        <v>2663</v>
      </c>
      <c r="D23" s="24" t="s">
        <v>1602</v>
      </c>
      <c r="E23" s="25">
        <v>44082</v>
      </c>
      <c r="F23" s="25">
        <f t="shared" si="3"/>
        <v>44660</v>
      </c>
      <c r="G23" s="12" t="s">
        <v>2170</v>
      </c>
      <c r="H23" s="26">
        <f t="shared" si="0"/>
        <v>44690</v>
      </c>
      <c r="I23" s="33">
        <f ca="1" t="shared" si="1"/>
        <v>0</v>
      </c>
      <c r="J23" s="22" t="str">
        <f ca="1" t="shared" si="2"/>
        <v>NOT DUE</v>
      </c>
      <c r="K23" s="23"/>
      <c r="L23" s="39"/>
    </row>
    <row r="27" spans="2:6">
      <c r="B27" t="s">
        <v>175</v>
      </c>
      <c r="D27" s="3" t="s">
        <v>1595</v>
      </c>
      <c r="F27" t="s">
        <v>1596</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27" sqref="F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2665</v>
      </c>
      <c r="B8" s="23" t="s">
        <v>2666</v>
      </c>
      <c r="C8" s="23" t="s">
        <v>2667</v>
      </c>
      <c r="D8" s="24" t="s">
        <v>2668</v>
      </c>
      <c r="E8" s="25">
        <v>44082</v>
      </c>
      <c r="F8" s="25">
        <v>44626</v>
      </c>
      <c r="G8" s="12" t="s">
        <v>2170</v>
      </c>
      <c r="H8" s="26">
        <f>F8+90</f>
        <v>44716</v>
      </c>
      <c r="I8" s="33">
        <f ca="1" t="shared" ref="I8:I12" si="0">IF(ISBLANK(H8),"",H8-DATE(YEAR(NOW()),MONTH(NOW()),DAY(NOW())))</f>
        <v>26</v>
      </c>
      <c r="J8" s="22" t="str">
        <f ca="1" t="shared" ref="J8:J12" si="1">IF(I8="","",IF(I8&lt;0,"OVERDUE","NOT DUE"))</f>
        <v>NOT DUE</v>
      </c>
      <c r="K8" s="23"/>
      <c r="L8" s="34"/>
    </row>
    <row r="9" ht="24" spans="1:12">
      <c r="A9" s="22" t="s">
        <v>2669</v>
      </c>
      <c r="B9" s="23" t="s">
        <v>2670</v>
      </c>
      <c r="C9" s="23" t="s">
        <v>2667</v>
      </c>
      <c r="D9" s="24" t="s">
        <v>2668</v>
      </c>
      <c r="E9" s="25">
        <v>44082</v>
      </c>
      <c r="F9" s="25">
        <f>$F$8</f>
        <v>44626</v>
      </c>
      <c r="G9" s="12" t="s">
        <v>2170</v>
      </c>
      <c r="H9" s="26">
        <f t="shared" ref="H9:H12" si="2">F9+90</f>
        <v>44716</v>
      </c>
      <c r="I9" s="33">
        <f ca="1" t="shared" si="0"/>
        <v>26</v>
      </c>
      <c r="J9" s="22" t="str">
        <f ca="1" t="shared" si="1"/>
        <v>NOT DUE</v>
      </c>
      <c r="K9" s="23"/>
      <c r="L9" s="34"/>
    </row>
    <row r="10" ht="24" spans="1:12">
      <c r="A10" s="22" t="s">
        <v>2671</v>
      </c>
      <c r="B10" s="23" t="s">
        <v>2672</v>
      </c>
      <c r="C10" s="23" t="s">
        <v>2667</v>
      </c>
      <c r="D10" s="24" t="s">
        <v>2668</v>
      </c>
      <c r="E10" s="25">
        <v>44082</v>
      </c>
      <c r="F10" s="25">
        <f>$F$8</f>
        <v>44626</v>
      </c>
      <c r="G10" s="12" t="s">
        <v>2170</v>
      </c>
      <c r="H10" s="26">
        <f t="shared" si="2"/>
        <v>44716</v>
      </c>
      <c r="I10" s="33">
        <f ca="1" t="shared" si="0"/>
        <v>26</v>
      </c>
      <c r="J10" s="22" t="str">
        <f ca="1" t="shared" si="1"/>
        <v>NOT DUE</v>
      </c>
      <c r="K10" s="23"/>
      <c r="L10" s="34"/>
    </row>
    <row r="11" ht="24" spans="1:12">
      <c r="A11" s="22" t="s">
        <v>2673</v>
      </c>
      <c r="B11" s="23" t="s">
        <v>2674</v>
      </c>
      <c r="C11" s="23" t="s">
        <v>2667</v>
      </c>
      <c r="D11" s="24" t="s">
        <v>2668</v>
      </c>
      <c r="E11" s="25">
        <v>44082</v>
      </c>
      <c r="F11" s="25">
        <f>$F$8</f>
        <v>44626</v>
      </c>
      <c r="G11" s="12" t="s">
        <v>2170</v>
      </c>
      <c r="H11" s="26">
        <f t="shared" si="2"/>
        <v>44716</v>
      </c>
      <c r="I11" s="33">
        <f ca="1" t="shared" si="0"/>
        <v>26</v>
      </c>
      <c r="J11" s="22" t="str">
        <f ca="1" t="shared" si="1"/>
        <v>NOT DUE</v>
      </c>
      <c r="K11" s="23"/>
      <c r="L11" s="39"/>
    </row>
    <row r="12" ht="24" spans="1:12">
      <c r="A12" s="22" t="s">
        <v>2675</v>
      </c>
      <c r="B12" s="23" t="s">
        <v>2676</v>
      </c>
      <c r="C12" s="23" t="s">
        <v>2667</v>
      </c>
      <c r="D12" s="24" t="s">
        <v>2668</v>
      </c>
      <c r="E12" s="25">
        <v>44082</v>
      </c>
      <c r="F12" s="25">
        <f>$F$8</f>
        <v>44626</v>
      </c>
      <c r="G12" s="12" t="s">
        <v>2170</v>
      </c>
      <c r="H12" s="26">
        <f t="shared" si="2"/>
        <v>44716</v>
      </c>
      <c r="I12" s="33">
        <f ca="1" t="shared" si="0"/>
        <v>26</v>
      </c>
      <c r="J12" s="22" t="str">
        <f ca="1" t="shared" si="1"/>
        <v>NOT DUE</v>
      </c>
      <c r="K12" s="23"/>
      <c r="L12" s="34"/>
    </row>
    <row r="16" spans="2:6">
      <c r="B16" t="s">
        <v>175</v>
      </c>
      <c r="D16" s="3" t="s">
        <v>1595</v>
      </c>
      <c r="F16" t="s">
        <v>1596</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5"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852</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122</v>
      </c>
      <c r="J9" s="22" t="str">
        <f ca="1" t="shared" si="1"/>
        <v>NOT DUE</v>
      </c>
      <c r="K9" s="41"/>
      <c r="L9" s="34"/>
    </row>
    <row r="10" ht="24" spans="1:12">
      <c r="A10" s="22" t="s">
        <v>370</v>
      </c>
      <c r="B10" s="23" t="s">
        <v>199</v>
      </c>
      <c r="C10" s="23" t="s">
        <v>200</v>
      </c>
      <c r="D10" s="24" t="s">
        <v>201</v>
      </c>
      <c r="E10" s="25">
        <v>44082</v>
      </c>
      <c r="F10" s="25">
        <v>44688</v>
      </c>
      <c r="G10" s="40"/>
      <c r="H10" s="26">
        <f>F10+30</f>
        <v>44718</v>
      </c>
      <c r="I10" s="33">
        <f ca="1" t="shared" si="0"/>
        <v>28</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122</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122</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122</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122</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122</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122</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122</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122</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122</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122</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122</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122</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122</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122</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122</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122</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122</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122</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122</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122</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122</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122</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122</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122</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122</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122</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122</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122</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122</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122</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122</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122</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122</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122</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2677</v>
      </c>
      <c r="D3" s="6" t="s">
        <v>149</v>
      </c>
      <c r="E3" s="6"/>
      <c r="F3" s="11" t="s">
        <v>2678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2679</v>
      </c>
      <c r="B8" s="23" t="s">
        <v>2680</v>
      </c>
      <c r="C8" s="23" t="s">
        <v>2681</v>
      </c>
      <c r="D8" s="24" t="s">
        <v>2169</v>
      </c>
      <c r="E8" s="25">
        <v>44082</v>
      </c>
      <c r="F8" s="25">
        <v>44621</v>
      </c>
      <c r="G8" s="12"/>
      <c r="H8" s="26">
        <f>F8+180</f>
        <v>44801</v>
      </c>
      <c r="I8" s="33">
        <f ca="1" t="shared" ref="I8:I9" si="0">IF(ISBLANK(H8),"",H8-DATE(YEAR(NOW()),MONTH(NOW()),DAY(NOW())))</f>
        <v>111</v>
      </c>
      <c r="J8" s="22" t="str">
        <f ca="1" t="shared" ref="J8:J9" si="1">IF(I8="","",IF(I8&lt;0,"OVERDUE","NOT DUE"))</f>
        <v>NOT DUE</v>
      </c>
      <c r="K8" s="23"/>
      <c r="L8" s="34" t="s">
        <v>2682</v>
      </c>
    </row>
    <row r="9" spans="1:12">
      <c r="A9" s="22" t="s">
        <v>2683</v>
      </c>
      <c r="B9" s="23" t="s">
        <v>2684</v>
      </c>
      <c r="C9" s="23" t="s">
        <v>2685</v>
      </c>
      <c r="D9" s="24" t="s">
        <v>2169</v>
      </c>
      <c r="E9" s="25">
        <v>44082</v>
      </c>
      <c r="F9" s="25">
        <f>F8</f>
        <v>44621</v>
      </c>
      <c r="G9" s="12"/>
      <c r="H9" s="26">
        <f>F9+180</f>
        <v>44801</v>
      </c>
      <c r="I9" s="33">
        <f ca="1" t="shared" si="0"/>
        <v>111</v>
      </c>
      <c r="J9" s="22" t="str">
        <f ca="1" t="shared" si="1"/>
        <v>NOT DUE</v>
      </c>
      <c r="K9" s="23"/>
      <c r="L9" s="34" t="s">
        <v>2682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2686</v>
      </c>
      <c r="D3" s="6" t="s">
        <v>149</v>
      </c>
      <c r="E3" s="6"/>
      <c r="F3" s="11" t="s">
        <v>2687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2688</v>
      </c>
      <c r="B8" s="23" t="s">
        <v>2680</v>
      </c>
      <c r="C8" s="23" t="s">
        <v>2681</v>
      </c>
      <c r="D8" s="24" t="s">
        <v>2169</v>
      </c>
      <c r="E8" s="25">
        <v>44082</v>
      </c>
      <c r="F8" s="25">
        <v>44621</v>
      </c>
      <c r="G8" s="12"/>
      <c r="H8" s="26">
        <f>F8+180</f>
        <v>44801</v>
      </c>
      <c r="I8" s="33">
        <f ca="1" t="shared" ref="I8:I10" si="0">IF(ISBLANK(H8),"",H8-DATE(YEAR(NOW()),MONTH(NOW()),DAY(NOW())))</f>
        <v>111</v>
      </c>
      <c r="J8" s="22" t="str">
        <f ca="1" t="shared" ref="J8:J10" si="1">IF(I8="","",IF(I8&lt;0,"OVERDUE","NOT DUE"))</f>
        <v>NOT DUE</v>
      </c>
      <c r="K8" s="23"/>
      <c r="L8" s="34" t="s">
        <v>2682</v>
      </c>
    </row>
    <row r="9" spans="1:12">
      <c r="A9" s="22" t="s">
        <v>2689</v>
      </c>
      <c r="B9" s="23" t="s">
        <v>2684</v>
      </c>
      <c r="C9" s="23" t="s">
        <v>2685</v>
      </c>
      <c r="D9" s="24" t="s">
        <v>2169</v>
      </c>
      <c r="E9" s="25">
        <v>44082</v>
      </c>
      <c r="F9" s="25">
        <f>F8</f>
        <v>44621</v>
      </c>
      <c r="G9" s="12"/>
      <c r="H9" s="26">
        <f>F9+180</f>
        <v>44801</v>
      </c>
      <c r="I9" s="33">
        <f ca="1" t="shared" si="0"/>
        <v>111</v>
      </c>
      <c r="J9" s="22" t="str">
        <f ca="1" t="shared" si="1"/>
        <v>NOT DUE</v>
      </c>
      <c r="K9" s="23"/>
      <c r="L9" s="34" t="s">
        <v>2682</v>
      </c>
    </row>
    <row r="10" spans="1:12">
      <c r="A10" s="22" t="s">
        <v>2690</v>
      </c>
      <c r="B10" s="23" t="s">
        <v>2684</v>
      </c>
      <c r="C10" s="23" t="s">
        <v>2691</v>
      </c>
      <c r="D10" s="24" t="s">
        <v>197</v>
      </c>
      <c r="E10" s="25">
        <v>44082</v>
      </c>
      <c r="F10" s="25">
        <v>44441</v>
      </c>
      <c r="G10" s="12" t="s">
        <v>2170</v>
      </c>
      <c r="H10" s="26">
        <f>F10+365</f>
        <v>44806</v>
      </c>
      <c r="I10" s="33">
        <f ca="1" t="shared" si="0"/>
        <v>116</v>
      </c>
      <c r="J10" s="22" t="str">
        <f ca="1" t="shared" si="1"/>
        <v>NOT DUE</v>
      </c>
      <c r="K10" s="23"/>
      <c r="L10" s="34"/>
    </row>
    <row r="15" spans="2:6">
      <c r="B15" t="s">
        <v>175</v>
      </c>
      <c r="D15" s="3" t="s">
        <v>1595</v>
      </c>
      <c r="F15" t="s">
        <v>1596</v>
      </c>
    </row>
    <row r="19" spans="3:8">
      <c r="C19" s="27"/>
      <c r="G19" s="28"/>
      <c r="H19" s="28"/>
    </row>
    <row r="20" spans="2:3">
      <c r="B20" s="1"/>
      <c r="C20" s="30"/>
    </row>
    <row r="21" spans="2:8">
      <c r="B21" s="31" t="s">
        <v>1400</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topLeftCell="A4"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2692</v>
      </c>
      <c r="D3" s="6" t="s">
        <v>149</v>
      </c>
      <c r="E3" s="6"/>
      <c r="F3" s="11" t="s">
        <v>2693</v>
      </c>
    </row>
    <row r="4" spans="1:6">
      <c r="A4" s="4" t="s">
        <v>151</v>
      </c>
      <c r="B4" s="4"/>
      <c r="C4" s="10" t="s">
        <v>2694</v>
      </c>
      <c r="D4" s="6" t="s">
        <v>153</v>
      </c>
      <c r="E4" s="6"/>
      <c r="F4" s="12">
        <f>'Main Menu'!B127</f>
        <v>5184</v>
      </c>
    </row>
    <row r="5" spans="1:6">
      <c r="A5" s="4" t="s">
        <v>154</v>
      </c>
      <c r="B5" s="4"/>
      <c r="C5" s="13" t="s">
        <v>2695</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2696</v>
      </c>
      <c r="B8" s="23" t="s">
        <v>2697</v>
      </c>
      <c r="C8" s="23" t="s">
        <v>2698</v>
      </c>
      <c r="D8" s="24" t="s">
        <v>2488</v>
      </c>
      <c r="E8" s="25">
        <v>44082</v>
      </c>
      <c r="F8" s="25">
        <v>44668</v>
      </c>
      <c r="G8" s="12" t="s">
        <v>1704</v>
      </c>
      <c r="H8" s="26">
        <f>F8+30</f>
        <v>44698</v>
      </c>
      <c r="I8" s="33">
        <f ca="1" t="shared" ref="I8:I16" si="0">IF(ISBLANK(H8),"",H8-DATE(YEAR(NOW()),MONTH(NOW()),DAY(NOW())))</f>
        <v>8</v>
      </c>
      <c r="J8" s="22" t="str">
        <f ca="1" t="shared" ref="J8:J16" si="1">IF(I8="","",IF(I8&lt;0,"OVERDUE","NOT DUE"))</f>
        <v>NOT DUE</v>
      </c>
      <c r="K8" s="23"/>
      <c r="L8" s="34"/>
    </row>
    <row r="9" spans="1:12">
      <c r="A9" s="22" t="s">
        <v>2699</v>
      </c>
      <c r="B9" s="23" t="s">
        <v>2700</v>
      </c>
      <c r="C9" s="23" t="s">
        <v>2701</v>
      </c>
      <c r="D9" s="24" t="s">
        <v>2488</v>
      </c>
      <c r="E9" s="25">
        <v>44082</v>
      </c>
      <c r="F9" s="25">
        <f>F8</f>
        <v>44668</v>
      </c>
      <c r="G9" s="12" t="s">
        <v>1704</v>
      </c>
      <c r="H9" s="26">
        <f>F9+30</f>
        <v>44698</v>
      </c>
      <c r="I9" s="33">
        <f ca="1" t="shared" si="0"/>
        <v>8</v>
      </c>
      <c r="J9" s="22" t="str">
        <f ca="1" t="shared" si="1"/>
        <v>NOT DUE</v>
      </c>
      <c r="K9" s="23"/>
      <c r="L9" s="34"/>
    </row>
    <row r="10" ht="24" spans="1:12">
      <c r="A10" s="22" t="s">
        <v>2702</v>
      </c>
      <c r="B10" s="23" t="s">
        <v>2703</v>
      </c>
      <c r="C10" s="23" t="s">
        <v>2704</v>
      </c>
      <c r="D10" s="24" t="s">
        <v>2488</v>
      </c>
      <c r="E10" s="25">
        <v>44082</v>
      </c>
      <c r="F10" s="25">
        <f>F8</f>
        <v>44668</v>
      </c>
      <c r="G10" s="12" t="s">
        <v>1704</v>
      </c>
      <c r="H10" s="26">
        <f>F10+30</f>
        <v>44698</v>
      </c>
      <c r="I10" s="33">
        <f ca="1" t="shared" si="0"/>
        <v>8</v>
      </c>
      <c r="J10" s="22" t="str">
        <f ca="1" t="shared" si="1"/>
        <v>NOT DUE</v>
      </c>
      <c r="K10" s="23"/>
      <c r="L10" s="34"/>
    </row>
    <row r="11" ht="36" spans="1:12">
      <c r="A11" s="22" t="s">
        <v>2705</v>
      </c>
      <c r="B11" s="23" t="s">
        <v>2706</v>
      </c>
      <c r="C11" s="23" t="s">
        <v>2707</v>
      </c>
      <c r="D11" s="24" t="s">
        <v>1450</v>
      </c>
      <c r="E11" s="25">
        <v>44082</v>
      </c>
      <c r="F11" s="25">
        <v>44689</v>
      </c>
      <c r="G11" s="12" t="s">
        <v>1704</v>
      </c>
      <c r="H11" s="26">
        <f>F11+7</f>
        <v>44696</v>
      </c>
      <c r="I11" s="33">
        <f ca="1" t="shared" si="0"/>
        <v>6</v>
      </c>
      <c r="J11" s="22" t="str">
        <f ca="1" t="shared" si="1"/>
        <v>NOT DUE</v>
      </c>
      <c r="K11" s="23"/>
      <c r="L11" s="34"/>
    </row>
    <row r="12" ht="24" spans="1:12">
      <c r="A12" s="22" t="s">
        <v>2708</v>
      </c>
      <c r="B12" s="23" t="s">
        <v>2709</v>
      </c>
      <c r="C12" s="23" t="s">
        <v>2710</v>
      </c>
      <c r="D12" s="24" t="s">
        <v>2488</v>
      </c>
      <c r="E12" s="25">
        <v>44082</v>
      </c>
      <c r="F12" s="25">
        <f>F8</f>
        <v>44668</v>
      </c>
      <c r="G12" s="12" t="s">
        <v>1704</v>
      </c>
      <c r="H12" s="26">
        <f>F12+30</f>
        <v>44698</v>
      </c>
      <c r="I12" s="33">
        <f ca="1" t="shared" si="0"/>
        <v>8</v>
      </c>
      <c r="J12" s="22" t="str">
        <f ca="1" t="shared" si="1"/>
        <v>NOT DUE</v>
      </c>
      <c r="K12" s="23"/>
      <c r="L12" s="34"/>
    </row>
    <row r="13" ht="24" spans="1:12">
      <c r="A13" s="22" t="s">
        <v>2711</v>
      </c>
      <c r="B13" s="23" t="s">
        <v>2712</v>
      </c>
      <c r="C13" s="23" t="s">
        <v>2710</v>
      </c>
      <c r="D13" s="24" t="s">
        <v>2488</v>
      </c>
      <c r="E13" s="25">
        <v>44082</v>
      </c>
      <c r="F13" s="25">
        <f>F8</f>
        <v>44668</v>
      </c>
      <c r="G13" s="12" t="s">
        <v>1704</v>
      </c>
      <c r="H13" s="26">
        <f>F13+30</f>
        <v>44698</v>
      </c>
      <c r="I13" s="33">
        <f ca="1" t="shared" si="0"/>
        <v>8</v>
      </c>
      <c r="J13" s="22" t="str">
        <f ca="1" t="shared" si="1"/>
        <v>NOT DUE</v>
      </c>
      <c r="K13" s="23"/>
      <c r="L13" s="34"/>
    </row>
    <row r="14" spans="1:12">
      <c r="A14" s="22" t="s">
        <v>2713</v>
      </c>
      <c r="B14" s="23" t="s">
        <v>2714</v>
      </c>
      <c r="C14" s="23" t="s">
        <v>2715</v>
      </c>
      <c r="D14" s="24" t="s">
        <v>2488</v>
      </c>
      <c r="E14" s="25">
        <v>44082</v>
      </c>
      <c r="F14" s="25">
        <f>F8</f>
        <v>44668</v>
      </c>
      <c r="G14" s="12" t="s">
        <v>1704</v>
      </c>
      <c r="H14" s="26">
        <f>F14+30</f>
        <v>44698</v>
      </c>
      <c r="I14" s="33">
        <f ca="1" t="shared" si="0"/>
        <v>8</v>
      </c>
      <c r="J14" s="22" t="str">
        <f ca="1" t="shared" si="1"/>
        <v>NOT DUE</v>
      </c>
      <c r="K14" s="23"/>
      <c r="L14" s="34"/>
    </row>
    <row r="15" ht="24" spans="1:12">
      <c r="A15" s="22" t="s">
        <v>2716</v>
      </c>
      <c r="B15" s="23" t="s">
        <v>2717</v>
      </c>
      <c r="C15" s="23" t="s">
        <v>2718</v>
      </c>
      <c r="D15" s="24" t="s">
        <v>1450</v>
      </c>
      <c r="E15" s="25">
        <v>44082</v>
      </c>
      <c r="F15" s="25">
        <f>F11</f>
        <v>44689</v>
      </c>
      <c r="G15" s="12" t="s">
        <v>1704</v>
      </c>
      <c r="H15" s="26">
        <f>F15+7</f>
        <v>44696</v>
      </c>
      <c r="I15" s="33">
        <f ca="1" t="shared" si="0"/>
        <v>6</v>
      </c>
      <c r="J15" s="22" t="str">
        <f ca="1" t="shared" si="1"/>
        <v>NOT DUE</v>
      </c>
      <c r="K15" s="23"/>
      <c r="L15" s="34"/>
    </row>
    <row r="16" spans="1:12">
      <c r="A16" s="22" t="s">
        <v>2719</v>
      </c>
      <c r="B16" s="23" t="s">
        <v>2680</v>
      </c>
      <c r="C16" s="23" t="s">
        <v>1706</v>
      </c>
      <c r="D16" s="59" t="s">
        <v>197</v>
      </c>
      <c r="E16" s="25">
        <v>44082</v>
      </c>
      <c r="F16" s="25">
        <v>44475</v>
      </c>
      <c r="G16" s="12" t="s">
        <v>1704</v>
      </c>
      <c r="H16" s="26">
        <f>F16+365</f>
        <v>44840</v>
      </c>
      <c r="I16" s="33">
        <f ca="1" t="shared" si="0"/>
        <v>150</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1027</v>
      </c>
      <c r="D25" s="38" t="s">
        <v>327</v>
      </c>
      <c r="E25" s="38"/>
      <c r="G25" s="32" t="s">
        <v>179</v>
      </c>
      <c r="H25" s="32"/>
    </row>
    <row r="26" spans="2:8">
      <c r="B26" s="30" t="s">
        <v>2720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2721</v>
      </c>
    </row>
    <row r="4" ht="18" customHeight="1" spans="1:6">
      <c r="A4" s="4" t="s">
        <v>151</v>
      </c>
      <c r="B4" s="4"/>
      <c r="C4" s="10" t="s">
        <v>87</v>
      </c>
      <c r="D4" s="6" t="s">
        <v>153</v>
      </c>
      <c r="E4" s="6"/>
      <c r="F4" s="12">
        <f>'Main Menu'!B127</f>
        <v>5184</v>
      </c>
    </row>
    <row r="5" ht="18" customHeight="1" spans="1:6">
      <c r="A5" s="4" t="s">
        <v>154</v>
      </c>
      <c r="B5" s="4"/>
      <c r="C5" s="13" t="s">
        <v>2695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2722</v>
      </c>
      <c r="B8" s="23" t="s">
        <v>2723</v>
      </c>
      <c r="C8" s="23" t="s">
        <v>2724</v>
      </c>
      <c r="D8" s="24" t="s">
        <v>2488</v>
      </c>
      <c r="E8" s="25">
        <v>44082</v>
      </c>
      <c r="F8" s="25">
        <v>44668</v>
      </c>
      <c r="G8" s="12" t="s">
        <v>1704</v>
      </c>
      <c r="H8" s="26">
        <f>F8+30</f>
        <v>44698</v>
      </c>
      <c r="I8" s="33">
        <f ca="1" t="shared" ref="I8:I23" si="0">IF(ISBLANK(H8),"",H8-DATE(YEAR(NOW()),MONTH(NOW()),DAY(NOW())))</f>
        <v>8</v>
      </c>
      <c r="J8" s="22" t="str">
        <f ca="1" t="shared" ref="J8:J23" si="1">IF(I8="","",IF(I8&lt;0,"OVERDUE","NOT DUE"))</f>
        <v>NOT DUE</v>
      </c>
      <c r="K8" s="23"/>
      <c r="L8" s="34"/>
    </row>
    <row r="9" spans="1:12">
      <c r="A9" s="22" t="s">
        <v>2725</v>
      </c>
      <c r="B9" s="23" t="s">
        <v>2726</v>
      </c>
      <c r="C9" s="23" t="s">
        <v>2727</v>
      </c>
      <c r="D9" s="24" t="s">
        <v>2488</v>
      </c>
      <c r="E9" s="25">
        <v>44082</v>
      </c>
      <c r="F9" s="25">
        <f>F8</f>
        <v>44668</v>
      </c>
      <c r="G9" s="12" t="s">
        <v>1704</v>
      </c>
      <c r="H9" s="26">
        <f t="shared" ref="H9:H22" si="2">F9+30</f>
        <v>44698</v>
      </c>
      <c r="I9" s="33">
        <f ca="1" t="shared" si="0"/>
        <v>8</v>
      </c>
      <c r="J9" s="22" t="str">
        <f ca="1" t="shared" si="1"/>
        <v>NOT DUE</v>
      </c>
      <c r="K9" s="23"/>
      <c r="L9" s="34" t="s">
        <v>2728</v>
      </c>
    </row>
    <row r="10" spans="1:12">
      <c r="A10" s="22" t="s">
        <v>2729</v>
      </c>
      <c r="B10" s="23" t="s">
        <v>2730</v>
      </c>
      <c r="C10" s="23" t="s">
        <v>2727</v>
      </c>
      <c r="D10" s="24" t="s">
        <v>2488</v>
      </c>
      <c r="E10" s="25">
        <v>44082</v>
      </c>
      <c r="F10" s="25">
        <f>F8</f>
        <v>44668</v>
      </c>
      <c r="G10" s="12" t="s">
        <v>1704</v>
      </c>
      <c r="H10" s="26">
        <f t="shared" si="2"/>
        <v>44698</v>
      </c>
      <c r="I10" s="33">
        <f ca="1" t="shared" si="0"/>
        <v>8</v>
      </c>
      <c r="J10" s="22" t="str">
        <f ca="1" t="shared" si="1"/>
        <v>NOT DUE</v>
      </c>
      <c r="K10" s="23"/>
      <c r="L10" s="34" t="s">
        <v>2731</v>
      </c>
    </row>
    <row r="11" spans="1:12">
      <c r="A11" s="22" t="s">
        <v>2732</v>
      </c>
      <c r="B11" s="23" t="s">
        <v>2700</v>
      </c>
      <c r="C11" s="23" t="s">
        <v>2493</v>
      </c>
      <c r="D11" s="24" t="s">
        <v>2488</v>
      </c>
      <c r="E11" s="25">
        <v>44082</v>
      </c>
      <c r="F11" s="25">
        <f>F8</f>
        <v>44668</v>
      </c>
      <c r="G11" s="12" t="s">
        <v>1704</v>
      </c>
      <c r="H11" s="26">
        <f t="shared" si="2"/>
        <v>44698</v>
      </c>
      <c r="I11" s="33">
        <f ca="1" t="shared" si="0"/>
        <v>8</v>
      </c>
      <c r="J11" s="22" t="str">
        <f ca="1" t="shared" si="1"/>
        <v>NOT DUE</v>
      </c>
      <c r="K11" s="23"/>
      <c r="L11" s="34"/>
    </row>
    <row r="12" spans="1:12">
      <c r="A12" s="22" t="s">
        <v>2733</v>
      </c>
      <c r="B12" s="23" t="s">
        <v>1734</v>
      </c>
      <c r="C12" s="23" t="s">
        <v>2727</v>
      </c>
      <c r="D12" s="24" t="s">
        <v>2488</v>
      </c>
      <c r="E12" s="25">
        <v>44082</v>
      </c>
      <c r="F12" s="25">
        <f>F8</f>
        <v>44668</v>
      </c>
      <c r="G12" s="12" t="s">
        <v>1704</v>
      </c>
      <c r="H12" s="26">
        <f t="shared" si="2"/>
        <v>44698</v>
      </c>
      <c r="I12" s="33">
        <f ca="1" t="shared" si="0"/>
        <v>8</v>
      </c>
      <c r="J12" s="22" t="str">
        <f ca="1" t="shared" si="1"/>
        <v>NOT DUE</v>
      </c>
      <c r="K12" s="23"/>
      <c r="L12" s="34"/>
    </row>
    <row r="13" spans="1:12">
      <c r="A13" s="22" t="s">
        <v>2734</v>
      </c>
      <c r="B13" s="23" t="s">
        <v>2735</v>
      </c>
      <c r="C13" s="23" t="s">
        <v>2493</v>
      </c>
      <c r="D13" s="24" t="s">
        <v>2488</v>
      </c>
      <c r="E13" s="25">
        <v>44082</v>
      </c>
      <c r="F13" s="25">
        <f>F8</f>
        <v>44668</v>
      </c>
      <c r="G13" s="12" t="s">
        <v>1704</v>
      </c>
      <c r="H13" s="26">
        <f t="shared" si="2"/>
        <v>44698</v>
      </c>
      <c r="I13" s="33">
        <f ca="1" t="shared" si="0"/>
        <v>8</v>
      </c>
      <c r="J13" s="22" t="str">
        <f ca="1" t="shared" si="1"/>
        <v>NOT DUE</v>
      </c>
      <c r="K13" s="23"/>
      <c r="L13" s="34"/>
    </row>
    <row r="14" ht="24" spans="1:12">
      <c r="A14" s="22" t="s">
        <v>2736</v>
      </c>
      <c r="B14" s="23" t="s">
        <v>2703</v>
      </c>
      <c r="C14" s="23" t="s">
        <v>2737</v>
      </c>
      <c r="D14" s="24" t="s">
        <v>2488</v>
      </c>
      <c r="E14" s="25">
        <v>44082</v>
      </c>
      <c r="F14" s="25">
        <f>F8</f>
        <v>44668</v>
      </c>
      <c r="G14" s="12" t="s">
        <v>1704</v>
      </c>
      <c r="H14" s="26">
        <f t="shared" si="2"/>
        <v>44698</v>
      </c>
      <c r="I14" s="33">
        <f ca="1" t="shared" si="0"/>
        <v>8</v>
      </c>
      <c r="J14" s="22" t="str">
        <f ca="1" t="shared" si="1"/>
        <v>NOT DUE</v>
      </c>
      <c r="K14" s="23"/>
      <c r="L14" s="34"/>
    </row>
    <row r="15" ht="36" spans="1:12">
      <c r="A15" s="22" t="s">
        <v>2738</v>
      </c>
      <c r="B15" s="23" t="s">
        <v>2739</v>
      </c>
      <c r="C15" s="23" t="s">
        <v>2740</v>
      </c>
      <c r="D15" s="24" t="s">
        <v>2488</v>
      </c>
      <c r="E15" s="25">
        <v>44082</v>
      </c>
      <c r="F15" s="25">
        <f>F8</f>
        <v>44668</v>
      </c>
      <c r="G15" s="12" t="s">
        <v>1704</v>
      </c>
      <c r="H15" s="26">
        <f t="shared" si="2"/>
        <v>44698</v>
      </c>
      <c r="I15" s="33">
        <f ca="1" t="shared" si="0"/>
        <v>8</v>
      </c>
      <c r="J15" s="22" t="str">
        <f ca="1" t="shared" si="1"/>
        <v>NOT DUE</v>
      </c>
      <c r="K15" s="23"/>
      <c r="L15" s="34"/>
    </row>
    <row r="16" ht="24" spans="1:12">
      <c r="A16" s="22" t="s">
        <v>2741</v>
      </c>
      <c r="B16" s="23" t="s">
        <v>2742</v>
      </c>
      <c r="C16" s="23" t="s">
        <v>2743</v>
      </c>
      <c r="D16" s="24" t="s">
        <v>2488</v>
      </c>
      <c r="E16" s="25">
        <v>44082</v>
      </c>
      <c r="F16" s="25">
        <f>F8</f>
        <v>44668</v>
      </c>
      <c r="G16" s="12" t="s">
        <v>1704</v>
      </c>
      <c r="H16" s="26">
        <f t="shared" si="2"/>
        <v>44698</v>
      </c>
      <c r="I16" s="33">
        <f ca="1" t="shared" si="0"/>
        <v>8</v>
      </c>
      <c r="J16" s="22" t="str">
        <f ca="1" t="shared" si="1"/>
        <v>NOT DUE</v>
      </c>
      <c r="K16" s="23"/>
      <c r="L16" s="34"/>
    </row>
    <row r="17" ht="24" spans="1:12">
      <c r="A17" s="22" t="s">
        <v>2744</v>
      </c>
      <c r="B17" s="23" t="s">
        <v>2745</v>
      </c>
      <c r="C17" s="23" t="s">
        <v>2743</v>
      </c>
      <c r="D17" s="24" t="s">
        <v>2488</v>
      </c>
      <c r="E17" s="25">
        <v>44082</v>
      </c>
      <c r="F17" s="25">
        <f>F8</f>
        <v>44668</v>
      </c>
      <c r="G17" s="12" t="s">
        <v>1704</v>
      </c>
      <c r="H17" s="26">
        <f t="shared" si="2"/>
        <v>44698</v>
      </c>
      <c r="I17" s="33">
        <f ca="1" t="shared" si="0"/>
        <v>8</v>
      </c>
      <c r="J17" s="22" t="str">
        <f ca="1" t="shared" si="1"/>
        <v>NOT DUE</v>
      </c>
      <c r="K17" s="23"/>
      <c r="L17" s="34"/>
    </row>
    <row r="18" ht="24" spans="1:12">
      <c r="A18" s="22" t="s">
        <v>2746</v>
      </c>
      <c r="B18" s="23" t="s">
        <v>2747</v>
      </c>
      <c r="C18" s="23" t="s">
        <v>2748</v>
      </c>
      <c r="D18" s="24" t="s">
        <v>2488</v>
      </c>
      <c r="E18" s="25">
        <v>44082</v>
      </c>
      <c r="F18" s="25">
        <f>F8</f>
        <v>44668</v>
      </c>
      <c r="G18" s="12" t="s">
        <v>1704</v>
      </c>
      <c r="H18" s="26">
        <f t="shared" si="2"/>
        <v>44698</v>
      </c>
      <c r="I18" s="33">
        <f ca="1" t="shared" si="0"/>
        <v>8</v>
      </c>
      <c r="J18" s="22" t="str">
        <f ca="1" t="shared" si="1"/>
        <v>NOT DUE</v>
      </c>
      <c r="K18" s="23"/>
      <c r="L18" s="34"/>
    </row>
    <row r="19" spans="1:12">
      <c r="A19" s="22" t="s">
        <v>2749</v>
      </c>
      <c r="B19" s="23" t="s">
        <v>2750</v>
      </c>
      <c r="C19" s="23" t="s">
        <v>2493</v>
      </c>
      <c r="D19" s="24" t="s">
        <v>2488</v>
      </c>
      <c r="E19" s="25">
        <v>44082</v>
      </c>
      <c r="F19" s="25">
        <f>F8</f>
        <v>44668</v>
      </c>
      <c r="G19" s="12" t="s">
        <v>1704</v>
      </c>
      <c r="H19" s="26">
        <f t="shared" si="2"/>
        <v>44698</v>
      </c>
      <c r="I19" s="33">
        <f ca="1" t="shared" si="0"/>
        <v>8</v>
      </c>
      <c r="J19" s="22" t="str">
        <f ca="1" t="shared" si="1"/>
        <v>NOT DUE</v>
      </c>
      <c r="K19" s="23"/>
      <c r="L19" s="34"/>
    </row>
    <row r="20" ht="24" spans="1:12">
      <c r="A20" s="22" t="s">
        <v>2751</v>
      </c>
      <c r="B20" s="23" t="s">
        <v>2752</v>
      </c>
      <c r="C20" s="23" t="s">
        <v>2753</v>
      </c>
      <c r="D20" s="24" t="s">
        <v>2488</v>
      </c>
      <c r="E20" s="25">
        <v>44082</v>
      </c>
      <c r="F20" s="25">
        <f>F8</f>
        <v>44668</v>
      </c>
      <c r="G20" s="12" t="s">
        <v>1704</v>
      </c>
      <c r="H20" s="26">
        <f t="shared" si="2"/>
        <v>44698</v>
      </c>
      <c r="I20" s="33">
        <f ca="1" t="shared" si="0"/>
        <v>8</v>
      </c>
      <c r="J20" s="22" t="str">
        <f ca="1" t="shared" si="1"/>
        <v>NOT DUE</v>
      </c>
      <c r="K20" s="23"/>
      <c r="L20" s="34"/>
    </row>
    <row r="21" ht="24" spans="1:12">
      <c r="A21" s="22" t="s">
        <v>2754</v>
      </c>
      <c r="B21" s="23" t="s">
        <v>2755</v>
      </c>
      <c r="C21" s="23" t="s">
        <v>2756</v>
      </c>
      <c r="D21" s="24" t="s">
        <v>2488</v>
      </c>
      <c r="E21" s="25">
        <v>44082</v>
      </c>
      <c r="F21" s="25">
        <f>F8</f>
        <v>44668</v>
      </c>
      <c r="G21" s="12" t="s">
        <v>1704</v>
      </c>
      <c r="H21" s="26">
        <f t="shared" si="2"/>
        <v>44698</v>
      </c>
      <c r="I21" s="33">
        <f ca="1" t="shared" si="0"/>
        <v>8</v>
      </c>
      <c r="J21" s="22" t="str">
        <f ca="1" t="shared" si="1"/>
        <v>NOT DUE</v>
      </c>
      <c r="K21" s="23"/>
      <c r="L21" s="34"/>
    </row>
    <row r="22" ht="24" spans="1:12">
      <c r="A22" s="22" t="s">
        <v>2757</v>
      </c>
      <c r="B22" s="23" t="s">
        <v>2622</v>
      </c>
      <c r="C22" s="23" t="s">
        <v>2613</v>
      </c>
      <c r="D22" s="24" t="s">
        <v>2488</v>
      </c>
      <c r="E22" s="25">
        <v>44082</v>
      </c>
      <c r="F22" s="25">
        <f>F8</f>
        <v>44668</v>
      </c>
      <c r="G22" s="12" t="s">
        <v>1704</v>
      </c>
      <c r="H22" s="26">
        <f t="shared" si="2"/>
        <v>44698</v>
      </c>
      <c r="I22" s="33">
        <f ca="1" t="shared" si="0"/>
        <v>8</v>
      </c>
      <c r="J22" s="22" t="str">
        <f ca="1" t="shared" si="1"/>
        <v>NOT DUE</v>
      </c>
      <c r="K22" s="23"/>
      <c r="L22" s="34"/>
    </row>
    <row r="23" spans="1:12">
      <c r="A23" s="22" t="s">
        <v>2758</v>
      </c>
      <c r="B23" s="23" t="s">
        <v>2680</v>
      </c>
      <c r="C23" s="23" t="s">
        <v>1706</v>
      </c>
      <c r="D23" s="59" t="s">
        <v>197</v>
      </c>
      <c r="E23" s="25">
        <v>44082</v>
      </c>
      <c r="F23" s="25">
        <v>44475</v>
      </c>
      <c r="G23" s="12" t="s">
        <v>1704</v>
      </c>
      <c r="H23" s="26">
        <f>F23+365</f>
        <v>44840</v>
      </c>
      <c r="I23" s="33">
        <f ca="1" t="shared" si="0"/>
        <v>150</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2759</v>
      </c>
      <c r="D32" s="38" t="s">
        <v>327</v>
      </c>
      <c r="E32" s="38"/>
      <c r="G32" s="32" t="s">
        <v>187</v>
      </c>
      <c r="H32" s="32"/>
    </row>
    <row r="33" spans="2:8">
      <c r="B33" s="30" t="s">
        <v>2720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2761</v>
      </c>
      <c r="B8" s="23" t="s">
        <v>1682</v>
      </c>
      <c r="C8" s="23" t="s">
        <v>2762</v>
      </c>
      <c r="D8" s="24" t="s">
        <v>2488</v>
      </c>
      <c r="E8" s="25">
        <v>44082</v>
      </c>
      <c r="F8" s="25">
        <v>44683</v>
      </c>
      <c r="G8" s="12">
        <v>144</v>
      </c>
      <c r="H8" s="26">
        <f>F8+30</f>
        <v>44713</v>
      </c>
      <c r="I8" s="33">
        <f ca="1" t="shared" ref="I8:I9" si="0">IF(ISBLANK(H8),"",H8-DATE(YEAR(NOW()),MONTH(NOW()),DAY(NOW())))</f>
        <v>23</v>
      </c>
      <c r="J8" s="22" t="str">
        <f ca="1" t="shared" ref="J8:J9" si="1">IF(I8="","",IF(I8&lt;0,"OVERDUE","NOT DUE"))</f>
        <v>NOT DUE</v>
      </c>
      <c r="K8" s="23"/>
      <c r="L8" s="56"/>
    </row>
    <row r="9" spans="1:12">
      <c r="A9" s="22" t="s">
        <v>2763</v>
      </c>
      <c r="B9" s="23" t="s">
        <v>2764</v>
      </c>
      <c r="C9" s="23" t="s">
        <v>2765</v>
      </c>
      <c r="D9" s="24" t="s">
        <v>2488</v>
      </c>
      <c r="E9" s="25">
        <v>44082</v>
      </c>
      <c r="F9" s="25">
        <f>F8</f>
        <v>44683</v>
      </c>
      <c r="G9" s="12">
        <v>144</v>
      </c>
      <c r="H9" s="26">
        <f>F9+30</f>
        <v>44713</v>
      </c>
      <c r="I9" s="33">
        <f ca="1" t="shared" si="0"/>
        <v>23</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workbookViewId="0">
      <selection activeCell="C33" sqref="C33"/>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2766</v>
      </c>
      <c r="D3" s="6" t="s">
        <v>149</v>
      </c>
      <c r="E3" s="6"/>
      <c r="F3" s="11" t="s">
        <v>2767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2769</v>
      </c>
      <c r="B8" s="77" t="s">
        <v>2770</v>
      </c>
      <c r="C8" s="60" t="s">
        <v>2771</v>
      </c>
      <c r="D8" s="61" t="s">
        <v>2772</v>
      </c>
      <c r="E8" s="25">
        <v>44082</v>
      </c>
      <c r="F8" s="25">
        <v>44082</v>
      </c>
      <c r="G8" s="12"/>
      <c r="H8" s="26">
        <f>F8+(365*7)</f>
        <v>46637</v>
      </c>
      <c r="I8" s="78">
        <f ca="1" t="shared" ref="I8:I24" si="0">IF(ISBLANK(H8),"",H8-DATE(YEAR(NOW()),MONTH(NOW()),DAY(NOW())))</f>
        <v>1947</v>
      </c>
      <c r="J8" s="22" t="str">
        <f ca="1" t="shared" ref="J8:J24" si="1">IF(I8="","",IF(I8&lt;0,"OVERDUE","NOT DUE"))</f>
        <v>NOT DUE</v>
      </c>
      <c r="K8" s="23"/>
      <c r="L8" s="56"/>
    </row>
    <row r="9" spans="1:12">
      <c r="A9" s="22" t="s">
        <v>2773</v>
      </c>
      <c r="B9" s="60" t="s">
        <v>2774</v>
      </c>
      <c r="C9" s="23" t="s">
        <v>2771</v>
      </c>
      <c r="D9" s="24" t="s">
        <v>2772</v>
      </c>
      <c r="E9" s="25">
        <v>44082</v>
      </c>
      <c r="F9" s="25">
        <v>44082</v>
      </c>
      <c r="G9" s="12"/>
      <c r="H9" s="26">
        <f>F9+(365*7)</f>
        <v>46637</v>
      </c>
      <c r="I9" s="78">
        <f ca="1" t="shared" si="0"/>
        <v>1947</v>
      </c>
      <c r="J9" s="22" t="str">
        <f ca="1" t="shared" si="1"/>
        <v>NOT DUE</v>
      </c>
      <c r="K9" s="23"/>
      <c r="L9" s="56"/>
    </row>
    <row r="10" ht="24" spans="1:12">
      <c r="A10" s="22" t="s">
        <v>2775</v>
      </c>
      <c r="B10" s="60" t="s">
        <v>2776</v>
      </c>
      <c r="C10" s="23" t="s">
        <v>2771</v>
      </c>
      <c r="D10" s="24" t="s">
        <v>2777</v>
      </c>
      <c r="E10" s="25">
        <v>44082</v>
      </c>
      <c r="F10" s="25">
        <v>44082</v>
      </c>
      <c r="G10" s="12"/>
      <c r="H10" s="26">
        <f>F10+(365*5)</f>
        <v>45907</v>
      </c>
      <c r="I10" s="33">
        <f ca="1" t="shared" si="0"/>
        <v>1217</v>
      </c>
      <c r="J10" s="22" t="str">
        <f ca="1" t="shared" si="1"/>
        <v>NOT DUE</v>
      </c>
      <c r="K10" s="23"/>
      <c r="L10" s="56"/>
    </row>
    <row r="11" ht="24" spans="1:12">
      <c r="A11" s="22" t="s">
        <v>2775</v>
      </c>
      <c r="B11" s="60" t="s">
        <v>2778</v>
      </c>
      <c r="C11" s="23" t="s">
        <v>2771</v>
      </c>
      <c r="D11" s="24" t="s">
        <v>2777</v>
      </c>
      <c r="E11" s="25">
        <v>43563</v>
      </c>
      <c r="F11" s="25">
        <v>43563</v>
      </c>
      <c r="G11" s="12"/>
      <c r="H11" s="26">
        <f t="shared" ref="H11:H15" si="2">F11+(365*5)</f>
        <v>45388</v>
      </c>
      <c r="I11" s="33">
        <f ca="1" t="shared" si="0"/>
        <v>698</v>
      </c>
      <c r="J11" s="22" t="str">
        <f ca="1" t="shared" si="1"/>
        <v>NOT DUE</v>
      </c>
      <c r="K11" s="23"/>
      <c r="L11" s="56"/>
    </row>
    <row r="12" spans="1:12">
      <c r="A12" s="22" t="s">
        <v>2779</v>
      </c>
      <c r="B12" s="60" t="s">
        <v>2780</v>
      </c>
      <c r="C12" s="23" t="s">
        <v>2771</v>
      </c>
      <c r="D12" s="24" t="s">
        <v>2777</v>
      </c>
      <c r="E12" s="25">
        <v>44082</v>
      </c>
      <c r="F12" s="25">
        <v>44082</v>
      </c>
      <c r="G12" s="12"/>
      <c r="H12" s="26">
        <f t="shared" si="2"/>
        <v>45907</v>
      </c>
      <c r="I12" s="33">
        <f ca="1" t="shared" si="0"/>
        <v>1217</v>
      </c>
      <c r="J12" s="22" t="str">
        <f ca="1" t="shared" si="1"/>
        <v>NOT DUE</v>
      </c>
      <c r="K12" s="23"/>
      <c r="L12" s="56"/>
    </row>
    <row r="13" spans="1:12">
      <c r="A13" s="22" t="s">
        <v>2781</v>
      </c>
      <c r="B13" s="60" t="s">
        <v>1721</v>
      </c>
      <c r="C13" s="23" t="s">
        <v>2771</v>
      </c>
      <c r="D13" s="24" t="s">
        <v>2777</v>
      </c>
      <c r="E13" s="25">
        <v>44082</v>
      </c>
      <c r="F13" s="25">
        <v>44082</v>
      </c>
      <c r="G13" s="12"/>
      <c r="H13" s="26">
        <f t="shared" si="2"/>
        <v>45907</v>
      </c>
      <c r="I13" s="33">
        <f ca="1" t="shared" si="0"/>
        <v>1217</v>
      </c>
      <c r="J13" s="22" t="str">
        <f ca="1" t="shared" si="1"/>
        <v>NOT DUE</v>
      </c>
      <c r="K13" s="23"/>
      <c r="L13" s="56"/>
    </row>
    <row r="14" spans="1:12">
      <c r="A14" s="22" t="s">
        <v>2782</v>
      </c>
      <c r="B14" s="77" t="s">
        <v>2783</v>
      </c>
      <c r="C14" s="60" t="s">
        <v>2771</v>
      </c>
      <c r="D14" s="61" t="s">
        <v>2784</v>
      </c>
      <c r="E14" s="25">
        <v>44082</v>
      </c>
      <c r="F14" s="25">
        <v>44082</v>
      </c>
      <c r="G14" s="12"/>
      <c r="H14" s="26">
        <f>F14+(365*6)</f>
        <v>46272</v>
      </c>
      <c r="I14" s="33">
        <f ca="1" t="shared" si="0"/>
        <v>1582</v>
      </c>
      <c r="J14" s="22" t="str">
        <f ca="1" t="shared" si="1"/>
        <v>NOT DUE</v>
      </c>
      <c r="K14" s="23"/>
      <c r="L14" s="56"/>
    </row>
    <row r="15" spans="1:12">
      <c r="A15" s="22" t="s">
        <v>2785</v>
      </c>
      <c r="B15" s="60" t="s">
        <v>2786</v>
      </c>
      <c r="C15" s="23" t="s">
        <v>2771</v>
      </c>
      <c r="D15" s="24" t="s">
        <v>2777</v>
      </c>
      <c r="E15" s="25">
        <v>44082</v>
      </c>
      <c r="F15" s="25">
        <v>44082</v>
      </c>
      <c r="G15" s="12"/>
      <c r="H15" s="26">
        <f t="shared" si="2"/>
        <v>45907</v>
      </c>
      <c r="I15" s="33">
        <f ca="1" t="shared" si="0"/>
        <v>1217</v>
      </c>
      <c r="J15" s="22" t="str">
        <f ca="1" t="shared" si="1"/>
        <v>NOT DUE</v>
      </c>
      <c r="K15" s="23"/>
      <c r="L15" s="56"/>
    </row>
    <row r="16" spans="1:12">
      <c r="A16" s="22" t="s">
        <v>2787</v>
      </c>
      <c r="B16" s="60" t="s">
        <v>2788</v>
      </c>
      <c r="C16" s="23" t="s">
        <v>2771</v>
      </c>
      <c r="D16" s="24" t="s">
        <v>2789</v>
      </c>
      <c r="E16" s="25">
        <v>44082</v>
      </c>
      <c r="F16" s="25">
        <v>44082</v>
      </c>
      <c r="G16" s="12"/>
      <c r="H16" s="26">
        <f>F16+(365*4)</f>
        <v>45542</v>
      </c>
      <c r="I16" s="33">
        <f ca="1" t="shared" si="0"/>
        <v>852</v>
      </c>
      <c r="J16" s="22" t="str">
        <f ca="1" t="shared" si="1"/>
        <v>NOT DUE</v>
      </c>
      <c r="K16" s="23"/>
      <c r="L16" s="56"/>
    </row>
    <row r="17" spans="1:12">
      <c r="A17" s="22" t="s">
        <v>2790</v>
      </c>
      <c r="B17" s="60" t="s">
        <v>2791</v>
      </c>
      <c r="C17" s="23" t="s">
        <v>2771</v>
      </c>
      <c r="D17" s="24" t="s">
        <v>2789</v>
      </c>
      <c r="E17" s="25">
        <v>44082</v>
      </c>
      <c r="F17" s="25">
        <v>44082</v>
      </c>
      <c r="G17" s="12"/>
      <c r="H17" s="26">
        <f>F17+(365*4)</f>
        <v>45542</v>
      </c>
      <c r="I17" s="33">
        <f ca="1" t="shared" si="0"/>
        <v>852</v>
      </c>
      <c r="J17" s="22" t="str">
        <f ca="1" t="shared" si="1"/>
        <v>NOT DUE</v>
      </c>
      <c r="K17" s="23"/>
      <c r="L17" s="56"/>
    </row>
    <row r="18" spans="1:12">
      <c r="A18" s="22" t="s">
        <v>2792</v>
      </c>
      <c r="B18" s="60" t="s">
        <v>2793</v>
      </c>
      <c r="C18" s="23" t="s">
        <v>2771</v>
      </c>
      <c r="D18" s="24" t="s">
        <v>2794</v>
      </c>
      <c r="E18" s="25">
        <v>44082</v>
      </c>
      <c r="F18" s="25">
        <v>44082</v>
      </c>
      <c r="G18" s="12"/>
      <c r="H18" s="26">
        <f>F18+(365*3)</f>
        <v>45177</v>
      </c>
      <c r="I18" s="33">
        <f ca="1" t="shared" si="0"/>
        <v>487</v>
      </c>
      <c r="J18" s="22" t="str">
        <f ca="1" t="shared" si="1"/>
        <v>NOT DUE</v>
      </c>
      <c r="K18" s="23"/>
      <c r="L18" s="56"/>
    </row>
    <row r="19" spans="1:12">
      <c r="A19" s="22" t="s">
        <v>2795</v>
      </c>
      <c r="B19" s="60" t="s">
        <v>2796</v>
      </c>
      <c r="C19" s="23" t="s">
        <v>2771</v>
      </c>
      <c r="D19" s="24" t="s">
        <v>2789</v>
      </c>
      <c r="E19" s="25">
        <v>44082</v>
      </c>
      <c r="F19" s="25">
        <v>44082</v>
      </c>
      <c r="G19" s="12"/>
      <c r="H19" s="26">
        <f t="shared" ref="H19:H20" si="3">F19+(365*4)</f>
        <v>45542</v>
      </c>
      <c r="I19" s="33">
        <f ca="1" t="shared" si="0"/>
        <v>852</v>
      </c>
      <c r="J19" s="22" t="str">
        <f ca="1" t="shared" si="1"/>
        <v>NOT DUE</v>
      </c>
      <c r="K19" s="23"/>
      <c r="L19" s="56"/>
    </row>
    <row r="20" spans="1:12">
      <c r="A20" s="22" t="s">
        <v>2797</v>
      </c>
      <c r="B20" s="60" t="s">
        <v>2798</v>
      </c>
      <c r="C20" s="23" t="s">
        <v>2771</v>
      </c>
      <c r="D20" s="24" t="s">
        <v>2789</v>
      </c>
      <c r="E20" s="25">
        <v>44082</v>
      </c>
      <c r="F20" s="25">
        <v>44082</v>
      </c>
      <c r="G20" s="12"/>
      <c r="H20" s="26">
        <f t="shared" si="3"/>
        <v>45542</v>
      </c>
      <c r="I20" s="33">
        <f ca="1" t="shared" si="0"/>
        <v>852</v>
      </c>
      <c r="J20" s="22" t="str">
        <f ca="1" t="shared" si="1"/>
        <v>NOT DUE</v>
      </c>
      <c r="K20" s="23"/>
      <c r="L20" s="56"/>
    </row>
    <row r="21" spans="1:12">
      <c r="A21" s="22" t="s">
        <v>2799</v>
      </c>
      <c r="B21" s="60" t="s">
        <v>86</v>
      </c>
      <c r="C21" s="23" t="s">
        <v>2771</v>
      </c>
      <c r="D21" s="24" t="s">
        <v>2800</v>
      </c>
      <c r="E21" s="25">
        <v>44082</v>
      </c>
      <c r="F21" s="25">
        <v>44378</v>
      </c>
      <c r="G21" s="12"/>
      <c r="H21" s="26">
        <f>F21+(365)</f>
        <v>44743</v>
      </c>
      <c r="I21" s="79">
        <f ca="1" t="shared" si="0"/>
        <v>53</v>
      </c>
      <c r="J21" s="22" t="str">
        <f ca="1" t="shared" si="1"/>
        <v>NOT DUE</v>
      </c>
      <c r="K21" s="23"/>
      <c r="L21" s="56"/>
    </row>
    <row r="22" spans="1:12">
      <c r="A22" s="22" t="s">
        <v>2801</v>
      </c>
      <c r="B22" s="60" t="s">
        <v>2802</v>
      </c>
      <c r="C22" s="23" t="s">
        <v>2771</v>
      </c>
      <c r="D22" s="24" t="s">
        <v>2794</v>
      </c>
      <c r="E22" s="25">
        <v>44082</v>
      </c>
      <c r="F22" s="25">
        <v>44082</v>
      </c>
      <c r="G22" s="12"/>
      <c r="H22" s="26">
        <f>F22+(365*3)</f>
        <v>45177</v>
      </c>
      <c r="I22" s="79">
        <f ca="1" t="shared" si="0"/>
        <v>487</v>
      </c>
      <c r="J22" s="22" t="str">
        <f ca="1" t="shared" si="1"/>
        <v>NOT DUE</v>
      </c>
      <c r="K22" s="23"/>
      <c r="L22" s="56"/>
    </row>
    <row r="23" spans="1:12">
      <c r="A23" s="22" t="s">
        <v>2803</v>
      </c>
      <c r="B23" s="60" t="s">
        <v>2804</v>
      </c>
      <c r="C23" s="23" t="s">
        <v>2771</v>
      </c>
      <c r="D23" s="24" t="s">
        <v>2772</v>
      </c>
      <c r="E23" s="25">
        <v>44082</v>
      </c>
      <c r="F23" s="25">
        <v>44082</v>
      </c>
      <c r="G23" s="12"/>
      <c r="H23" s="26">
        <f t="shared" ref="H23:H24" si="4">F23+(365*7)</f>
        <v>46637</v>
      </c>
      <c r="I23" s="79">
        <f ca="1" t="shared" si="0"/>
        <v>1947</v>
      </c>
      <c r="J23" s="22" t="str">
        <f ca="1" t="shared" si="1"/>
        <v>NOT DUE</v>
      </c>
      <c r="K23" s="23"/>
      <c r="L23" s="56"/>
    </row>
    <row r="24" spans="1:12">
      <c r="A24" s="22" t="s">
        <v>2805</v>
      </c>
      <c r="B24" s="60" t="s">
        <v>2806</v>
      </c>
      <c r="C24" s="23" t="s">
        <v>2771</v>
      </c>
      <c r="D24" s="24" t="s">
        <v>2772</v>
      </c>
      <c r="E24" s="25">
        <v>44082</v>
      </c>
      <c r="F24" s="25">
        <v>44082</v>
      </c>
      <c r="G24" s="12"/>
      <c r="H24" s="26">
        <f t="shared" si="4"/>
        <v>46637</v>
      </c>
      <c r="I24" s="79">
        <f ca="1" t="shared" si="0"/>
        <v>1947</v>
      </c>
      <c r="J24" s="22" t="str">
        <f ca="1" t="shared" si="1"/>
        <v>NOT DUE</v>
      </c>
      <c r="K24" s="23"/>
      <c r="L24" s="56"/>
    </row>
    <row r="28" spans="2:7">
      <c r="B28" t="s">
        <v>175</v>
      </c>
      <c r="D28" s="3" t="s">
        <v>176</v>
      </c>
      <c r="G28" t="s">
        <v>177</v>
      </c>
    </row>
    <row r="31" spans="3:8">
      <c r="C31" s="3"/>
      <c r="G31" s="28"/>
      <c r="H31" s="28"/>
    </row>
    <row r="32" spans="3:3">
      <c r="C32" s="3"/>
    </row>
    <row r="33" spans="2:8">
      <c r="B33" s="38" t="s">
        <v>2807</v>
      </c>
      <c r="C33" s="3"/>
      <c r="D33" s="38" t="s">
        <v>327</v>
      </c>
      <c r="E33" s="38"/>
      <c r="G33" s="38" t="s">
        <v>179</v>
      </c>
      <c r="H33" s="38"/>
    </row>
    <row r="34" spans="2:8">
      <c r="B34" s="1" t="s">
        <v>1586</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2808</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2809</v>
      </c>
      <c r="B8" s="23" t="s">
        <v>1682</v>
      </c>
      <c r="C8" s="23" t="s">
        <v>2810</v>
      </c>
      <c r="D8" s="24" t="s">
        <v>2488</v>
      </c>
      <c r="E8" s="25">
        <v>44082</v>
      </c>
      <c r="F8" s="25">
        <v>44684</v>
      </c>
      <c r="G8" s="12">
        <v>0</v>
      </c>
      <c r="H8" s="26">
        <f>F8+30</f>
        <v>44714</v>
      </c>
      <c r="I8" s="33">
        <f ca="1">IF(ISBLANK(H8),"",H8-DATE(YEAR(NOW()),MONTH(NOW()),DAY(NOW())))</f>
        <v>24</v>
      </c>
      <c r="J8" s="22" t="str">
        <f ca="1">IF(I8="","",IF(I8&lt;0,"OVERDUE","NOT DUE"))</f>
        <v>NOT DUE</v>
      </c>
      <c r="K8" s="23"/>
      <c r="L8" s="74" t="s">
        <v>2811</v>
      </c>
    </row>
    <row r="9" spans="1:12">
      <c r="A9" s="22" t="s">
        <v>2812</v>
      </c>
      <c r="B9" s="23" t="s">
        <v>2813</v>
      </c>
      <c r="C9" s="23" t="s">
        <v>2814</v>
      </c>
      <c r="D9" s="24" t="s">
        <v>2488</v>
      </c>
      <c r="E9" s="25">
        <v>44082</v>
      </c>
      <c r="F9" s="25">
        <f>F8</f>
        <v>44684</v>
      </c>
      <c r="G9" s="12">
        <v>0</v>
      </c>
      <c r="H9" s="26">
        <f>F9+30</f>
        <v>44714</v>
      </c>
      <c r="I9" s="33">
        <f ca="1">IF(ISBLANK(H9),"",H9-DATE(YEAR(NOW()),MONTH(NOW()),DAY(NOW())))</f>
        <v>24</v>
      </c>
      <c r="J9" s="22" t="str">
        <f ca="1">IF(I9="","",IF(I9&lt;0,"OVERDUE","NOT DUE"))</f>
        <v>NOT DUE</v>
      </c>
      <c r="K9" s="23"/>
      <c r="L9" s="74" t="s">
        <v>2811</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2816</v>
      </c>
      <c r="B8" s="23" t="s">
        <v>2817</v>
      </c>
      <c r="C8" s="23" t="s">
        <v>2818</v>
      </c>
      <c r="D8" s="24" t="s">
        <v>2488</v>
      </c>
      <c r="E8" s="25">
        <v>44082</v>
      </c>
      <c r="F8" s="25">
        <v>44686</v>
      </c>
      <c r="G8" s="12">
        <v>168</v>
      </c>
      <c r="H8" s="26">
        <f>F8+30</f>
        <v>44716</v>
      </c>
      <c r="I8" s="33">
        <f ca="1">IF(ISBLANK(H8),"",H8-DATE(YEAR(NOW()),MONTH(NOW()),DAY(NOW())))</f>
        <v>26</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2807</v>
      </c>
      <c r="D18" s="30" t="s">
        <v>180</v>
      </c>
      <c r="E18" s="30"/>
      <c r="G18" s="1" t="s">
        <v>181</v>
      </c>
      <c r="H18" s="1"/>
    </row>
    <row r="19" spans="2:8">
      <c r="B19" s="1" t="s">
        <v>1586</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2819</v>
      </c>
      <c r="D3" s="6" t="s">
        <v>149</v>
      </c>
      <c r="E3" s="6"/>
      <c r="F3" s="11" t="s">
        <v>2820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2821</v>
      </c>
      <c r="B8" s="23" t="s">
        <v>2822</v>
      </c>
      <c r="C8" s="23" t="s">
        <v>2823</v>
      </c>
      <c r="D8" s="24" t="s">
        <v>604</v>
      </c>
      <c r="E8" s="25">
        <v>44082</v>
      </c>
      <c r="F8" s="25">
        <v>44649</v>
      </c>
      <c r="G8" s="12">
        <v>0</v>
      </c>
      <c r="H8" s="26">
        <f>F8+60</f>
        <v>44709</v>
      </c>
      <c r="I8" s="33">
        <f ca="1">IF(ISBLANK(H8),"",H8-DATE(YEAR(NOW()),MONTH(NOW()),DAY(NOW())))</f>
        <v>19</v>
      </c>
      <c r="J8" s="22" t="str">
        <f ca="1">IF(I8="","",IF(I8&lt;0,"OVERDUE","NOT DUE"))</f>
        <v>NOT DUE</v>
      </c>
      <c r="K8" s="23"/>
      <c r="L8" s="74"/>
    </row>
    <row r="9" ht="24" spans="1:12">
      <c r="A9" s="22" t="s">
        <v>2824</v>
      </c>
      <c r="B9" s="23" t="s">
        <v>2825</v>
      </c>
      <c r="C9" s="23" t="s">
        <v>2826</v>
      </c>
      <c r="D9" s="24" t="s">
        <v>604</v>
      </c>
      <c r="E9" s="25">
        <v>44082</v>
      </c>
      <c r="F9" s="25">
        <f>F8</f>
        <v>44649</v>
      </c>
      <c r="G9" s="12">
        <v>0</v>
      </c>
      <c r="H9" s="26">
        <f>F9+60</f>
        <v>44709</v>
      </c>
      <c r="I9" s="33">
        <f ca="1">IF(ISBLANK(H9),"",H9-DATE(YEAR(NOW()),MONTH(NOW()),DAY(NOW())))</f>
        <v>19</v>
      </c>
      <c r="J9" s="22" t="str">
        <f ca="1">IF(I9="","",IF(I9&lt;0,"OVERDUE","NOT DUE"))</f>
        <v>NOT DUE</v>
      </c>
      <c r="K9" s="23"/>
      <c r="L9" s="74"/>
    </row>
    <row r="10" ht="24" spans="1:12">
      <c r="A10" s="22" t="s">
        <v>2827</v>
      </c>
      <c r="B10" s="23" t="s">
        <v>2828</v>
      </c>
      <c r="C10" s="23" t="s">
        <v>2829</v>
      </c>
      <c r="D10" s="24" t="s">
        <v>604</v>
      </c>
      <c r="E10" s="25">
        <v>44082</v>
      </c>
      <c r="F10" s="25">
        <f>F8</f>
        <v>44649</v>
      </c>
      <c r="G10" s="12">
        <v>0</v>
      </c>
      <c r="H10" s="26">
        <f>F10+60</f>
        <v>44709</v>
      </c>
      <c r="I10" s="33">
        <f ca="1">IF(ISBLANK(H10),"",H10-DATE(YEAR(NOW()),MONTH(NOW()),DAY(NOW())))</f>
        <v>19</v>
      </c>
      <c r="J10" s="22" t="str">
        <f ca="1">IF(I10="","",IF(I10&lt;0,"OVERDUE","NOT DUE"))</f>
        <v>NOT DUE</v>
      </c>
      <c r="K10" s="23"/>
      <c r="L10" s="74"/>
    </row>
    <row r="14" spans="2:6">
      <c r="B14" t="s">
        <v>175</v>
      </c>
      <c r="D14" s="3" t="s">
        <v>1595</v>
      </c>
      <c r="F14" t="s">
        <v>1596</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2830</v>
      </c>
    </row>
    <row r="4" ht="18" customHeight="1" spans="1:6">
      <c r="A4" s="4" t="s">
        <v>151</v>
      </c>
      <c r="B4" s="4"/>
      <c r="C4" s="10" t="s">
        <v>2831</v>
      </c>
      <c r="D4" s="6" t="s">
        <v>153</v>
      </c>
      <c r="E4" s="6"/>
      <c r="F4" s="12">
        <f>'Main Menu'!B127</f>
        <v>5184</v>
      </c>
    </row>
    <row r="5" ht="18" customHeight="1" spans="1:6">
      <c r="A5" s="4" t="s">
        <v>154</v>
      </c>
      <c r="B5" s="4"/>
      <c r="C5" s="13" t="s">
        <v>2832</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2833</v>
      </c>
      <c r="B8" s="23" t="s">
        <v>2822</v>
      </c>
      <c r="C8" s="23" t="s">
        <v>2834</v>
      </c>
      <c r="D8" s="24" t="s">
        <v>2488</v>
      </c>
      <c r="E8" s="25">
        <v>44082</v>
      </c>
      <c r="F8" s="25">
        <v>44668</v>
      </c>
      <c r="G8" s="12" t="s">
        <v>1704</v>
      </c>
      <c r="H8" s="26">
        <f>F8+30</f>
        <v>44698</v>
      </c>
      <c r="I8" s="33">
        <f ca="1" t="shared" ref="I8:I9" si="0">IF(ISBLANK(H8),"",H8-DATE(YEAR(NOW()),MONTH(NOW()),DAY(NOW())))</f>
        <v>8</v>
      </c>
      <c r="J8" s="22" t="str">
        <f ca="1" t="shared" ref="J8:J9" si="1">IF(I8="","",IF(I8&lt;0,"OVERDUE","NOT DUE"))</f>
        <v>NOT DUE</v>
      </c>
      <c r="K8" s="23"/>
      <c r="L8" s="74"/>
    </row>
    <row r="9" spans="1:12">
      <c r="A9" s="22" t="s">
        <v>2835</v>
      </c>
      <c r="B9" s="23" t="s">
        <v>2836</v>
      </c>
      <c r="C9" s="23" t="s">
        <v>2837</v>
      </c>
      <c r="D9" s="24" t="s">
        <v>2488</v>
      </c>
      <c r="E9" s="25">
        <v>44082</v>
      </c>
      <c r="F9" s="25">
        <f>F8</f>
        <v>44668</v>
      </c>
      <c r="G9" s="12" t="s">
        <v>1704</v>
      </c>
      <c r="H9" s="26">
        <f>F9+30</f>
        <v>44698</v>
      </c>
      <c r="I9" s="33">
        <f ca="1" t="shared" si="0"/>
        <v>8</v>
      </c>
      <c r="J9" s="22" t="str">
        <f ca="1" t="shared" si="1"/>
        <v>NOT DUE</v>
      </c>
      <c r="K9" s="23"/>
      <c r="L9" s="74"/>
    </row>
    <row r="13" spans="2:6">
      <c r="B13" t="s">
        <v>175</v>
      </c>
      <c r="D13" s="3" t="s">
        <v>1595</v>
      </c>
      <c r="F13" t="s">
        <v>1596</v>
      </c>
    </row>
    <row r="17" spans="3:8">
      <c r="C17" s="27"/>
      <c r="G17" s="28"/>
      <c r="H17" s="28"/>
    </row>
    <row r="18" spans="2:3">
      <c r="B18" s="1"/>
      <c r="C18" s="30"/>
    </row>
    <row r="19" spans="2:8">
      <c r="B19" s="31" t="s">
        <v>2759</v>
      </c>
      <c r="D19" s="38" t="s">
        <v>327</v>
      </c>
      <c r="E19" s="38"/>
      <c r="G19" s="32" t="s">
        <v>179</v>
      </c>
      <c r="H19" s="32"/>
    </row>
    <row r="20" spans="2:8">
      <c r="B20" s="30" t="s">
        <v>1739</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topLeftCell="A5"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852</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122</v>
      </c>
      <c r="J9" s="22" t="str">
        <f ca="1" t="shared" si="1"/>
        <v>NOT DUE</v>
      </c>
      <c r="K9" s="41"/>
      <c r="L9" s="34"/>
    </row>
    <row r="10" ht="24" spans="1:12">
      <c r="A10" s="22" t="s">
        <v>408</v>
      </c>
      <c r="B10" s="23" t="s">
        <v>199</v>
      </c>
      <c r="C10" s="23" t="s">
        <v>200</v>
      </c>
      <c r="D10" s="24" t="s">
        <v>201</v>
      </c>
      <c r="E10" s="25">
        <v>44082</v>
      </c>
      <c r="F10" s="25">
        <v>44688</v>
      </c>
      <c r="G10" s="40"/>
      <c r="H10" s="26">
        <f>F10+30</f>
        <v>44718</v>
      </c>
      <c r="I10" s="33">
        <f ca="1" t="shared" si="0"/>
        <v>28</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122</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122</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122</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122</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122</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122</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122</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122</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122</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122</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122</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122</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122</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122</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122</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122</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122</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122</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122</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122</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122</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122</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122</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122</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122</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122</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122</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122</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122</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122</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122</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122</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122</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122</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C53" sqref="C5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2838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2839</v>
      </c>
      <c r="B8" s="23" t="s">
        <v>2822</v>
      </c>
      <c r="C8" s="23" t="s">
        <v>2840</v>
      </c>
      <c r="D8" s="24" t="s">
        <v>529</v>
      </c>
      <c r="E8" s="25">
        <v>44082</v>
      </c>
      <c r="F8" s="25">
        <v>44623</v>
      </c>
      <c r="G8" s="12">
        <v>0</v>
      </c>
      <c r="H8" s="26">
        <f>F8+90</f>
        <v>44713</v>
      </c>
      <c r="I8" s="33">
        <f ca="1" t="shared" ref="I8" si="0">IF(ISBLANK(H8),"",H8-DATE(YEAR(NOW()),MONTH(NOW()),DAY(NOW())))</f>
        <v>23</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2842</v>
      </c>
      <c r="B8" s="23" t="s">
        <v>2822</v>
      </c>
      <c r="C8" s="23" t="s">
        <v>2843</v>
      </c>
      <c r="D8" s="24" t="s">
        <v>604</v>
      </c>
      <c r="E8" s="25">
        <v>44082</v>
      </c>
      <c r="F8" s="25">
        <v>44683</v>
      </c>
      <c r="G8" s="12">
        <v>0</v>
      </c>
      <c r="H8" s="26">
        <f>F8+60</f>
        <v>44743</v>
      </c>
      <c r="I8" s="33">
        <f ca="1" t="shared" ref="I8:I9" si="0">IF(ISBLANK(H8),"",H8-DATE(YEAR(NOW()),MONTH(NOW()),DAY(NOW())))</f>
        <v>53</v>
      </c>
      <c r="J8" s="22" t="str">
        <f ca="1" t="shared" ref="J8:J9" si="1">IF(I8="","",IF(I8&lt;0,"OVERDUE","NOT DUE"))</f>
        <v>NOT DUE</v>
      </c>
      <c r="K8" s="23"/>
      <c r="L8" s="74"/>
    </row>
    <row r="9" spans="1:12">
      <c r="A9" s="22" t="s">
        <v>2844</v>
      </c>
      <c r="B9" s="23" t="s">
        <v>2836</v>
      </c>
      <c r="C9" s="23" t="s">
        <v>2845</v>
      </c>
      <c r="D9" s="24" t="s">
        <v>604</v>
      </c>
      <c r="E9" s="25">
        <v>44082</v>
      </c>
      <c r="F9" s="25">
        <f>F8</f>
        <v>44683</v>
      </c>
      <c r="G9" s="12">
        <v>0</v>
      </c>
      <c r="H9" s="26">
        <f>F9+60</f>
        <v>44743</v>
      </c>
      <c r="I9" s="33">
        <f ca="1" t="shared" si="0"/>
        <v>53</v>
      </c>
      <c r="J9" s="22" t="str">
        <f ca="1" t="shared" si="1"/>
        <v>NOT DUE</v>
      </c>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2847</v>
      </c>
      <c r="B8" s="23" t="s">
        <v>2822</v>
      </c>
      <c r="C8" s="23" t="s">
        <v>2848</v>
      </c>
      <c r="D8" s="24" t="s">
        <v>2488</v>
      </c>
      <c r="E8" s="25">
        <v>44082</v>
      </c>
      <c r="F8" s="25">
        <v>44686</v>
      </c>
      <c r="G8" s="12">
        <v>168</v>
      </c>
      <c r="H8" s="25">
        <f>F8+30</f>
        <v>44716</v>
      </c>
      <c r="I8" s="33">
        <f ca="1" t="shared" ref="I8:I10" si="0">IF(ISBLANK(H8),"",H8-DATE(YEAR(NOW()),MONTH(NOW()),DAY(NOW())))</f>
        <v>26</v>
      </c>
      <c r="J8" s="22" t="str">
        <f ca="1" t="shared" ref="J8:J10" si="1">IF(I8="","",IF(I8&lt;0,"OVERDUE","NOT DUE"))</f>
        <v>NOT DUE</v>
      </c>
      <c r="K8" s="23"/>
      <c r="L8" s="56"/>
    </row>
    <row r="9" ht="24" spans="1:12">
      <c r="A9" s="22" t="s">
        <v>2849</v>
      </c>
      <c r="B9" s="23" t="s">
        <v>2850</v>
      </c>
      <c r="C9" s="23" t="s">
        <v>2851</v>
      </c>
      <c r="D9" s="24" t="s">
        <v>2488</v>
      </c>
      <c r="E9" s="25">
        <v>44082</v>
      </c>
      <c r="F9" s="25">
        <f>F8</f>
        <v>44686</v>
      </c>
      <c r="G9" s="12">
        <f>G8</f>
        <v>168</v>
      </c>
      <c r="H9" s="25">
        <f t="shared" ref="H9:H10" si="2">F9+30</f>
        <v>44716</v>
      </c>
      <c r="I9" s="33">
        <f ca="1" t="shared" ref="I9" si="3">IF(ISBLANK(H9),"",H9-DATE(YEAR(NOW()),MONTH(NOW()),DAY(NOW())))</f>
        <v>26</v>
      </c>
      <c r="J9" s="22" t="str">
        <f ca="1" t="shared" ref="J9" si="4">IF(I9="","",IF(I9&lt;0,"OVERDUE","NOT DUE"))</f>
        <v>NOT DUE</v>
      </c>
      <c r="K9" s="23"/>
      <c r="L9" s="56"/>
    </row>
    <row r="10" spans="1:12">
      <c r="A10" s="22" t="s">
        <v>2852</v>
      </c>
      <c r="B10" s="23" t="s">
        <v>2836</v>
      </c>
      <c r="C10" s="23" t="s">
        <v>2853</v>
      </c>
      <c r="D10" s="24" t="s">
        <v>2488</v>
      </c>
      <c r="E10" s="25">
        <v>44082</v>
      </c>
      <c r="F10" s="25">
        <f>F8</f>
        <v>44686</v>
      </c>
      <c r="G10" s="12">
        <f>G8</f>
        <v>168</v>
      </c>
      <c r="H10" s="25">
        <f t="shared" si="2"/>
        <v>44716</v>
      </c>
      <c r="I10" s="33">
        <f ca="1" t="shared" si="0"/>
        <v>26</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2807</v>
      </c>
      <c r="D20" s="30" t="s">
        <v>180</v>
      </c>
      <c r="E20" s="30"/>
      <c r="G20" s="1" t="s">
        <v>181</v>
      </c>
      <c r="H20" s="1"/>
    </row>
    <row r="21" spans="2:8">
      <c r="B21" s="1" t="s">
        <v>1586</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2854</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2855</v>
      </c>
      <c r="B8" s="23" t="s">
        <v>2822</v>
      </c>
      <c r="C8" s="23" t="s">
        <v>2856</v>
      </c>
      <c r="D8" s="24" t="s">
        <v>529</v>
      </c>
      <c r="E8" s="25">
        <v>44082</v>
      </c>
      <c r="F8" s="25">
        <v>44629</v>
      </c>
      <c r="G8" s="12">
        <v>0</v>
      </c>
      <c r="H8" s="26">
        <f>F8+90</f>
        <v>44719</v>
      </c>
      <c r="I8" s="33">
        <f ca="1" t="shared" ref="I8:I9" si="0">IF(ISBLANK(H8),"",H8-DATE(YEAR(NOW()),MONTH(NOW()),DAY(NOW())))</f>
        <v>29</v>
      </c>
      <c r="J8" s="22" t="str">
        <f ca="1" t="shared" ref="J8:J9" si="1">IF(I8="","",IF(I8&lt;0,"OVERDUE","NOT DUE"))</f>
        <v>NOT DUE</v>
      </c>
      <c r="K8" s="23"/>
      <c r="L8" s="74"/>
    </row>
    <row r="9" spans="1:12">
      <c r="A9" s="22" t="s">
        <v>2857</v>
      </c>
      <c r="B9" s="23" t="s">
        <v>2836</v>
      </c>
      <c r="C9" s="23" t="s">
        <v>2858</v>
      </c>
      <c r="D9" s="24" t="s">
        <v>529</v>
      </c>
      <c r="E9" s="25">
        <v>44082</v>
      </c>
      <c r="F9" s="25">
        <f>F8</f>
        <v>44629</v>
      </c>
      <c r="G9" s="12">
        <v>0</v>
      </c>
      <c r="H9" s="26">
        <f>F9+90</f>
        <v>44719</v>
      </c>
      <c r="I9" s="33">
        <f ca="1" t="shared" si="0"/>
        <v>29</v>
      </c>
      <c r="J9" s="22" t="str">
        <f ca="1" t="shared" si="1"/>
        <v>NOT DUE</v>
      </c>
      <c r="K9" s="23"/>
      <c r="L9" s="74"/>
    </row>
    <row r="10" spans="12:12">
      <c r="L10" s="75"/>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2860</v>
      </c>
      <c r="B8" s="23" t="s">
        <v>2822</v>
      </c>
      <c r="C8" s="23" t="s">
        <v>2861</v>
      </c>
      <c r="D8" s="24" t="s">
        <v>2488</v>
      </c>
      <c r="E8" s="25">
        <v>44082</v>
      </c>
      <c r="F8" s="25">
        <v>44668</v>
      </c>
      <c r="G8" s="12" t="s">
        <v>1704</v>
      </c>
      <c r="H8" s="26">
        <f>F8+30</f>
        <v>44698</v>
      </c>
      <c r="I8" s="33">
        <f ca="1" t="shared" ref="I8:I10" si="0">IF(ISBLANK(H8),"",H8-DATE(YEAR(NOW()),MONTH(NOW()),DAY(NOW())))</f>
        <v>8</v>
      </c>
      <c r="J8" s="22" t="str">
        <f ca="1" t="shared" ref="J8:J10" si="1">IF(I8="","",IF(I8&lt;0,"OVERDUE","NOT DUE"))</f>
        <v>NOT DUE</v>
      </c>
      <c r="K8" s="23"/>
      <c r="L8" s="56"/>
    </row>
    <row r="9" spans="1:12">
      <c r="A9" s="22" t="s">
        <v>2862</v>
      </c>
      <c r="B9" s="23" t="s">
        <v>2836</v>
      </c>
      <c r="C9" s="23" t="s">
        <v>2863</v>
      </c>
      <c r="D9" s="24" t="s">
        <v>2488</v>
      </c>
      <c r="E9" s="25">
        <v>44082</v>
      </c>
      <c r="F9" s="25">
        <f>F8</f>
        <v>44668</v>
      </c>
      <c r="G9" s="12" t="s">
        <v>1704</v>
      </c>
      <c r="H9" s="26">
        <f>F9+30</f>
        <v>44698</v>
      </c>
      <c r="I9" s="33">
        <f ca="1" t="shared" ref="I9" si="2">IF(ISBLANK(H9),"",H9-DATE(YEAR(NOW()),MONTH(NOW()),DAY(NOW())))</f>
        <v>8</v>
      </c>
      <c r="J9" s="22" t="str">
        <f ca="1" t="shared" ref="J9" si="3">IF(I9="","",IF(I9&lt;0,"OVERDUE","NOT DUE"))</f>
        <v>NOT DUE</v>
      </c>
      <c r="K9" s="23"/>
      <c r="L9" s="56"/>
    </row>
    <row r="10" ht="24" spans="1:12">
      <c r="A10" s="22" t="s">
        <v>2864</v>
      </c>
      <c r="B10" s="23" t="s">
        <v>2865</v>
      </c>
      <c r="C10" s="23" t="s">
        <v>2866</v>
      </c>
      <c r="D10" s="24" t="s">
        <v>2488</v>
      </c>
      <c r="E10" s="25">
        <v>44082</v>
      </c>
      <c r="F10" s="25">
        <f>F8</f>
        <v>44668</v>
      </c>
      <c r="G10" s="12" t="s">
        <v>1704</v>
      </c>
      <c r="H10" s="26">
        <f>F10+30</f>
        <v>44698</v>
      </c>
      <c r="I10" s="33">
        <f ca="1" t="shared" si="0"/>
        <v>8</v>
      </c>
      <c r="J10" s="22" t="str">
        <f ca="1" t="shared" si="1"/>
        <v>NOT DUE</v>
      </c>
      <c r="K10" s="23"/>
      <c r="L10" s="56"/>
    </row>
    <row r="14" spans="2:7">
      <c r="B14" t="s">
        <v>175</v>
      </c>
      <c r="D14" s="3" t="s">
        <v>176</v>
      </c>
      <c r="G14" t="s">
        <v>177</v>
      </c>
    </row>
    <row r="17" spans="3:8">
      <c r="C17" s="27"/>
      <c r="G17" s="28"/>
      <c r="H17" s="28"/>
    </row>
    <row r="18" spans="3:3">
      <c r="C18" s="30"/>
    </row>
    <row r="19" spans="2:8">
      <c r="B19" s="31" t="s">
        <v>1027</v>
      </c>
      <c r="D19" s="38" t="s">
        <v>178</v>
      </c>
      <c r="E19" s="38"/>
      <c r="G19" s="32" t="s">
        <v>179</v>
      </c>
      <c r="H19" s="32"/>
    </row>
    <row r="20" spans="2:8">
      <c r="B20" s="30" t="s">
        <v>1739</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H26" sqref="H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2868</v>
      </c>
      <c r="B8" s="23" t="s">
        <v>2822</v>
      </c>
      <c r="C8" s="23" t="s">
        <v>2869</v>
      </c>
      <c r="D8" s="24" t="s">
        <v>529</v>
      </c>
      <c r="E8" s="25">
        <v>44082</v>
      </c>
      <c r="F8" s="25">
        <v>44624</v>
      </c>
      <c r="G8" s="12"/>
      <c r="H8" s="26">
        <f>F8+90</f>
        <v>44714</v>
      </c>
      <c r="I8" s="33">
        <f ca="1" t="shared" ref="I8:I9" si="0">IF(ISBLANK(H8),"",H8-DATE(YEAR(NOW()),MONTH(NOW()),DAY(NOW())))</f>
        <v>24</v>
      </c>
      <c r="J8" s="22" t="str">
        <f ca="1" t="shared" ref="J8:J9" si="1">IF(I8="","",IF(I8&lt;0,"OVERDUE","NOT DUE"))</f>
        <v>NOT DUE</v>
      </c>
      <c r="K8" s="23"/>
      <c r="L8" s="74"/>
    </row>
    <row r="9" spans="1:12">
      <c r="A9" s="22" t="s">
        <v>2870</v>
      </c>
      <c r="B9" s="23" t="s">
        <v>2836</v>
      </c>
      <c r="C9" s="23" t="s">
        <v>2871</v>
      </c>
      <c r="D9" s="24" t="s">
        <v>529</v>
      </c>
      <c r="E9" s="25">
        <v>44082</v>
      </c>
      <c r="F9" s="25">
        <f>F8</f>
        <v>44624</v>
      </c>
      <c r="G9" s="12"/>
      <c r="H9" s="26">
        <f>F9+90</f>
        <v>44714</v>
      </c>
      <c r="I9" s="33">
        <f ca="1" t="shared" si="0"/>
        <v>24</v>
      </c>
      <c r="J9" s="22" t="str">
        <f ca="1" t="shared" si="1"/>
        <v>NOT DUE</v>
      </c>
      <c r="K9" s="23"/>
      <c r="L9" s="74"/>
    </row>
    <row r="10" ht="24" spans="1:12">
      <c r="A10" s="22" t="s">
        <v>2872</v>
      </c>
      <c r="B10" s="23" t="s">
        <v>2873</v>
      </c>
      <c r="C10" s="23" t="s">
        <v>2874</v>
      </c>
      <c r="D10" s="24" t="s">
        <v>529</v>
      </c>
      <c r="E10" s="25">
        <v>44082</v>
      </c>
      <c r="F10" s="25">
        <f>F8</f>
        <v>44624</v>
      </c>
      <c r="G10" s="12"/>
      <c r="H10" s="26">
        <f>F10+90</f>
        <v>44714</v>
      </c>
      <c r="I10" s="33">
        <f ca="1" t="shared" ref="I10" si="2">IF(ISBLANK(H10),"",H10-DATE(YEAR(NOW()),MONTH(NOW()),DAY(NOW())))</f>
        <v>24</v>
      </c>
      <c r="J10" s="22" t="str">
        <f ca="1" t="shared" ref="J10" si="3">IF(I10="","",IF(I10&lt;0,"OVERDUE","NOT DUE"))</f>
        <v>NOT DUE</v>
      </c>
      <c r="K10" s="23"/>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37" sqref="F3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2875</v>
      </c>
      <c r="D3" s="6" t="s">
        <v>149</v>
      </c>
      <c r="E3" s="6"/>
      <c r="F3" s="11" t="s">
        <v>2876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2877</v>
      </c>
      <c r="B8" s="23" t="s">
        <v>2822</v>
      </c>
      <c r="C8" s="23" t="s">
        <v>2878</v>
      </c>
      <c r="D8" s="24" t="s">
        <v>2488</v>
      </c>
      <c r="E8" s="25">
        <v>44082</v>
      </c>
      <c r="F8" s="25">
        <v>44662</v>
      </c>
      <c r="G8" s="12"/>
      <c r="H8" s="26">
        <f>F8+30</f>
        <v>44692</v>
      </c>
      <c r="I8" s="33">
        <f ca="1" t="shared" ref="I8:I10" si="0">IF(ISBLANK(H8),"",H8-DATE(YEAR(NOW()),MONTH(NOW()),DAY(NOW())))</f>
        <v>2</v>
      </c>
      <c r="J8" s="22" t="str">
        <f ca="1" t="shared" ref="J8:J10" si="1">IF(I8="","",IF(I8&lt;0,"OVERDUE","NOT DUE"))</f>
        <v>NOT DUE</v>
      </c>
      <c r="K8" s="23"/>
      <c r="L8" s="74"/>
    </row>
    <row r="9" spans="1:12">
      <c r="A9" s="22" t="s">
        <v>2879</v>
      </c>
      <c r="B9" s="23" t="s">
        <v>2836</v>
      </c>
      <c r="C9" s="23" t="s">
        <v>2880</v>
      </c>
      <c r="D9" s="24" t="s">
        <v>2488</v>
      </c>
      <c r="E9" s="25">
        <v>44082</v>
      </c>
      <c r="F9" s="25">
        <f>F8</f>
        <v>44662</v>
      </c>
      <c r="G9" s="12"/>
      <c r="H9" s="26">
        <f>F9+30</f>
        <v>44692</v>
      </c>
      <c r="I9" s="33">
        <f ca="1" t="shared" si="0"/>
        <v>2</v>
      </c>
      <c r="J9" s="22" t="str">
        <f ca="1" t="shared" si="1"/>
        <v>NOT DUE</v>
      </c>
      <c r="K9" s="23"/>
      <c r="L9" s="74"/>
    </row>
    <row r="10" ht="24" spans="1:12">
      <c r="A10" s="22" t="s">
        <v>2881</v>
      </c>
      <c r="B10" s="23" t="s">
        <v>2873</v>
      </c>
      <c r="C10" s="23" t="s">
        <v>2874</v>
      </c>
      <c r="D10" s="24" t="s">
        <v>529</v>
      </c>
      <c r="E10" s="25">
        <v>44082</v>
      </c>
      <c r="F10" s="25">
        <v>44624</v>
      </c>
      <c r="G10" s="12"/>
      <c r="H10" s="26">
        <f>F10+90</f>
        <v>44714</v>
      </c>
      <c r="I10" s="33">
        <f ca="1" t="shared" si="0"/>
        <v>24</v>
      </c>
      <c r="J10" s="22" t="str">
        <f ca="1" t="shared" si="1"/>
        <v>NOT DUE</v>
      </c>
      <c r="K10" s="23" t="s">
        <v>2882</v>
      </c>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2883</v>
      </c>
      <c r="D3" s="6" t="s">
        <v>149</v>
      </c>
      <c r="E3" s="6"/>
      <c r="F3" s="11" t="s">
        <v>2884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2885</v>
      </c>
      <c r="B8" s="23" t="s">
        <v>2886</v>
      </c>
      <c r="C8" s="23" t="s">
        <v>2887</v>
      </c>
      <c r="D8" s="24" t="s">
        <v>1602</v>
      </c>
      <c r="E8" s="25">
        <v>44082</v>
      </c>
      <c r="F8" s="25">
        <v>44675</v>
      </c>
      <c r="G8" s="12"/>
      <c r="H8" s="26">
        <f t="shared" ref="H8:H15" si="0">F8+30</f>
        <v>44705</v>
      </c>
      <c r="I8" s="33">
        <f ca="1" t="shared" ref="I8:I15" si="1">IF(ISBLANK(H8),"",H8-DATE(YEAR(NOW()),MONTH(NOW()),DAY(NOW())))</f>
        <v>15</v>
      </c>
      <c r="J8" s="22" t="str">
        <f ca="1" t="shared" ref="J8:J15" si="2">IF(I8="","",IF(I8&lt;0,"OVERDUE","NOT DUE"))</f>
        <v>NOT DUE</v>
      </c>
      <c r="K8" s="23"/>
      <c r="L8" s="34"/>
    </row>
    <row r="9" ht="24" spans="1:12">
      <c r="A9" s="22" t="s">
        <v>2888</v>
      </c>
      <c r="B9" s="23" t="s">
        <v>2539</v>
      </c>
      <c r="C9" s="23" t="s">
        <v>2540</v>
      </c>
      <c r="D9" s="24" t="s">
        <v>1602</v>
      </c>
      <c r="E9" s="25">
        <v>44082</v>
      </c>
      <c r="F9" s="25">
        <f>F8</f>
        <v>44675</v>
      </c>
      <c r="G9" s="12"/>
      <c r="H9" s="26">
        <f t="shared" si="0"/>
        <v>44705</v>
      </c>
      <c r="I9" s="33">
        <f ca="1" t="shared" si="1"/>
        <v>15</v>
      </c>
      <c r="J9" s="22" t="str">
        <f ca="1" t="shared" si="2"/>
        <v>NOT DUE</v>
      </c>
      <c r="K9" s="23"/>
      <c r="L9" s="34"/>
    </row>
    <row r="10" ht="24" spans="1:12">
      <c r="A10" s="22" t="s">
        <v>2889</v>
      </c>
      <c r="B10" s="23" t="s">
        <v>2542</v>
      </c>
      <c r="C10" s="23" t="s">
        <v>2543</v>
      </c>
      <c r="D10" s="24" t="s">
        <v>1602</v>
      </c>
      <c r="E10" s="25">
        <v>44082</v>
      </c>
      <c r="F10" s="25">
        <f>F8</f>
        <v>44675</v>
      </c>
      <c r="G10" s="12"/>
      <c r="H10" s="26">
        <f t="shared" si="0"/>
        <v>44705</v>
      </c>
      <c r="I10" s="33">
        <f ca="1" t="shared" si="1"/>
        <v>15</v>
      </c>
      <c r="J10" s="22" t="str">
        <f ca="1" t="shared" si="2"/>
        <v>NOT DUE</v>
      </c>
      <c r="K10" s="23"/>
      <c r="L10" s="34"/>
    </row>
    <row r="11" ht="24" spans="1:12">
      <c r="A11" s="22" t="s">
        <v>2890</v>
      </c>
      <c r="B11" s="23" t="s">
        <v>2545</v>
      </c>
      <c r="C11" s="23" t="s">
        <v>2546</v>
      </c>
      <c r="D11" s="24" t="s">
        <v>1602</v>
      </c>
      <c r="E11" s="25">
        <v>44082</v>
      </c>
      <c r="F11" s="25">
        <f>F8</f>
        <v>44675</v>
      </c>
      <c r="G11" s="12"/>
      <c r="H11" s="26">
        <f t="shared" si="0"/>
        <v>44705</v>
      </c>
      <c r="I11" s="33">
        <f ca="1" t="shared" si="1"/>
        <v>15</v>
      </c>
      <c r="J11" s="22" t="str">
        <f ca="1" t="shared" si="2"/>
        <v>NOT DUE</v>
      </c>
      <c r="K11" s="23"/>
      <c r="L11" s="34"/>
    </row>
    <row r="12" ht="24" spans="1:12">
      <c r="A12" s="22" t="s">
        <v>2891</v>
      </c>
      <c r="B12" s="23" t="s">
        <v>2548</v>
      </c>
      <c r="C12" s="23" t="s">
        <v>2546</v>
      </c>
      <c r="D12" s="24" t="s">
        <v>1602</v>
      </c>
      <c r="E12" s="25">
        <v>44082</v>
      </c>
      <c r="F12" s="25">
        <f>F8</f>
        <v>44675</v>
      </c>
      <c r="G12" s="12"/>
      <c r="H12" s="26">
        <f t="shared" si="0"/>
        <v>44705</v>
      </c>
      <c r="I12" s="33">
        <f ca="1" t="shared" si="1"/>
        <v>15</v>
      </c>
      <c r="J12" s="22" t="str">
        <f ca="1" t="shared" si="2"/>
        <v>NOT DUE</v>
      </c>
      <c r="K12" s="23"/>
      <c r="L12" s="34"/>
    </row>
    <row r="13" spans="1:12">
      <c r="A13" s="22" t="s">
        <v>2892</v>
      </c>
      <c r="B13" s="23" t="s">
        <v>80</v>
      </c>
      <c r="C13" s="23" t="s">
        <v>2551</v>
      </c>
      <c r="D13" s="24" t="s">
        <v>1602</v>
      </c>
      <c r="E13" s="25">
        <v>44082</v>
      </c>
      <c r="F13" s="25">
        <f>F8</f>
        <v>44675</v>
      </c>
      <c r="G13" s="12"/>
      <c r="H13" s="26">
        <f t="shared" si="0"/>
        <v>44705</v>
      </c>
      <c r="I13" s="33">
        <f ca="1" t="shared" si="1"/>
        <v>15</v>
      </c>
      <c r="J13" s="22" t="str">
        <f ca="1" t="shared" si="2"/>
        <v>NOT DUE</v>
      </c>
      <c r="K13" s="23"/>
      <c r="L13" s="34"/>
    </row>
    <row r="14" ht="24" spans="1:12">
      <c r="A14" s="22" t="s">
        <v>2893</v>
      </c>
      <c r="B14" s="23" t="s">
        <v>2553</v>
      </c>
      <c r="C14" s="23" t="s">
        <v>2546</v>
      </c>
      <c r="D14" s="24" t="s">
        <v>1602</v>
      </c>
      <c r="E14" s="25">
        <v>44082</v>
      </c>
      <c r="F14" s="25">
        <f>F8</f>
        <v>44675</v>
      </c>
      <c r="G14" s="12"/>
      <c r="H14" s="26">
        <f t="shared" si="0"/>
        <v>44705</v>
      </c>
      <c r="I14" s="33">
        <f ca="1" t="shared" si="1"/>
        <v>15</v>
      </c>
      <c r="J14" s="22" t="str">
        <f ca="1" t="shared" si="2"/>
        <v>NOT DUE</v>
      </c>
      <c r="K14" s="23"/>
      <c r="L14" s="34"/>
    </row>
    <row r="15" ht="24" spans="1:12">
      <c r="A15" s="22" t="s">
        <v>2894</v>
      </c>
      <c r="B15" s="23" t="s">
        <v>2895</v>
      </c>
      <c r="C15" s="23" t="s">
        <v>2558</v>
      </c>
      <c r="D15" s="24" t="s">
        <v>1602</v>
      </c>
      <c r="E15" s="25">
        <v>44082</v>
      </c>
      <c r="F15" s="25">
        <f>F8</f>
        <v>44675</v>
      </c>
      <c r="G15" s="12"/>
      <c r="H15" s="26">
        <f t="shared" si="0"/>
        <v>44705</v>
      </c>
      <c r="I15" s="33">
        <f ca="1" t="shared" si="1"/>
        <v>15</v>
      </c>
      <c r="J15" s="22" t="str">
        <f ca="1" t="shared" si="2"/>
        <v>NOT DUE</v>
      </c>
      <c r="K15" s="23"/>
      <c r="L15" s="34"/>
    </row>
    <row r="19" spans="2:6">
      <c r="B19" t="s">
        <v>175</v>
      </c>
      <c r="D19" s="3" t="s">
        <v>1595</v>
      </c>
      <c r="F19" t="s">
        <v>1596</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2897</v>
      </c>
      <c r="B8" s="23" t="s">
        <v>2822</v>
      </c>
      <c r="C8" s="23" t="s">
        <v>2898</v>
      </c>
      <c r="D8" s="24" t="s">
        <v>604</v>
      </c>
      <c r="E8" s="25">
        <v>44082</v>
      </c>
      <c r="F8" s="25">
        <v>44681</v>
      </c>
      <c r="G8" s="12"/>
      <c r="H8" s="26">
        <f>F8+60</f>
        <v>44741</v>
      </c>
      <c r="I8" s="33">
        <f ca="1" t="shared" ref="I8" si="0">IF(ISBLANK(H8),"",H8-DATE(YEAR(NOW()),MONTH(NOW()),DAY(NOW())))</f>
        <v>51</v>
      </c>
      <c r="J8" s="22" t="str">
        <f ca="1" t="shared" ref="J8" si="1">IF(I8="","",IF(I8&lt;0,"OVERDUE","NOT DUE"))</f>
        <v>NOT DUE</v>
      </c>
      <c r="K8" s="23"/>
      <c r="L8" s="74"/>
    </row>
    <row r="9" spans="1:12">
      <c r="A9" s="22" t="s">
        <v>2899</v>
      </c>
      <c r="B9" s="23" t="s">
        <v>2900</v>
      </c>
      <c r="C9" s="23" t="s">
        <v>2901</v>
      </c>
      <c r="D9" s="24" t="s">
        <v>604</v>
      </c>
      <c r="E9" s="25">
        <v>44082</v>
      </c>
      <c r="F9" s="25">
        <f>F8</f>
        <v>44681</v>
      </c>
      <c r="G9" s="12"/>
      <c r="H9" s="26">
        <f>F9+60</f>
        <v>44741</v>
      </c>
      <c r="I9" s="33">
        <f ca="1" t="shared" ref="I9" si="2">IF(ISBLANK(H9),"",H9-DATE(YEAR(NOW()),MONTH(NOW()),DAY(NOW())))</f>
        <v>51</v>
      </c>
      <c r="J9" s="22" t="str">
        <f ca="1" t="shared" ref="J9" si="3">IF(I9="","",IF(I9&lt;0,"OVERDUE","NOT DUE"))</f>
        <v>NOT DUE</v>
      </c>
      <c r="K9" s="23"/>
      <c r="L9" s="74"/>
    </row>
    <row r="12" spans="2:6">
      <c r="B12" t="s">
        <v>175</v>
      </c>
      <c r="D12" s="3" t="s">
        <v>1595</v>
      </c>
      <c r="F12" t="s">
        <v>1596</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2903</v>
      </c>
      <c r="B8" s="23" t="s">
        <v>2542</v>
      </c>
      <c r="C8" s="23" t="s">
        <v>2904</v>
      </c>
      <c r="D8" s="24" t="s">
        <v>2905</v>
      </c>
      <c r="E8" s="25">
        <v>44082</v>
      </c>
      <c r="F8" s="25">
        <v>44669</v>
      </c>
      <c r="G8" s="12" t="s">
        <v>2170</v>
      </c>
      <c r="H8" s="26">
        <f>F8+30</f>
        <v>44699</v>
      </c>
      <c r="I8" s="33">
        <f ca="1" t="shared" ref="I8:I11" si="0">IF(ISBLANK(H8),"",H8-DATE(YEAR(NOW()),MONTH(NOW()),DAY(NOW())))</f>
        <v>9</v>
      </c>
      <c r="J8" s="22" t="str">
        <f ca="1" t="shared" ref="J8:J11" si="1">IF(I8="","",IF(I8&lt;0,"OVERDUE","NOT DUE"))</f>
        <v>NOT DUE</v>
      </c>
      <c r="K8" s="23"/>
      <c r="L8" s="34"/>
    </row>
    <row r="9" ht="24" spans="1:12">
      <c r="A9" s="22" t="s">
        <v>2906</v>
      </c>
      <c r="B9" s="23" t="s">
        <v>2907</v>
      </c>
      <c r="C9" s="23" t="s">
        <v>2908</v>
      </c>
      <c r="D9" s="24" t="s">
        <v>2905</v>
      </c>
      <c r="E9" s="25">
        <v>44082</v>
      </c>
      <c r="F9" s="25">
        <f>F8</f>
        <v>44669</v>
      </c>
      <c r="G9" s="12" t="s">
        <v>2170</v>
      </c>
      <c r="H9" s="26">
        <f t="shared" ref="H9:H11" si="2">F9+30</f>
        <v>44699</v>
      </c>
      <c r="I9" s="33">
        <f ca="1" t="shared" si="0"/>
        <v>9</v>
      </c>
      <c r="J9" s="22" t="str">
        <f ca="1" t="shared" si="1"/>
        <v>NOT DUE</v>
      </c>
      <c r="K9" s="23"/>
      <c r="L9" s="34"/>
    </row>
    <row r="10" ht="24" spans="1:12">
      <c r="A10" s="22" t="s">
        <v>2909</v>
      </c>
      <c r="B10" s="23" t="s">
        <v>2590</v>
      </c>
      <c r="C10" s="23" t="s">
        <v>2908</v>
      </c>
      <c r="D10" s="24" t="s">
        <v>2905</v>
      </c>
      <c r="E10" s="25">
        <v>44082</v>
      </c>
      <c r="F10" s="25">
        <f>F8</f>
        <v>44669</v>
      </c>
      <c r="G10" s="12" t="s">
        <v>2170</v>
      </c>
      <c r="H10" s="26">
        <f t="shared" si="2"/>
        <v>44699</v>
      </c>
      <c r="I10" s="33">
        <f ca="1" t="shared" si="0"/>
        <v>9</v>
      </c>
      <c r="J10" s="22" t="str">
        <f ca="1" t="shared" si="1"/>
        <v>NOT DUE</v>
      </c>
      <c r="K10" s="23"/>
      <c r="L10" s="34"/>
    </row>
    <row r="11" spans="1:12">
      <c r="A11" s="22" t="s">
        <v>2910</v>
      </c>
      <c r="B11" s="23" t="s">
        <v>2159</v>
      </c>
      <c r="C11" s="23" t="s">
        <v>2911</v>
      </c>
      <c r="D11" s="24" t="s">
        <v>2905</v>
      </c>
      <c r="E11" s="25">
        <v>44082</v>
      </c>
      <c r="F11" s="25">
        <f>F8</f>
        <v>44669</v>
      </c>
      <c r="G11" s="12" t="s">
        <v>2170</v>
      </c>
      <c r="H11" s="26">
        <f t="shared" si="2"/>
        <v>44699</v>
      </c>
      <c r="I11" s="33">
        <f ca="1" t="shared" si="0"/>
        <v>9</v>
      </c>
      <c r="J11" s="22" t="str">
        <f ca="1" t="shared" si="1"/>
        <v>NOT DUE</v>
      </c>
      <c r="K11" s="23"/>
      <c r="L11" s="34"/>
    </row>
    <row r="15" spans="2:6">
      <c r="B15" t="s">
        <v>175</v>
      </c>
      <c r="D15" s="3" t="s">
        <v>1595</v>
      </c>
      <c r="F15" t="s">
        <v>1596</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2022-05-08T22:08:59Z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