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66" activeTab="7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H22" i="97" s="1"/>
  <c r="I38" i="97"/>
  <c r="H38" i="97" s="1"/>
  <c r="I54" i="97"/>
  <c r="H54" i="97" s="1"/>
  <c r="I70" i="97"/>
  <c r="J70" i="97" s="1"/>
  <c r="I86" i="97"/>
  <c r="I110" i="97"/>
  <c r="I26" i="97"/>
  <c r="H26" i="97" s="1"/>
  <c r="I58" i="97"/>
  <c r="J58" i="97" s="1"/>
  <c r="I74" i="97"/>
  <c r="I114" i="97"/>
  <c r="H114" i="97" s="1"/>
  <c r="I10" i="97"/>
  <c r="H10" i="97" s="1"/>
  <c r="I42" i="97"/>
  <c r="J42" i="97" s="1"/>
  <c r="I90" i="97"/>
  <c r="I14" i="97"/>
  <c r="H14" i="97" s="1"/>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8" i="97"/>
  <c r="H34" i="97"/>
  <c r="H42" i="97"/>
  <c r="H50" i="97"/>
  <c r="H58" i="97"/>
  <c r="H62" i="97"/>
  <c r="H66" i="97"/>
  <c r="H74" i="97"/>
  <c r="H82" i="97"/>
  <c r="H86" i="97"/>
  <c r="H90" i="97"/>
  <c r="H98" i="97"/>
  <c r="H110" i="97"/>
  <c r="H28" i="108"/>
  <c r="H19" i="108"/>
  <c r="H11" i="108"/>
  <c r="H9" i="105"/>
  <c r="H13" i="105"/>
  <c r="H31" i="105"/>
  <c r="H10" i="108"/>
  <c r="H17" i="108"/>
  <c r="H11" i="117"/>
  <c r="H15" i="117"/>
  <c r="H19" i="117"/>
  <c r="H39"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37" i="97" l="1"/>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<sst xmlns="http://schemas.openxmlformats.org/spreadsheetml/2006/main" count="17176" uniqueCount="5639">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</sst>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opLeftCell="B217"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7111.8</v>
      </c>
    </row>
    <row r="5" spans="1:12" ht="18" customHeight="1">
      <c r="A5" s="332" t="s">
        <v>77</v>
      </c>
      <c r="B5" s="332"/>
      <c r="C5" s="30" t="s">
        <v>5213</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44682</v>
      </c>
      <c r="G8" s="52"/>
      <c r="H8" s="10">
        <f>F8+1</f>
        <v>44683</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44682</v>
      </c>
      <c r="G9" s="52"/>
      <c r="H9" s="10">
        <f>F9+1</f>
        <v>44683</v>
      </c>
      <c r="I9" s="11">
        <f t="shared" ca="1" si="0"/>
        <v>1</v>
      </c>
      <c r="J9" s="12" t="str">
        <f t="shared" ca="1" si="1"/>
        <v>NOT DUE</v>
      </c>
      <c r="K9" s="24" t="s">
        <v>592</v>
      </c>
      <c r="L9" s="15"/>
    </row>
    <row r="10" spans="1:12" ht="15" customHeight="1">
      <c r="A10" s="12" t="s">
        <v>593</v>
      </c>
      <c r="B10" s="24" t="s">
        <v>4022</v>
      </c>
      <c r="C10" s="24" t="s">
        <v>4023</v>
      </c>
      <c r="D10" s="40" t="s">
        <v>1</v>
      </c>
      <c r="E10" s="8">
        <v>43970</v>
      </c>
      <c r="F10" s="193">
        <v>44682</v>
      </c>
      <c r="G10" s="52"/>
      <c r="H10" s="10">
        <f>F10+1</f>
        <v>44683</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44682</v>
      </c>
      <c r="G11" s="52"/>
      <c r="H11" s="10">
        <f>F11+1</f>
        <v>44683</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44682</v>
      </c>
      <c r="G12" s="52"/>
      <c r="H12" s="10">
        <f t="shared" ref="H12:H13" si="2">F12+1</f>
        <v>44683</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44682</v>
      </c>
      <c r="G13" s="52"/>
      <c r="H13" s="10">
        <f t="shared" si="2"/>
        <v>44683</v>
      </c>
      <c r="I13" s="11">
        <f t="shared" ca="1" si="0"/>
        <v>1</v>
      </c>
      <c r="J13" s="12" t="str">
        <f t="shared" ca="1" si="1"/>
        <v>NOT DUE</v>
      </c>
      <c r="K13" s="24" t="s">
        <v>592</v>
      </c>
      <c r="L13" s="15"/>
    </row>
    <row r="14" spans="1:12" ht="38.25">
      <c r="A14" s="12" t="s">
        <v>598</v>
      </c>
      <c r="B14" s="24" t="s">
        <v>4028</v>
      </c>
      <c r="C14" s="24" t="s">
        <v>4029</v>
      </c>
      <c r="D14" s="40" t="s">
        <v>1</v>
      </c>
      <c r="E14" s="8">
        <v>43970</v>
      </c>
      <c r="F14" s="193">
        <v>44682</v>
      </c>
      <c r="G14" s="52"/>
      <c r="H14" s="10">
        <f>F14+1</f>
        <v>44683</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44682</v>
      </c>
      <c r="G15" s="52"/>
      <c r="H15" s="10">
        <f>F15+1</f>
        <v>44683</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44682</v>
      </c>
      <c r="G16" s="52"/>
      <c r="H16" s="10">
        <f>F16+1</f>
        <v>44683</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44676</v>
      </c>
      <c r="G17" s="52"/>
      <c r="H17" s="10">
        <f>F17+30</f>
        <v>44706</v>
      </c>
      <c r="I17" s="11">
        <f t="shared" ca="1" si="3"/>
        <v>24</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24</v>
      </c>
      <c r="J18" s="12" t="str">
        <f t="shared" ca="1" si="1"/>
        <v>NOT 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24</v>
      </c>
      <c r="J19" s="12" t="str">
        <f t="shared" ca="1" si="1"/>
        <v>NOT 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24</v>
      </c>
      <c r="J20" s="12" t="str">
        <f t="shared" ca="1" si="1"/>
        <v>NOT 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24</v>
      </c>
      <c r="J21" s="12" t="str">
        <f t="shared" ca="1" si="1"/>
        <v>NOT 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24</v>
      </c>
      <c r="J22" s="12" t="str">
        <f t="shared" ca="1" si="1"/>
        <v>NOT 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24</v>
      </c>
      <c r="J23" s="12" t="str">
        <f t="shared" ca="1" si="1"/>
        <v>NOT 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25</v>
      </c>
      <c r="J24" s="12" t="str">
        <f t="shared" ca="1" si="1"/>
        <v>NOT 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25</v>
      </c>
      <c r="J25" s="12" t="str">
        <f t="shared" ca="1" si="1"/>
        <v>NOT 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25</v>
      </c>
      <c r="J26" s="12" t="str">
        <f t="shared" ca="1" si="1"/>
        <v>NOT 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25</v>
      </c>
      <c r="J27" s="12" t="str">
        <f t="shared" ca="1" si="1"/>
        <v>NOT 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25</v>
      </c>
      <c r="J28" s="12" t="str">
        <f t="shared" ca="1" si="1"/>
        <v>NOT 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25</v>
      </c>
      <c r="J29" s="12" t="str">
        <f t="shared" ca="1" si="1"/>
        <v>NOT 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25</v>
      </c>
      <c r="J30" s="12" t="str">
        <f t="shared" ca="1" si="1"/>
        <v>NOT 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25</v>
      </c>
      <c r="J31" s="12" t="str">
        <f t="shared" ca="1" si="1"/>
        <v>NOT 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25</v>
      </c>
      <c r="J32" s="12" t="str">
        <f t="shared" ca="1" si="1"/>
        <v>NOT 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25</v>
      </c>
      <c r="J33" s="12" t="str">
        <f t="shared" ca="1" si="1"/>
        <v>NOT 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25</v>
      </c>
      <c r="J34" s="12" t="str">
        <f t="shared" ca="1" si="1"/>
        <v>NOT 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25</v>
      </c>
      <c r="J35" s="12" t="str">
        <f t="shared" ca="1" si="1"/>
        <v>NOT DUE</v>
      </c>
      <c r="K35" s="24" t="s">
        <v>4035</v>
      </c>
      <c r="L35" s="13"/>
    </row>
    <row r="36" spans="1:12" ht="15" customHeight="1">
      <c r="A36" s="12" t="s">
        <v>620</v>
      </c>
      <c r="B36" s="24" t="s">
        <v>553</v>
      </c>
      <c r="C36" s="24" t="s">
        <v>4436</v>
      </c>
      <c r="D36" s="40">
        <v>200</v>
      </c>
      <c r="E36" s="8">
        <v>43970</v>
      </c>
      <c r="F36" s="293">
        <v>44443</v>
      </c>
      <c r="G36" s="20">
        <f>F4</f>
        <v>7111.8</v>
      </c>
      <c r="H36" s="17">
        <f>IF(I36&lt;=200,$F$5+(I36/24),"error")</f>
        <v>44690.333333333336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44762.508333333331</v>
      </c>
      <c r="I37" s="18">
        <f>D37-($F$4-G37)</f>
        <v>1932.1999999999998</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44682.841666666667</v>
      </c>
      <c r="I38" s="18">
        <f>D38-($F$4-G38)</f>
        <v>20.199999999999818</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44682.591666666667</v>
      </c>
      <c r="I39" s="18">
        <f>D39-($F$4-G39)</f>
        <v>14.199999999999818</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44719.008333333331</v>
      </c>
      <c r="I40" s="18">
        <f t="shared" ref="I40:I103" si="5">D40-($F$4-G40)</f>
        <v>888.19999999999982</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44719.008333333331</v>
      </c>
      <c r="I41" s="18">
        <f t="shared" si="5"/>
        <v>888.19999999999982</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44719.008333333331</v>
      </c>
      <c r="I42" s="18">
        <f t="shared" si="5"/>
        <v>888.19999999999982</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44885.675000000003</v>
      </c>
      <c r="I43" s="18">
        <f t="shared" si="5"/>
        <v>4888.2</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44885.675000000003</v>
      </c>
      <c r="I44" s="18">
        <f t="shared" si="5"/>
        <v>4888.2</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44711.758333333331</v>
      </c>
      <c r="I45" s="18">
        <f t="shared" si="5"/>
        <v>714.19999999999982</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44711.758333333331</v>
      </c>
      <c r="I46" s="18">
        <f t="shared" si="5"/>
        <v>714.19999999999982</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44711.758333333331</v>
      </c>
      <c r="I47" s="18">
        <f t="shared" si="5"/>
        <v>714.19999999999982</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44711.758333333331</v>
      </c>
      <c r="I48" s="18">
        <f t="shared" si="5"/>
        <v>714.19999999999982</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44711.758333333331</v>
      </c>
      <c r="I49" s="18">
        <f t="shared" si="5"/>
        <v>714.19999999999982</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44711.758333333331</v>
      </c>
      <c r="I50" s="18">
        <f t="shared" si="5"/>
        <v>714.19999999999982</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44728.675000000003</v>
      </c>
      <c r="I51" s="18">
        <f t="shared" si="5"/>
        <v>1120.1999999999998</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44885.675000000003</v>
      </c>
      <c r="I52" s="18">
        <f t="shared" si="5"/>
        <v>4888.2</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44885.675000000003</v>
      </c>
      <c r="I53" s="18">
        <f t="shared" si="5"/>
        <v>4888.2</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44885.675000000003</v>
      </c>
      <c r="I54" s="18">
        <f t="shared" si="5"/>
        <v>4888.2</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44885.675000000003</v>
      </c>
      <c r="I55" s="18">
        <f t="shared" si="5"/>
        <v>4888.2</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44885.675000000003</v>
      </c>
      <c r="I56" s="18">
        <f t="shared" si="5"/>
        <v>4888.2</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44885.675000000003</v>
      </c>
      <c r="I57" s="18">
        <f t="shared" si="5"/>
        <v>4888.2</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44885.675000000003</v>
      </c>
      <c r="I58" s="18">
        <f t="shared" si="5"/>
        <v>4888.2</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44728.675000000003</v>
      </c>
      <c r="I59" s="18">
        <f t="shared" si="5"/>
        <v>1120.1999999999998</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44885.675000000003</v>
      </c>
      <c r="I60" s="18">
        <f t="shared" si="5"/>
        <v>4888.2</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44885.675000000003</v>
      </c>
      <c r="I61" s="18">
        <f t="shared" si="5"/>
        <v>4888.2</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44885.675000000003</v>
      </c>
      <c r="I62" s="18">
        <f t="shared" si="5"/>
        <v>4888.2</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44885.675000000003</v>
      </c>
      <c r="I63" s="18">
        <f t="shared" si="5"/>
        <v>4888.2</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44885.675000000003</v>
      </c>
      <c r="I64" s="18">
        <f t="shared" si="5"/>
        <v>4888.2</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44885.675000000003</v>
      </c>
      <c r="I65" s="18">
        <f t="shared" si="5"/>
        <v>4888.2</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44885.675000000003</v>
      </c>
      <c r="I66" s="18">
        <f t="shared" si="5"/>
        <v>4888.2</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44728.675000000003</v>
      </c>
      <c r="I67" s="18">
        <f t="shared" si="5"/>
        <v>1120.1999999999998</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44885.675000000003</v>
      </c>
      <c r="I68" s="18">
        <f t="shared" si="5"/>
        <v>4888.2</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44885.675000000003</v>
      </c>
      <c r="I69" s="18">
        <f t="shared" si="5"/>
        <v>4888.2</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44885.675000000003</v>
      </c>
      <c r="I70" s="18">
        <f t="shared" si="5"/>
        <v>4888.2</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44885.675000000003</v>
      </c>
      <c r="I71" s="18">
        <f t="shared" si="5"/>
        <v>4888.2</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44885.675000000003</v>
      </c>
      <c r="I72" s="18">
        <f t="shared" si="5"/>
        <v>4888.2</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44885.675000000003</v>
      </c>
      <c r="I73" s="18">
        <f t="shared" si="5"/>
        <v>4888.2</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44885.675000000003</v>
      </c>
      <c r="I74" s="18">
        <f t="shared" si="5"/>
        <v>4888.2</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44728.675000000003</v>
      </c>
      <c r="I75" s="18">
        <f t="shared" si="5"/>
        <v>1120.1999999999998</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44885.675000000003</v>
      </c>
      <c r="I76" s="18">
        <f t="shared" si="5"/>
        <v>4888.2</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44885.675000000003</v>
      </c>
      <c r="I77" s="18">
        <f t="shared" si="5"/>
        <v>4888.2</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44885.675000000003</v>
      </c>
      <c r="I78" s="18">
        <f t="shared" si="5"/>
        <v>4888.2</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44885.675000000003</v>
      </c>
      <c r="I79" s="18">
        <f t="shared" si="5"/>
        <v>4888.2</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44885.675000000003</v>
      </c>
      <c r="I80" s="18">
        <f t="shared" si="5"/>
        <v>4888.2</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44885.675000000003</v>
      </c>
      <c r="I81" s="18">
        <f t="shared" si="5"/>
        <v>4888.2</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44885.675000000003</v>
      </c>
      <c r="I82" s="18">
        <f t="shared" si="5"/>
        <v>4888.2</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44728.675000000003</v>
      </c>
      <c r="I83" s="18">
        <f t="shared" si="5"/>
        <v>1120.1999999999998</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44885.675000000003</v>
      </c>
      <c r="I84" s="18">
        <f t="shared" si="5"/>
        <v>4888.2</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44885.675000000003</v>
      </c>
      <c r="I85" s="18">
        <f t="shared" si="5"/>
        <v>4888.2</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44885.675000000003</v>
      </c>
      <c r="I86" s="18">
        <f t="shared" si="5"/>
        <v>4888.2</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44885.675000000003</v>
      </c>
      <c r="I87" s="18">
        <f t="shared" si="5"/>
        <v>4888.2</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44885.675000000003</v>
      </c>
      <c r="I88" s="18">
        <f t="shared" si="5"/>
        <v>4888.2</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44885.675000000003</v>
      </c>
      <c r="I89" s="18">
        <f t="shared" si="5"/>
        <v>4888.2</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44885.675000000003</v>
      </c>
      <c r="I90" s="18">
        <f t="shared" si="5"/>
        <v>4888.2</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44728.675000000003</v>
      </c>
      <c r="I91" s="18">
        <f t="shared" si="5"/>
        <v>1120.1999999999998</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44885.675000000003</v>
      </c>
      <c r="I92" s="18">
        <f t="shared" si="5"/>
        <v>4888.2</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44885.675000000003</v>
      </c>
      <c r="I93" s="18">
        <f t="shared" si="5"/>
        <v>4888.2</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44885.675000000003</v>
      </c>
      <c r="I94" s="18">
        <f t="shared" si="5"/>
        <v>4888.2</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44885.675000000003</v>
      </c>
      <c r="I95" s="18">
        <f t="shared" si="5"/>
        <v>4888.2</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44885.675000000003</v>
      </c>
      <c r="I96" s="18">
        <f t="shared" si="5"/>
        <v>4888.2</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44885.675000000003</v>
      </c>
      <c r="I97" s="18">
        <f t="shared" si="5"/>
        <v>4888.2</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44885.675000000003</v>
      </c>
      <c r="I98" s="18">
        <f t="shared" si="5"/>
        <v>4888.2</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44885.675000000003</v>
      </c>
      <c r="I99" s="18">
        <f t="shared" si="5"/>
        <v>4888.2</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44885.675000000003</v>
      </c>
      <c r="I100" s="18">
        <f t="shared" si="5"/>
        <v>4888.2</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44885.675000000003</v>
      </c>
      <c r="I101" s="18">
        <f t="shared" si="5"/>
        <v>4888.2</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44885.675000000003</v>
      </c>
      <c r="I102" s="18">
        <f t="shared" si="5"/>
        <v>4888.2</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44885.675000000003</v>
      </c>
      <c r="I103" s="18">
        <f t="shared" si="5"/>
        <v>4888.2</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44885.675000000003</v>
      </c>
      <c r="I104" s="18">
        <f t="shared" ref="I104:I167" si="13">D104-($F$4-G104)</f>
        <v>4888.2</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44885.675000000003</v>
      </c>
      <c r="I105" s="18">
        <f t="shared" si="13"/>
        <v>4888.2</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44885.675000000003</v>
      </c>
      <c r="I106" s="18">
        <f t="shared" si="13"/>
        <v>4888.2</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44885.675000000003</v>
      </c>
      <c r="I107" s="18">
        <f t="shared" si="13"/>
        <v>4888.2</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44885.675000000003</v>
      </c>
      <c r="I108" s="18">
        <f t="shared" si="13"/>
        <v>4888.2</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44885.675000000003</v>
      </c>
      <c r="I109" s="18">
        <f t="shared" si="13"/>
        <v>4888.2</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44885.675000000003</v>
      </c>
      <c r="I110" s="18">
        <f t="shared" si="13"/>
        <v>4888.2</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44885.675000000003</v>
      </c>
      <c r="I111" s="18">
        <f t="shared" si="13"/>
        <v>4888.2</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44885.675000000003</v>
      </c>
      <c r="I112" s="18">
        <f t="shared" si="13"/>
        <v>4888.2</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44885.675000000003</v>
      </c>
      <c r="I113" s="18">
        <f t="shared" si="13"/>
        <v>4888.2</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44885.675000000003</v>
      </c>
      <c r="I114" s="18">
        <f t="shared" si="13"/>
        <v>4888.2</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44885.675000000003</v>
      </c>
      <c r="I115" s="18">
        <f t="shared" si="13"/>
        <v>4888.2</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44885.675000000003</v>
      </c>
      <c r="I116" s="18">
        <f t="shared" si="13"/>
        <v>4888.2</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44885.675000000003</v>
      </c>
      <c r="I117" s="18">
        <f t="shared" si="13"/>
        <v>4888.2</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44885.675000000003</v>
      </c>
      <c r="I118" s="18">
        <f t="shared" si="13"/>
        <v>4888.2</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44885.675000000003</v>
      </c>
      <c r="I119" s="18">
        <f t="shared" si="13"/>
        <v>4888.2</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45219.008333333331</v>
      </c>
      <c r="I120" s="18">
        <f t="shared" si="13"/>
        <v>12888.2</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44885.675000000003</v>
      </c>
      <c r="I121" s="18">
        <f t="shared" si="13"/>
        <v>4888.2</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44885.675000000003</v>
      </c>
      <c r="I122" s="18">
        <f t="shared" si="13"/>
        <v>4888.2</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44885.675000000003</v>
      </c>
      <c r="I123" s="18">
        <f t="shared" si="13"/>
        <v>4888.2</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45219.008333333331</v>
      </c>
      <c r="I124" s="18">
        <f t="shared" si="13"/>
        <v>12888.2</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44885.675000000003</v>
      </c>
      <c r="I125" s="18">
        <f t="shared" si="13"/>
        <v>4888.2</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44885.675000000003</v>
      </c>
      <c r="I126" s="18">
        <f t="shared" si="13"/>
        <v>4888.2</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44885.675000000003</v>
      </c>
      <c r="I127" s="18">
        <f t="shared" si="13"/>
        <v>4888.2</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45219.008333333331</v>
      </c>
      <c r="I128" s="18">
        <f t="shared" si="13"/>
        <v>12888.2</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44885.675000000003</v>
      </c>
      <c r="I129" s="18">
        <f t="shared" si="13"/>
        <v>4888.2</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44885.675000000003</v>
      </c>
      <c r="I130" s="18">
        <f t="shared" si="13"/>
        <v>4888.2</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44885.675000000003</v>
      </c>
      <c r="I131" s="18">
        <f t="shared" si="13"/>
        <v>4888.2</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45219.008333333331</v>
      </c>
      <c r="I132" s="18">
        <f t="shared" si="13"/>
        <v>12888.2</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44885.675000000003</v>
      </c>
      <c r="I133" s="18">
        <f t="shared" si="13"/>
        <v>4888.2</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44885.675000000003</v>
      </c>
      <c r="I134" s="18">
        <f t="shared" si="13"/>
        <v>4888.2</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44885.675000000003</v>
      </c>
      <c r="I135" s="18">
        <f t="shared" si="13"/>
        <v>4888.2</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45219.008333333331</v>
      </c>
      <c r="I136" s="18">
        <f t="shared" si="13"/>
        <v>12888.2</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44885.675000000003</v>
      </c>
      <c r="I137" s="18">
        <f t="shared" si="13"/>
        <v>4888.2</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44885.675000000003</v>
      </c>
      <c r="I138" s="18">
        <f t="shared" si="13"/>
        <v>4888.2</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44885.675000000003</v>
      </c>
      <c r="I139" s="18">
        <f t="shared" si="13"/>
        <v>4888.2</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45219.008333333331</v>
      </c>
      <c r="I140" s="18">
        <f t="shared" si="13"/>
        <v>12888.2</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44885.675000000003</v>
      </c>
      <c r="I141" s="18">
        <f t="shared" si="13"/>
        <v>4888.2</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12888.2</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44885.675000000003</v>
      </c>
      <c r="I143" s="18">
        <f t="shared" si="13"/>
        <v>4888.2</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45219.008333333331</v>
      </c>
      <c r="I144" s="18">
        <f t="shared" si="13"/>
        <v>12888.2</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44885.675000000003</v>
      </c>
      <c r="I145" s="18">
        <f t="shared" si="13"/>
        <v>4888.2</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12888.2</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44885.675000000003</v>
      </c>
      <c r="I147" s="18">
        <f t="shared" si="13"/>
        <v>4888.2</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45219.008333333331</v>
      </c>
      <c r="I148" s="18">
        <f t="shared" si="13"/>
        <v>12888.2</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44885.675000000003</v>
      </c>
      <c r="I149" s="18">
        <f t="shared" si="13"/>
        <v>4888.2</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12888.2</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44885.675000000003</v>
      </c>
      <c r="I151" s="18">
        <f t="shared" si="13"/>
        <v>4888.2</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45219.008333333331</v>
      </c>
      <c r="I152" s="18">
        <f t="shared" si="13"/>
        <v>12888.2</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44885.675000000003</v>
      </c>
      <c r="I153" s="18">
        <f t="shared" si="13"/>
        <v>4888.2</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44725.883333333331</v>
      </c>
      <c r="I154" s="18">
        <f t="shared" si="13"/>
        <v>1053.1999999999998</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44885.675000000003</v>
      </c>
      <c r="I155" s="18">
        <f t="shared" si="13"/>
        <v>4888.2</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44885.675000000003</v>
      </c>
      <c r="I156" s="18">
        <f t="shared" si="13"/>
        <v>4888.2</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44885.675000000003</v>
      </c>
      <c r="I157" s="18">
        <f t="shared" si="13"/>
        <v>4888.2</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44885.675000000003</v>
      </c>
      <c r="I158" s="18">
        <f t="shared" si="13"/>
        <v>4888.2</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44885.675000000003</v>
      </c>
      <c r="I159" s="18">
        <f t="shared" si="13"/>
        <v>4888.2</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44885.675000000003</v>
      </c>
      <c r="I160" s="18">
        <f t="shared" si="13"/>
        <v>4888.2</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44885.675000000003</v>
      </c>
      <c r="I161" s="18">
        <f t="shared" si="13"/>
        <v>4888.2</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44885.675000000003</v>
      </c>
      <c r="I162" s="18">
        <f t="shared" si="13"/>
        <v>4888.2</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44885.675000000003</v>
      </c>
      <c r="I163" s="18">
        <f t="shared" si="13"/>
        <v>4888.2</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44885.675000000003</v>
      </c>
      <c r="I164" s="18">
        <f t="shared" si="13"/>
        <v>4888.2</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44885.675000000003</v>
      </c>
      <c r="I165" s="18">
        <f t="shared" si="13"/>
        <v>4888.2</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44885.675000000003</v>
      </c>
      <c r="I166" s="18">
        <f t="shared" si="13"/>
        <v>4888.2</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44885.675000000003</v>
      </c>
      <c r="I167" s="18">
        <f t="shared" si="13"/>
        <v>4888.2</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44885.675000000003</v>
      </c>
      <c r="I168" s="18">
        <f t="shared" ref="I168:I233" si="21">D168-($F$4-G168)</f>
        <v>4888.2</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44885.675000000003</v>
      </c>
      <c r="I169" s="18">
        <f t="shared" si="21"/>
        <v>4888.2</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44885.675000000003</v>
      </c>
      <c r="I170" s="18">
        <f t="shared" si="21"/>
        <v>4888.2</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44885.675000000003</v>
      </c>
      <c r="I171" s="18">
        <f t="shared" si="21"/>
        <v>4888.2</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44885.675000000003</v>
      </c>
      <c r="I172" s="18">
        <f t="shared" si="21"/>
        <v>4888.2</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44885.675000000003</v>
      </c>
      <c r="I173" s="18">
        <f t="shared" si="21"/>
        <v>4888.2</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44885.675000000003</v>
      </c>
      <c r="I174" s="18">
        <f t="shared" si="21"/>
        <v>4888.2</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44885.675000000003</v>
      </c>
      <c r="I175" s="18">
        <f t="shared" si="21"/>
        <v>4888.2</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44698.175000000003</v>
      </c>
      <c r="I176" s="18">
        <f t="shared" si="21"/>
        <v>388.19999999999982</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44885.675000000003</v>
      </c>
      <c r="I177" s="18">
        <f t="shared" si="21"/>
        <v>4888.2</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44885.675000000003</v>
      </c>
      <c r="I178" s="18">
        <f t="shared" si="21"/>
        <v>4888.2</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45219.008333333331</v>
      </c>
      <c r="I179" s="18">
        <f t="shared" si="21"/>
        <v>12888.2</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44885.675000000003</v>
      </c>
      <c r="I180" s="18">
        <f t="shared" si="21"/>
        <v>4888.2</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45219.008333333331</v>
      </c>
      <c r="I181" s="18">
        <f t="shared" si="21"/>
        <v>12888.2</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45219.008333333331</v>
      </c>
      <c r="I182" s="18">
        <f t="shared" si="21"/>
        <v>12888.2</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44885.675000000003</v>
      </c>
      <c r="I183" s="18">
        <f t="shared" si="21"/>
        <v>4888.2</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44885.675000000003</v>
      </c>
      <c r="I184" s="18">
        <f t="shared" si="21"/>
        <v>4888.2</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44885.675000000003</v>
      </c>
      <c r="I185" s="18">
        <f t="shared" si="21"/>
        <v>4888.2</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44885.675000000003</v>
      </c>
      <c r="I186" s="18">
        <f t="shared" si="21"/>
        <v>4888.2</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44885.675000000003</v>
      </c>
      <c r="I187" s="18">
        <f t="shared" si="21"/>
        <v>4888.2</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44885.675000000003</v>
      </c>
      <c r="I188" s="18">
        <f t="shared" si="21"/>
        <v>4888.2</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44885.675000000003</v>
      </c>
      <c r="I189" s="18">
        <f t="shared" si="21"/>
        <v>4888.2</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44885.675000000003</v>
      </c>
      <c r="I190" s="18">
        <f t="shared" si="21"/>
        <v>4888.2</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44885.675000000003</v>
      </c>
      <c r="I191" s="18">
        <f t="shared" si="21"/>
        <v>4888.2</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44885.675000000003</v>
      </c>
      <c r="I192" s="18">
        <f t="shared" si="21"/>
        <v>4888.2</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44885.675000000003</v>
      </c>
      <c r="I193" s="18">
        <f t="shared" si="21"/>
        <v>4888.2</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44885.675000000003</v>
      </c>
      <c r="I194" s="18">
        <f t="shared" si="21"/>
        <v>4888.2</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767.19999999999982</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44885.675000000003</v>
      </c>
      <c r="I196" s="18">
        <f t="shared" si="21"/>
        <v>4888.2</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44885.675000000003</v>
      </c>
      <c r="I197" s="18">
        <f t="shared" si="21"/>
        <v>4888.2</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44706.508333333331</v>
      </c>
      <c r="I198" s="18">
        <f t="shared" si="21"/>
        <v>588.19999999999982</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44885.675000000003</v>
      </c>
      <c r="I199" s="18">
        <f t="shared" si="21"/>
        <v>4888.2</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44885.675000000003</v>
      </c>
      <c r="I200" s="18">
        <f t="shared" si="21"/>
        <v>4888.2</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44885.675000000003</v>
      </c>
      <c r="I201" s="18">
        <f t="shared" si="21"/>
        <v>4888.2</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44706.508333333331</v>
      </c>
      <c r="I202" s="18">
        <f t="shared" si="21"/>
        <v>588.19999999999982</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44885.675000000003</v>
      </c>
      <c r="I203" s="18">
        <f t="shared" si="21"/>
        <v>4888.2</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44885.675000000003</v>
      </c>
      <c r="I204" s="18">
        <f t="shared" si="21"/>
        <v>4888.2</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44885.675000000003</v>
      </c>
      <c r="I205" s="18">
        <f t="shared" si="21"/>
        <v>4888.2</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44706.508333333331</v>
      </c>
      <c r="I206" s="18">
        <f t="shared" si="21"/>
        <v>588.19999999999982</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44885.675000000003</v>
      </c>
      <c r="I207" s="18">
        <f t="shared" si="21"/>
        <v>4888.2</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44885.675000000003</v>
      </c>
      <c r="I208" s="18">
        <f t="shared" si="21"/>
        <v>4888.2</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44885.675000000003</v>
      </c>
      <c r="I209" s="18">
        <f t="shared" si="21"/>
        <v>4888.2</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44706.508333333331</v>
      </c>
      <c r="I210" s="18">
        <f t="shared" si="21"/>
        <v>588.19999999999982</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44885.675000000003</v>
      </c>
      <c r="I211" s="18">
        <f t="shared" si="21"/>
        <v>4888.2</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44885.675000000003</v>
      </c>
      <c r="I212" s="18">
        <f t="shared" si="21"/>
        <v>4888.2</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44885.675000000003</v>
      </c>
      <c r="I213" s="18">
        <f t="shared" si="21"/>
        <v>4888.2</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44706.508333333331</v>
      </c>
      <c r="I214" s="18">
        <f t="shared" si="21"/>
        <v>588.19999999999982</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44885.675000000003</v>
      </c>
      <c r="I215" s="18">
        <f t="shared" si="21"/>
        <v>4888.2</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44885.675000000003</v>
      </c>
      <c r="I216" s="18">
        <f t="shared" si="21"/>
        <v>4888.2</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44885.675000000003</v>
      </c>
      <c r="I217" s="18">
        <f t="shared" si="21"/>
        <v>4888.2</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44706.508333333331</v>
      </c>
      <c r="I218" s="18">
        <f t="shared" si="21"/>
        <v>588.19999999999982</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44885.675000000003</v>
      </c>
      <c r="I219" s="18">
        <f t="shared" si="21"/>
        <v>4888.2</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44885.675000000003</v>
      </c>
      <c r="I220" s="18">
        <f t="shared" si="21"/>
        <v>4888.2</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44885.675000000003</v>
      </c>
      <c r="I221" s="18">
        <f t="shared" si="21"/>
        <v>4888.2</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44885.675000000003</v>
      </c>
      <c r="I222" s="18">
        <f t="shared" si="21"/>
        <v>4888.2</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44885.675000000003</v>
      </c>
      <c r="I223" s="18">
        <f t="shared" si="21"/>
        <v>4888.2</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44682.883333333331</v>
      </c>
      <c r="I224" s="18">
        <f>D224-($F$4-G224)</f>
        <v>21.199999999999818</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44732.883333333331</v>
      </c>
      <c r="I225" s="18">
        <f t="shared" si="21"/>
        <v>1221.1999999999998</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44804.175000000003</v>
      </c>
      <c r="I226" s="18">
        <f t="shared" si="21"/>
        <v>2932.2</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45219.008333333331</v>
      </c>
      <c r="I227" s="18">
        <f t="shared" si="21"/>
        <v>12888.2</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44694.008333333331</v>
      </c>
      <c r="I228" s="18">
        <f t="shared" si="21"/>
        <v>288.19999999999982</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44885.675000000003</v>
      </c>
      <c r="I229" s="18">
        <f t="shared" si="21"/>
        <v>4888.2</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44885.675000000003</v>
      </c>
      <c r="I230" s="18">
        <f t="shared" si="21"/>
        <v>4888.2</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44885.675000000003</v>
      </c>
      <c r="I231" s="18">
        <f t="shared" si="21"/>
        <v>4888.2</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44804.175000000003</v>
      </c>
      <c r="I232" s="18">
        <f t="shared" si="21"/>
        <v>2932.2</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44885.675000000003</v>
      </c>
      <c r="I233" s="18">
        <f t="shared" si="21"/>
        <v>4888.2</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44885.675000000003</v>
      </c>
      <c r="I234" s="18">
        <f t="shared" ref="I234:I263" si="31">D234-($F$4-G234)</f>
        <v>4888.2</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44885.675000000003</v>
      </c>
      <c r="I235" s="18">
        <f t="shared" si="31"/>
        <v>4888.2</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44686.925000000003</v>
      </c>
      <c r="I236" s="18">
        <f>D236-($F$4-G236)</f>
        <v>118.19999999999982</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44802.341666666667</v>
      </c>
      <c r="I237" s="18">
        <f t="shared" si="31"/>
        <v>2888.2</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45219.008333333331</v>
      </c>
      <c r="I238" s="18">
        <f t="shared" si="31"/>
        <v>12888.2</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44804.175000000003</v>
      </c>
      <c r="I239" s="18">
        <f t="shared" si="31"/>
        <v>2932.2</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45219.008333333331</v>
      </c>
      <c r="I240" s="18">
        <f t="shared" si="31"/>
        <v>12888.2</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44885.675000000003</v>
      </c>
      <c r="I241" s="18">
        <f t="shared" si="31"/>
        <v>4888.2</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44700.008333333331</v>
      </c>
      <c r="I242" s="18">
        <f t="shared" si="31"/>
        <v>432.19999999999982</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44885.675000000003</v>
      </c>
      <c r="I243" s="18">
        <f t="shared" si="31"/>
        <v>4888.2</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44885.675000000003</v>
      </c>
      <c r="I244" s="18">
        <f t="shared" si="31"/>
        <v>4888.2</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44885.675000000003</v>
      </c>
      <c r="I245" s="18">
        <f t="shared" si="31"/>
        <v>4888.2</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44885.675000000003</v>
      </c>
      <c r="I246" s="18">
        <f t="shared" si="31"/>
        <v>4888.2</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44697.091666666667</v>
      </c>
      <c r="I247" s="18">
        <f t="shared" si="31"/>
        <v>362.19999999999982</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44697.091666666667</v>
      </c>
      <c r="I248" s="18">
        <f t="shared" si="31"/>
        <v>362.19999999999982</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44700.008333333331</v>
      </c>
      <c r="I249" s="18">
        <f>D249-($F$4-G249)</f>
        <v>432.19999999999982</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44700.008333333331</v>
      </c>
      <c r="I250" s="18">
        <f t="shared" si="31"/>
        <v>432.19999999999982</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44700.008333333331</v>
      </c>
      <c r="I251" s="18">
        <f t="shared" si="31"/>
        <v>432.19999999999982</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44804.175000000003</v>
      </c>
      <c r="I252" s="18">
        <f t="shared" si="31"/>
        <v>2932.2</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44720.841666666667</v>
      </c>
      <c r="I253" s="11">
        <f t="shared" si="31"/>
        <v>932.19999999999982</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44885.675000000003</v>
      </c>
      <c r="I254" s="18">
        <f t="shared" si="31"/>
        <v>4888.2</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44804.175000000003</v>
      </c>
      <c r="I255" s="18">
        <f t="shared" si="31"/>
        <v>2932.2</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44725.883333333331</v>
      </c>
      <c r="I256" s="18">
        <f t="shared" si="31"/>
        <v>1053.1999999999998</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44720.841666666667</v>
      </c>
      <c r="I257" s="18">
        <f t="shared" si="31"/>
        <v>932.19999999999982</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44885.675000000003</v>
      </c>
      <c r="I258" s="18">
        <f t="shared" si="31"/>
        <v>4888.2</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44885.675000000003</v>
      </c>
      <c r="I259" s="18">
        <f t="shared" si="31"/>
        <v>4888.2</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44885.675000000003</v>
      </c>
      <c r="I260" s="18">
        <f t="shared" si="31"/>
        <v>4888.2</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44885.675000000003</v>
      </c>
      <c r="I261" s="18">
        <f t="shared" si="31"/>
        <v>4888.2</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44885.675000000003</v>
      </c>
      <c r="I262" s="18">
        <f t="shared" si="31"/>
        <v>4888.2</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44885.675000000003</v>
      </c>
      <c r="I263" s="18">
        <f t="shared" si="31"/>
        <v>4888.2</v>
      </c>
      <c r="J263" s="12" t="str">
        <f t="shared" si="26"/>
        <v>NOT DUE</v>
      </c>
      <c r="K263" s="24" t="s">
        <v>4177</v>
      </c>
      <c r="L263" s="15"/>
    </row>
    <row r="264" spans="1:12">
      <c r="A264" s="12" t="s">
        <v>861</v>
      </c>
      <c r="B264" s="24" t="s">
        <v>4178</v>
      </c>
      <c r="C264" s="24" t="s">
        <v>4179</v>
      </c>
      <c r="D264" s="34" t="s">
        <v>4</v>
      </c>
      <c r="E264" s="8">
        <v>43970</v>
      </c>
      <c r="F264" s="293">
        <v>44670</v>
      </c>
      <c r="G264" s="52"/>
      <c r="H264" s="10">
        <f>F264+(30)</f>
        <v>44700</v>
      </c>
      <c r="I264" s="11">
        <f ca="1">IF(ISBLANK(H264),"",H264-DATE(YEAR(NOW()),MONTH(NOW()),DAY(NOW())))</f>
        <v>18</v>
      </c>
      <c r="J264" s="12" t="str">
        <f ca="1">IF(I264="","",IF(I264&lt;0,"OVERDUE","NOT DUE"))</f>
        <v>NOT DUE</v>
      </c>
      <c r="K264" s="24"/>
      <c r="L264" s="15"/>
    </row>
    <row r="265" spans="1:12" ht="25.5">
      <c r="A265" s="12" t="s">
        <v>862</v>
      </c>
      <c r="B265" s="24" t="s">
        <v>4180</v>
      </c>
      <c r="C265" s="24" t="s">
        <v>389</v>
      </c>
      <c r="D265" s="34" t="s">
        <v>4</v>
      </c>
      <c r="E265" s="8">
        <v>43970</v>
      </c>
      <c r="F265" s="293">
        <v>44670</v>
      </c>
      <c r="G265" s="52"/>
      <c r="H265" s="10">
        <f>F265+(30)</f>
        <v>44700</v>
      </c>
      <c r="I265" s="11">
        <f ca="1">IF(ISBLANK(H265),"",H265-DATE(YEAR(NOW()),MONTH(NOW()),DAY(NOW())))</f>
        <v>18</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32</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37</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37</v>
      </c>
      <c r="J268" s="12" t="str">
        <f t="shared" ca="1" si="26"/>
        <v>NOT DUE</v>
      </c>
      <c r="K268" s="24"/>
      <c r="L268" s="15"/>
    </row>
    <row r="269" spans="1:12" ht="26.45" customHeight="1">
      <c r="A269" s="12" t="s">
        <v>890</v>
      </c>
      <c r="B269" s="24" t="s">
        <v>866</v>
      </c>
      <c r="C269" s="24" t="s">
        <v>867</v>
      </c>
      <c r="D269" s="40" t="s">
        <v>1</v>
      </c>
      <c r="E269" s="8">
        <v>43970</v>
      </c>
      <c r="F269" s="193">
        <v>44682</v>
      </c>
      <c r="G269" s="52"/>
      <c r="H269" s="10">
        <f t="shared" ref="H269:H282" si="36">F269+(1)</f>
        <v>44683</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44682</v>
      </c>
      <c r="G270" s="52"/>
      <c r="H270" s="10">
        <f t="shared" si="36"/>
        <v>44683</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44682</v>
      </c>
      <c r="G271" s="52"/>
      <c r="H271" s="10">
        <f t="shared" si="36"/>
        <v>44683</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44682</v>
      </c>
      <c r="G272" s="52"/>
      <c r="H272" s="10">
        <f t="shared" si="36"/>
        <v>44683</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44682</v>
      </c>
      <c r="G273" s="52"/>
      <c r="H273" s="10">
        <f t="shared" si="36"/>
        <v>44683</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44682</v>
      </c>
      <c r="G274" s="52"/>
      <c r="H274" s="10">
        <f t="shared" si="36"/>
        <v>44683</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44682</v>
      </c>
      <c r="G275" s="52"/>
      <c r="H275" s="10">
        <f t="shared" si="36"/>
        <v>44683</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44682</v>
      </c>
      <c r="G276" s="52"/>
      <c r="H276" s="10">
        <f t="shared" si="36"/>
        <v>44683</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44682</v>
      </c>
      <c r="G277" s="52"/>
      <c r="H277" s="10">
        <f t="shared" si="36"/>
        <v>44683</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44682</v>
      </c>
      <c r="G278" s="52"/>
      <c r="H278" s="10">
        <f t="shared" si="36"/>
        <v>44683</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44682</v>
      </c>
      <c r="G279" s="52"/>
      <c r="H279" s="10">
        <f t="shared" si="36"/>
        <v>44683</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44682</v>
      </c>
      <c r="G280" s="52"/>
      <c r="H280" s="10">
        <f t="shared" si="36"/>
        <v>44683</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44682</v>
      </c>
      <c r="G281" s="52"/>
      <c r="H281" s="10">
        <f t="shared" si="36"/>
        <v>44683</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44682</v>
      </c>
      <c r="G282" s="52"/>
      <c r="H282" s="10">
        <f t="shared" si="36"/>
        <v>44683</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44676</v>
      </c>
      <c r="G283" s="52"/>
      <c r="H283" s="10">
        <f>F283+(7)</f>
        <v>44683</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44676</v>
      </c>
      <c r="G284" s="52"/>
      <c r="H284" s="10">
        <f t="shared" ref="H284:H286" si="38">F284+(7)</f>
        <v>44683</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44676</v>
      </c>
      <c r="G285" s="52"/>
      <c r="H285" s="10">
        <f t="shared" si="38"/>
        <v>44683</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44676</v>
      </c>
      <c r="G286" s="52"/>
      <c r="H286" s="10">
        <f t="shared" si="38"/>
        <v>44683</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44659</v>
      </c>
      <c r="G287" s="52"/>
      <c r="H287" s="10">
        <f>F287+(30)</f>
        <v>44689</v>
      </c>
      <c r="I287" s="11">
        <f t="shared" ca="1" si="35"/>
        <v>7</v>
      </c>
      <c r="J287" s="12" t="str">
        <f t="shared" ca="1" si="37"/>
        <v>NOT DUE</v>
      </c>
      <c r="K287" s="24" t="s">
        <v>926</v>
      </c>
      <c r="L287" s="15"/>
    </row>
    <row r="288" spans="1:12">
      <c r="A288" s="12" t="s">
        <v>936</v>
      </c>
      <c r="B288" s="24" t="s">
        <v>932</v>
      </c>
      <c r="C288" s="24" t="s">
        <v>884</v>
      </c>
      <c r="D288" s="40" t="s">
        <v>4</v>
      </c>
      <c r="E288" s="8">
        <v>43970</v>
      </c>
      <c r="F288" s="293">
        <v>44659</v>
      </c>
      <c r="G288" s="52"/>
      <c r="H288" s="10">
        <f>F288+(30)</f>
        <v>44689</v>
      </c>
      <c r="I288" s="11">
        <f t="shared" ca="1" si="35"/>
        <v>7</v>
      </c>
      <c r="J288" s="12" t="str">
        <f t="shared" ca="1" si="37"/>
        <v>NOT DUE</v>
      </c>
      <c r="K288" s="24" t="s">
        <v>899</v>
      </c>
      <c r="L288" s="15"/>
    </row>
    <row r="289" spans="1:12" ht="26.45" customHeight="1">
      <c r="A289" s="12" t="s">
        <v>937</v>
      </c>
      <c r="B289" s="24" t="s">
        <v>933</v>
      </c>
      <c r="C289" s="24" t="s">
        <v>884</v>
      </c>
      <c r="D289" s="40" t="s">
        <v>4</v>
      </c>
      <c r="E289" s="8">
        <v>43970</v>
      </c>
      <c r="F289" s="293">
        <v>44659</v>
      </c>
      <c r="G289" s="52"/>
      <c r="H289" s="10">
        <f t="shared" ref="H289:H291" si="39">F289+(30)</f>
        <v>44689</v>
      </c>
      <c r="I289" s="11">
        <f t="shared" ca="1" si="35"/>
        <v>7</v>
      </c>
      <c r="J289" s="12" t="str">
        <f t="shared" ca="1" si="37"/>
        <v>NOT DUE</v>
      </c>
      <c r="K289" s="24" t="s">
        <v>940</v>
      </c>
      <c r="L289" s="15"/>
    </row>
    <row r="290" spans="1:12" ht="15" customHeight="1">
      <c r="A290" s="12" t="s">
        <v>938</v>
      </c>
      <c r="B290" s="24" t="s">
        <v>920</v>
      </c>
      <c r="C290" s="24" t="s">
        <v>884</v>
      </c>
      <c r="D290" s="40" t="s">
        <v>4</v>
      </c>
      <c r="E290" s="8">
        <v>43970</v>
      </c>
      <c r="F290" s="293">
        <v>44659</v>
      </c>
      <c r="G290" s="52"/>
      <c r="H290" s="10">
        <f t="shared" si="39"/>
        <v>44689</v>
      </c>
      <c r="I290" s="11">
        <f t="shared" ca="1" si="35"/>
        <v>7</v>
      </c>
      <c r="J290" s="12" t="str">
        <f t="shared" ca="1" si="37"/>
        <v>NOT DUE</v>
      </c>
      <c r="K290" s="24" t="s">
        <v>941</v>
      </c>
      <c r="L290" s="15"/>
    </row>
    <row r="291" spans="1:12" ht="25.5">
      <c r="A291" s="12" t="s">
        <v>939</v>
      </c>
      <c r="B291" s="24" t="s">
        <v>934</v>
      </c>
      <c r="C291" s="24" t="s">
        <v>935</v>
      </c>
      <c r="D291" s="40" t="s">
        <v>4</v>
      </c>
      <c r="E291" s="8">
        <v>43970</v>
      </c>
      <c r="F291" s="293">
        <v>44659</v>
      </c>
      <c r="G291" s="52"/>
      <c r="H291" s="10">
        <f t="shared" si="39"/>
        <v>44689</v>
      </c>
      <c r="I291" s="11">
        <f t="shared" ca="1" si="35"/>
        <v>7</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54</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54</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53</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53</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53</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53</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53</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53</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53</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53</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53</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748</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748</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748</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748</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748</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748</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748</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748</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748</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748</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748</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748</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748</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748</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748</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748</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748</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748</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748</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748</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748</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748</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748</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748</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748</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748</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748</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748</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748</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44698.125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22"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6362.6</v>
      </c>
    </row>
    <row r="5" spans="1:12" ht="18" customHeight="1">
      <c r="A5" s="332" t="s">
        <v>77</v>
      </c>
      <c r="B5" s="332"/>
      <c r="C5" s="30" t="s">
        <v>5213</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44682</v>
      </c>
      <c r="G8" s="52"/>
      <c r="H8" s="10">
        <f>F8+1</f>
        <v>44683</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44682</v>
      </c>
      <c r="G9" s="52"/>
      <c r="H9" s="10">
        <f>F9+1</f>
        <v>44683</v>
      </c>
      <c r="I9" s="11">
        <f t="shared" ca="1" si="0"/>
        <v>1</v>
      </c>
      <c r="J9" s="12" t="str">
        <f t="shared" ca="1" si="1"/>
        <v>NOT DUE</v>
      </c>
      <c r="K9" s="24" t="s">
        <v>592</v>
      </c>
      <c r="L9" s="15"/>
    </row>
    <row r="10" spans="1:12" ht="15" customHeight="1">
      <c r="A10" s="12" t="s">
        <v>1134</v>
      </c>
      <c r="B10" s="24" t="s">
        <v>4022</v>
      </c>
      <c r="C10" s="24" t="s">
        <v>4023</v>
      </c>
      <c r="D10" s="16" t="s">
        <v>1</v>
      </c>
      <c r="E10" s="8">
        <v>43970</v>
      </c>
      <c r="F10" s="193">
        <v>44682</v>
      </c>
      <c r="G10" s="52"/>
      <c r="H10" s="10">
        <f>F10+1</f>
        <v>44683</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44682</v>
      </c>
      <c r="G11" s="52"/>
      <c r="H11" s="10">
        <f>F11+1</f>
        <v>44683</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44682</v>
      </c>
      <c r="G12" s="52"/>
      <c r="H12" s="10">
        <f t="shared" ref="H12:H13" si="2">F12+1</f>
        <v>44683</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44682</v>
      </c>
      <c r="G13" s="52"/>
      <c r="H13" s="10">
        <f t="shared" si="2"/>
        <v>44683</v>
      </c>
      <c r="I13" s="11">
        <f t="shared" ca="1" si="0"/>
        <v>1</v>
      </c>
      <c r="J13" s="12" t="str">
        <f t="shared" ca="1" si="1"/>
        <v>NOT DUE</v>
      </c>
      <c r="K13" s="24" t="s">
        <v>592</v>
      </c>
      <c r="L13" s="15"/>
    </row>
    <row r="14" spans="1:12" ht="38.25">
      <c r="A14" s="12" t="s">
        <v>1138</v>
      </c>
      <c r="B14" s="24" t="s">
        <v>4028</v>
      </c>
      <c r="C14" s="24" t="s">
        <v>4029</v>
      </c>
      <c r="D14" s="16" t="s">
        <v>1</v>
      </c>
      <c r="E14" s="8">
        <v>43970</v>
      </c>
      <c r="F14" s="193">
        <v>44682</v>
      </c>
      <c r="G14" s="52"/>
      <c r="H14" s="10">
        <f>F14+1</f>
        <v>44683</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44682</v>
      </c>
      <c r="G15" s="52"/>
      <c r="H15" s="10">
        <f>F15+1</f>
        <v>44683</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44682</v>
      </c>
      <c r="G16" s="52"/>
      <c r="H16" s="10">
        <f>F16+1</f>
        <v>44683</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28</v>
      </c>
      <c r="J17" s="12" t="str">
        <f t="shared" ca="1" si="1"/>
        <v>NOT 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21</v>
      </c>
      <c r="J18" s="12" t="str">
        <f t="shared" ca="1" si="1"/>
        <v>NOT 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21</v>
      </c>
      <c r="J19" s="12" t="str">
        <f t="shared" ca="1" si="1"/>
        <v>NOT 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21</v>
      </c>
      <c r="J20" s="12" t="str">
        <f t="shared" ca="1" si="1"/>
        <v>NOT 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21</v>
      </c>
      <c r="J21" s="12" t="str">
        <f t="shared" ca="1" si="1"/>
        <v>NOT 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21</v>
      </c>
      <c r="J22" s="12" t="str">
        <f t="shared" ca="1" si="1"/>
        <v>NOT 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21</v>
      </c>
      <c r="J23" s="12" t="str">
        <f t="shared" ca="1" si="1"/>
        <v>NOT 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22</v>
      </c>
      <c r="J24" s="12" t="str">
        <f t="shared" ca="1" si="1"/>
        <v>NOT 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22</v>
      </c>
      <c r="J25" s="12" t="str">
        <f t="shared" ca="1" si="1"/>
        <v>NOT 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22</v>
      </c>
      <c r="J26" s="12" t="str">
        <f t="shared" ca="1" si="1"/>
        <v>NOT 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22</v>
      </c>
      <c r="J27" s="12" t="str">
        <f t="shared" ca="1" si="1"/>
        <v>NOT 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22</v>
      </c>
      <c r="J28" s="12" t="str">
        <f t="shared" ca="1" si="1"/>
        <v>NOT 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22</v>
      </c>
      <c r="J29" s="12" t="str">
        <f t="shared" ca="1" si="1"/>
        <v>NOT 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22</v>
      </c>
      <c r="J30" s="12" t="str">
        <f t="shared" ca="1" si="1"/>
        <v>NOT 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22</v>
      </c>
      <c r="J31" s="12" t="str">
        <f t="shared" ca="1" si="1"/>
        <v>NOT 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22</v>
      </c>
      <c r="J32" s="12" t="str">
        <f t="shared" ca="1" si="1"/>
        <v>NOT 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22</v>
      </c>
      <c r="J33" s="12" t="str">
        <f t="shared" ca="1" si="1"/>
        <v>NOT 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22</v>
      </c>
      <c r="J34" s="12" t="str">
        <f t="shared" ca="1" si="1"/>
        <v>NOT 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22</v>
      </c>
      <c r="J35" s="12" t="str">
        <f t="shared" ca="1" si="1"/>
        <v>NOT DUE</v>
      </c>
      <c r="K35" s="24" t="s">
        <v>4035</v>
      </c>
      <c r="L35" s="13"/>
    </row>
    <row r="36" spans="1:12" ht="15" customHeight="1">
      <c r="A36" s="12" t="s">
        <v>1160</v>
      </c>
      <c r="B36" s="24" t="s">
        <v>553</v>
      </c>
      <c r="C36" s="24" t="s">
        <v>4436</v>
      </c>
      <c r="D36" s="16">
        <v>200</v>
      </c>
      <c r="E36" s="8">
        <v>43970</v>
      </c>
      <c r="F36" s="293">
        <v>44664</v>
      </c>
      <c r="G36" s="20">
        <v>6180</v>
      </c>
      <c r="H36" s="17">
        <f>IF(I36&lt;=200,$F$5+(I36/24),"error")</f>
        <v>44682.724999999999</v>
      </c>
      <c r="I36" s="18">
        <f>D36-($F$4-G36)</f>
        <v>17.399999999999636</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44757.058333333334</v>
      </c>
      <c r="I37" s="18">
        <f>D37-($F$4-G37)</f>
        <v>1801.3999999999996</v>
      </c>
      <c r="J37" s="12" t="str">
        <f>IF(I37="","",IF(I37&lt;0,"OVERDUE","NOT DUE"))</f>
        <v>NOT DUE</v>
      </c>
      <c r="K37" s="24" t="s">
        <v>4045</v>
      </c>
      <c r="L37" s="15"/>
    </row>
    <row r="38" spans="1:12" ht="15" customHeight="1">
      <c r="A38" s="12" t="s">
        <v>1162</v>
      </c>
      <c r="B38" s="24" t="s">
        <v>553</v>
      </c>
      <c r="C38" s="24" t="s">
        <v>4046</v>
      </c>
      <c r="D38" s="16">
        <v>200</v>
      </c>
      <c r="E38" s="8">
        <v>43970</v>
      </c>
      <c r="F38" s="293">
        <v>44664</v>
      </c>
      <c r="G38" s="20">
        <v>6180</v>
      </c>
      <c r="H38" s="17">
        <f>IF(I38&lt;=200,$F$5+(I38/24),"error")</f>
        <v>44682.724999999999</v>
      </c>
      <c r="I38" s="18">
        <f>D38-($F$4-G38)</f>
        <v>17.399999999999636</v>
      </c>
      <c r="J38" s="12" t="str">
        <f>IF(I38="","",IF(I38&lt;0,"OVERDUE","NOT DUE"))</f>
        <v>NOT DUE</v>
      </c>
      <c r="K38" s="24" t="s">
        <v>592</v>
      </c>
      <c r="L38" s="15"/>
    </row>
    <row r="39" spans="1:12" ht="15" customHeight="1">
      <c r="A39" s="12" t="s">
        <v>1163</v>
      </c>
      <c r="B39" s="24" t="s">
        <v>553</v>
      </c>
      <c r="C39" s="24" t="s">
        <v>4047</v>
      </c>
      <c r="D39" s="16">
        <v>100</v>
      </c>
      <c r="E39" s="8">
        <v>43970</v>
      </c>
      <c r="F39" s="293">
        <v>44679</v>
      </c>
      <c r="G39" s="20">
        <v>6292</v>
      </c>
      <c r="H39" s="17">
        <f>IF(I39&lt;=100,$F$5+(I39/24),"error")</f>
        <v>44683.224999999999</v>
      </c>
      <c r="I39" s="18">
        <f>D39-($F$4-G39)</f>
        <v>29.399999999999636</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44750.224999999999</v>
      </c>
      <c r="I40" s="18">
        <f t="shared" ref="I40:I103" si="5">D40-($F$4-G40)</f>
        <v>1637.3999999999996</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44750.224999999999</v>
      </c>
      <c r="I41" s="18">
        <f t="shared" si="5"/>
        <v>1637.3999999999996</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44750.224999999999</v>
      </c>
      <c r="I42" s="18">
        <f t="shared" si="5"/>
        <v>1637.3999999999996</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44920.433333333334</v>
      </c>
      <c r="I43" s="18">
        <f t="shared" si="5"/>
        <v>5722.4</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44920.433333333334</v>
      </c>
      <c r="I44" s="18">
        <f t="shared" si="5"/>
        <v>5722.4</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44691.89166666667</v>
      </c>
      <c r="I45" s="18">
        <f t="shared" si="5"/>
        <v>237.39999999999964</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44691.89166666667</v>
      </c>
      <c r="I46" s="18">
        <f t="shared" si="5"/>
        <v>237.39999999999964</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44691.89166666667</v>
      </c>
      <c r="I47" s="18">
        <f t="shared" si="5"/>
        <v>237.39999999999964</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44691.89166666667</v>
      </c>
      <c r="I48" s="18">
        <f t="shared" si="5"/>
        <v>237.39999999999964</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44691.89166666667</v>
      </c>
      <c r="I49" s="18">
        <f t="shared" si="5"/>
        <v>237.39999999999964</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44691.89166666667</v>
      </c>
      <c r="I50" s="18">
        <f t="shared" si="5"/>
        <v>237.39999999999964</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44691.89166666667</v>
      </c>
      <c r="I51" s="18">
        <f t="shared" si="5"/>
        <v>237.39999999999964</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44916.89166666667</v>
      </c>
      <c r="I52" s="18">
        <f t="shared" si="5"/>
        <v>5637.4</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44916.89166666667</v>
      </c>
      <c r="I53" s="18">
        <f t="shared" si="5"/>
        <v>5637.4</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44916.89166666667</v>
      </c>
      <c r="I54" s="18">
        <f t="shared" si="5"/>
        <v>5637.4</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44916.89166666667</v>
      </c>
      <c r="I55" s="18">
        <f t="shared" si="5"/>
        <v>5637.4</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44916.89166666667</v>
      </c>
      <c r="I56" s="18">
        <f t="shared" si="5"/>
        <v>5637.4</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44916.89166666667</v>
      </c>
      <c r="I57" s="18">
        <f t="shared" si="5"/>
        <v>5637.4</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44916.89166666667</v>
      </c>
      <c r="I58" s="18">
        <f t="shared" si="5"/>
        <v>5637.4</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44691.89166666667</v>
      </c>
      <c r="I59" s="18">
        <f t="shared" si="5"/>
        <v>237.39999999999964</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44916.89166666667</v>
      </c>
      <c r="I60" s="18">
        <f t="shared" si="5"/>
        <v>5637.4</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44916.89166666667</v>
      </c>
      <c r="I61" s="18">
        <f t="shared" si="5"/>
        <v>5637.4</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44916.89166666667</v>
      </c>
      <c r="I62" s="18">
        <f t="shared" si="5"/>
        <v>5637.4</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44916.89166666667</v>
      </c>
      <c r="I63" s="18">
        <f t="shared" si="5"/>
        <v>5637.4</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44916.89166666667</v>
      </c>
      <c r="I64" s="18">
        <f t="shared" si="5"/>
        <v>5637.4</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44916.89166666667</v>
      </c>
      <c r="I65" s="18">
        <f t="shared" si="5"/>
        <v>5637.4</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44916.89166666667</v>
      </c>
      <c r="I66" s="18">
        <f t="shared" si="5"/>
        <v>5637.4</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44691.89166666667</v>
      </c>
      <c r="I67" s="18">
        <f t="shared" si="5"/>
        <v>237.39999999999964</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44916.89166666667</v>
      </c>
      <c r="I68" s="18">
        <f t="shared" si="5"/>
        <v>5637.4</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44916.89166666667</v>
      </c>
      <c r="I69" s="18">
        <f t="shared" si="5"/>
        <v>5637.4</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44916.89166666667</v>
      </c>
      <c r="I70" s="18">
        <f t="shared" si="5"/>
        <v>5637.4</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44916.89166666667</v>
      </c>
      <c r="I71" s="18">
        <f t="shared" si="5"/>
        <v>5637.4</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44916.89166666667</v>
      </c>
      <c r="I72" s="18">
        <f t="shared" si="5"/>
        <v>5637.4</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44916.89166666667</v>
      </c>
      <c r="I73" s="18">
        <f t="shared" si="5"/>
        <v>5637.4</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44916.89166666667</v>
      </c>
      <c r="I74" s="18">
        <f t="shared" si="5"/>
        <v>5637.4</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44691.89166666667</v>
      </c>
      <c r="I75" s="18">
        <f t="shared" si="5"/>
        <v>237.39999999999964</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44916.89166666667</v>
      </c>
      <c r="I76" s="18">
        <f t="shared" si="5"/>
        <v>5637.4</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44916.89166666667</v>
      </c>
      <c r="I77" s="18">
        <f t="shared" si="5"/>
        <v>5637.4</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44916.89166666667</v>
      </c>
      <c r="I78" s="18">
        <f t="shared" si="5"/>
        <v>5637.4</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44916.89166666667</v>
      </c>
      <c r="I79" s="18">
        <f t="shared" si="5"/>
        <v>5637.4</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44916.89166666667</v>
      </c>
      <c r="I80" s="18">
        <f t="shared" si="5"/>
        <v>5637.4</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44916.89166666667</v>
      </c>
      <c r="I81" s="18">
        <f t="shared" si="5"/>
        <v>5637.4</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44916.89166666667</v>
      </c>
      <c r="I82" s="18">
        <f t="shared" si="5"/>
        <v>5637.4</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44691.89166666667</v>
      </c>
      <c r="I83" s="18">
        <f t="shared" si="5"/>
        <v>237.39999999999964</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44916.89166666667</v>
      </c>
      <c r="I84" s="18">
        <f t="shared" si="5"/>
        <v>5637.4</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44916.89166666667</v>
      </c>
      <c r="I85" s="18">
        <f t="shared" si="5"/>
        <v>5637.4</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44916.89166666667</v>
      </c>
      <c r="I86" s="18">
        <f t="shared" si="5"/>
        <v>5637.4</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44916.89166666667</v>
      </c>
      <c r="I87" s="18">
        <f t="shared" si="5"/>
        <v>5637.4</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44916.89166666667</v>
      </c>
      <c r="I88" s="18">
        <f t="shared" si="5"/>
        <v>5637.4</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44916.89166666667</v>
      </c>
      <c r="I89" s="18">
        <f t="shared" si="5"/>
        <v>5637.4</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44916.89166666667</v>
      </c>
      <c r="I90" s="18">
        <f t="shared" si="5"/>
        <v>5637.4</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44691.89166666667</v>
      </c>
      <c r="I91" s="18">
        <f t="shared" si="5"/>
        <v>237.39999999999964</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44916.89166666667</v>
      </c>
      <c r="I92" s="18">
        <f t="shared" si="5"/>
        <v>5637.4</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44916.89166666667</v>
      </c>
      <c r="I93" s="18">
        <f t="shared" si="5"/>
        <v>5637.4</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44916.89166666667</v>
      </c>
      <c r="I94" s="18">
        <f t="shared" si="5"/>
        <v>5637.4</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44916.89166666667</v>
      </c>
      <c r="I95" s="18">
        <f t="shared" si="5"/>
        <v>5637.4</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44916.89166666667</v>
      </c>
      <c r="I96" s="18">
        <f t="shared" si="5"/>
        <v>5637.4</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44916.89166666667</v>
      </c>
      <c r="I97" s="18">
        <f t="shared" si="5"/>
        <v>5637.4</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44916.89166666667</v>
      </c>
      <c r="I98" s="18">
        <f t="shared" si="5"/>
        <v>5637.4</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44916.89166666667</v>
      </c>
      <c r="I99" s="18">
        <f t="shared" si="5"/>
        <v>5637.4</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44916.89166666667</v>
      </c>
      <c r="I100" s="18">
        <f t="shared" si="5"/>
        <v>5637.4</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44916.89166666667</v>
      </c>
      <c r="I101" s="18">
        <f t="shared" si="5"/>
        <v>5637.4</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44916.89166666667</v>
      </c>
      <c r="I102" s="18">
        <f t="shared" si="5"/>
        <v>5637.4</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44916.89166666667</v>
      </c>
      <c r="I103" s="18">
        <f t="shared" si="5"/>
        <v>5637.4</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44916.89166666667</v>
      </c>
      <c r="I104" s="18">
        <f t="shared" ref="I104:I167" si="13">D104-($F$4-G104)</f>
        <v>5637.4</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44916.89166666667</v>
      </c>
      <c r="I105" s="18">
        <f t="shared" si="13"/>
        <v>5637.4</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44916.89166666667</v>
      </c>
      <c r="I106" s="18">
        <f t="shared" si="13"/>
        <v>5637.4</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44916.89166666667</v>
      </c>
      <c r="I107" s="18">
        <f t="shared" si="13"/>
        <v>5637.4</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44916.89166666667</v>
      </c>
      <c r="I108" s="18">
        <f t="shared" si="13"/>
        <v>5637.4</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44916.89166666667</v>
      </c>
      <c r="I109" s="18">
        <f t="shared" si="13"/>
        <v>5637.4</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44916.89166666667</v>
      </c>
      <c r="I110" s="18">
        <f t="shared" si="13"/>
        <v>5637.4</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44916.89166666667</v>
      </c>
      <c r="I111" s="18">
        <f t="shared" si="13"/>
        <v>5637.4</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44916.89166666667</v>
      </c>
      <c r="I112" s="18">
        <f t="shared" si="13"/>
        <v>5637.4</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44916.89166666667</v>
      </c>
      <c r="I113" s="18">
        <f t="shared" si="13"/>
        <v>5637.4</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44916.89166666667</v>
      </c>
      <c r="I114" s="18">
        <f t="shared" si="13"/>
        <v>5637.4</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44916.89166666667</v>
      </c>
      <c r="I115" s="18">
        <f t="shared" si="13"/>
        <v>5637.4</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44916.89166666667</v>
      </c>
      <c r="I116" s="18">
        <f t="shared" si="13"/>
        <v>5637.4</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44916.89166666667</v>
      </c>
      <c r="I117" s="18">
        <f t="shared" si="13"/>
        <v>5637.4</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44916.89166666667</v>
      </c>
      <c r="I118" s="18">
        <f t="shared" si="13"/>
        <v>5637.4</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44916.89166666667</v>
      </c>
      <c r="I119" s="18">
        <f t="shared" si="13"/>
        <v>5637.4</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45250.224999999999</v>
      </c>
      <c r="I120" s="18">
        <f t="shared" si="13"/>
        <v>13637.4</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44916.89166666667</v>
      </c>
      <c r="I121" s="18">
        <f t="shared" si="13"/>
        <v>5637.4</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44916.89166666667</v>
      </c>
      <c r="I122" s="18">
        <f t="shared" si="13"/>
        <v>5637.4</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44916.89166666667</v>
      </c>
      <c r="I123" s="18">
        <f t="shared" si="13"/>
        <v>5637.4</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45250.224999999999</v>
      </c>
      <c r="I124" s="18">
        <f t="shared" si="13"/>
        <v>13637.4</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44916.89166666667</v>
      </c>
      <c r="I125" s="18">
        <f t="shared" si="13"/>
        <v>5637.4</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44916.89166666667</v>
      </c>
      <c r="I126" s="18">
        <f t="shared" si="13"/>
        <v>5637.4</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44916.89166666667</v>
      </c>
      <c r="I127" s="18">
        <f t="shared" si="13"/>
        <v>5637.4</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45250.224999999999</v>
      </c>
      <c r="I128" s="18">
        <f t="shared" si="13"/>
        <v>13637.4</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44916.89166666667</v>
      </c>
      <c r="I129" s="18">
        <f t="shared" si="13"/>
        <v>5637.4</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44916.89166666667</v>
      </c>
      <c r="I130" s="18">
        <f t="shared" si="13"/>
        <v>5637.4</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44916.89166666667</v>
      </c>
      <c r="I131" s="18">
        <f t="shared" si="13"/>
        <v>5637.4</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45250.224999999999</v>
      </c>
      <c r="I132" s="18">
        <f t="shared" si="13"/>
        <v>13637.4</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44916.89166666667</v>
      </c>
      <c r="I133" s="18">
        <f t="shared" si="13"/>
        <v>5637.4</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44916.89166666667</v>
      </c>
      <c r="I134" s="18">
        <f t="shared" si="13"/>
        <v>5637.4</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44916.89166666667</v>
      </c>
      <c r="I135" s="18">
        <f t="shared" si="13"/>
        <v>5637.4</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45250.224999999999</v>
      </c>
      <c r="I136" s="18">
        <f t="shared" si="13"/>
        <v>13637.4</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44916.89166666667</v>
      </c>
      <c r="I137" s="18">
        <f t="shared" si="13"/>
        <v>5637.4</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44916.89166666667</v>
      </c>
      <c r="I138" s="18">
        <f t="shared" si="13"/>
        <v>5637.4</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44916.89166666667</v>
      </c>
      <c r="I139" s="18">
        <f t="shared" si="13"/>
        <v>5637.4</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45250.224999999999</v>
      </c>
      <c r="I140" s="18">
        <f t="shared" si="13"/>
        <v>13637.4</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44916.89166666667</v>
      </c>
      <c r="I141" s="18">
        <f t="shared" si="13"/>
        <v>5637.4</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13637.4</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44916.89166666667</v>
      </c>
      <c r="I143" s="18">
        <f t="shared" si="13"/>
        <v>5637.4</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45250.224999999999</v>
      </c>
      <c r="I144" s="18">
        <f t="shared" si="13"/>
        <v>13637.4</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44916.89166666667</v>
      </c>
      <c r="I145" s="18">
        <f t="shared" si="13"/>
        <v>5637.4</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13637.4</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44916.89166666667</v>
      </c>
      <c r="I147" s="18">
        <f t="shared" si="13"/>
        <v>5637.4</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45250.224999999999</v>
      </c>
      <c r="I148" s="18">
        <f t="shared" si="13"/>
        <v>13637.4</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44916.89166666667</v>
      </c>
      <c r="I149" s="18">
        <f t="shared" si="13"/>
        <v>5637.4</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13637.4</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44916.89166666667</v>
      </c>
      <c r="I151" s="18">
        <f t="shared" si="13"/>
        <v>5637.4</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45250.224999999999</v>
      </c>
      <c r="I152" s="18">
        <f t="shared" si="13"/>
        <v>13637.4</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44916.89166666667</v>
      </c>
      <c r="I153" s="18">
        <f t="shared" si="13"/>
        <v>5637.4</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44757.058333333334</v>
      </c>
      <c r="I154" s="18">
        <f t="shared" si="13"/>
        <v>1801.3999999999996</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44916.89166666667</v>
      </c>
      <c r="I155" s="18">
        <f t="shared" si="13"/>
        <v>5637.4</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44916.89166666667</v>
      </c>
      <c r="I156" s="18">
        <f t="shared" si="13"/>
        <v>5637.4</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44916.89166666667</v>
      </c>
      <c r="I157" s="18">
        <f t="shared" si="13"/>
        <v>5637.4</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44916.89166666667</v>
      </c>
      <c r="I158" s="18">
        <f t="shared" si="13"/>
        <v>5637.4</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44916.89166666667</v>
      </c>
      <c r="I159" s="18">
        <f t="shared" si="13"/>
        <v>5637.4</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44916.89166666667</v>
      </c>
      <c r="I160" s="18">
        <f t="shared" si="13"/>
        <v>5637.4</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44916.89166666667</v>
      </c>
      <c r="I161" s="18">
        <f t="shared" si="13"/>
        <v>5637.4</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44916.89166666667</v>
      </c>
      <c r="I162" s="18">
        <f t="shared" si="13"/>
        <v>5637.4</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44916.89166666667</v>
      </c>
      <c r="I163" s="18">
        <f t="shared" si="13"/>
        <v>5637.4</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44916.89166666667</v>
      </c>
      <c r="I164" s="18">
        <f t="shared" si="13"/>
        <v>5637.4</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44916.89166666667</v>
      </c>
      <c r="I165" s="18">
        <f t="shared" si="13"/>
        <v>5637.4</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44916.89166666667</v>
      </c>
      <c r="I166" s="18">
        <f t="shared" si="13"/>
        <v>5637.4</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44916.89166666667</v>
      </c>
      <c r="I167" s="18">
        <f t="shared" si="13"/>
        <v>5637.4</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44916.89166666667</v>
      </c>
      <c r="I168" s="18">
        <f t="shared" ref="I168:I233" si="21">D168-($F$4-G168)</f>
        <v>5637.4</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44916.89166666667</v>
      </c>
      <c r="I169" s="18">
        <f t="shared" si="21"/>
        <v>5637.4</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44916.89166666667</v>
      </c>
      <c r="I170" s="18">
        <f t="shared" si="21"/>
        <v>5637.4</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44916.89166666667</v>
      </c>
      <c r="I171" s="18">
        <f t="shared" si="21"/>
        <v>5637.4</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44916.89166666667</v>
      </c>
      <c r="I172" s="18">
        <f t="shared" si="21"/>
        <v>5637.4</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44916.89166666667</v>
      </c>
      <c r="I173" s="18">
        <f t="shared" si="21"/>
        <v>5637.4</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44916.89166666667</v>
      </c>
      <c r="I174" s="18">
        <f t="shared" si="21"/>
        <v>5637.4</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44916.89166666667</v>
      </c>
      <c r="I175" s="18">
        <f t="shared" si="21"/>
        <v>5637.4</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44757.058333333334</v>
      </c>
      <c r="I176" s="18">
        <f t="shared" si="21"/>
        <v>1801.3999999999996</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44916.89166666667</v>
      </c>
      <c r="I177" s="18">
        <f t="shared" si="21"/>
        <v>5637.4</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44916.89166666667</v>
      </c>
      <c r="I178" s="18">
        <f t="shared" si="21"/>
        <v>5637.4</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45250.224999999999</v>
      </c>
      <c r="I179" s="18">
        <f t="shared" si="21"/>
        <v>13637.4</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44916.89166666667</v>
      </c>
      <c r="I180" s="18">
        <f t="shared" si="21"/>
        <v>5637.4</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45250.224999999999</v>
      </c>
      <c r="I181" s="18">
        <f t="shared" si="21"/>
        <v>13637.4</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45250.224999999999</v>
      </c>
      <c r="I182" s="18">
        <f t="shared" si="21"/>
        <v>13637.4</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44916.89166666667</v>
      </c>
      <c r="I183" s="18">
        <f t="shared" si="21"/>
        <v>5637.4</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44916.89166666667</v>
      </c>
      <c r="I184" s="18">
        <f t="shared" si="21"/>
        <v>5637.4</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44916.89166666667</v>
      </c>
      <c r="I185" s="18">
        <f t="shared" si="21"/>
        <v>5637.4</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44916.89166666667</v>
      </c>
      <c r="I186" s="18">
        <f t="shared" si="21"/>
        <v>5637.4</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44916.89166666667</v>
      </c>
      <c r="I187" s="18">
        <f t="shared" si="21"/>
        <v>5637.4</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44916.89166666667</v>
      </c>
      <c r="I188" s="18">
        <f t="shared" si="21"/>
        <v>5637.4</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44916.89166666667</v>
      </c>
      <c r="I189" s="18">
        <f t="shared" si="21"/>
        <v>5637.4</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44916.89166666667</v>
      </c>
      <c r="I190" s="18">
        <f t="shared" si="21"/>
        <v>5637.4</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44916.89166666667</v>
      </c>
      <c r="I191" s="18">
        <f t="shared" si="21"/>
        <v>5637.4</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44916.89166666667</v>
      </c>
      <c r="I192" s="18">
        <f t="shared" si="21"/>
        <v>5637.4</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44916.89166666667</v>
      </c>
      <c r="I193" s="18">
        <f t="shared" si="21"/>
        <v>5637.4</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44916.89166666667</v>
      </c>
      <c r="I194" s="18">
        <f t="shared" si="21"/>
        <v>5637.4</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1137.3999999999996</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44916.89166666667</v>
      </c>
      <c r="I196" s="18">
        <f t="shared" si="21"/>
        <v>5637.4</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44916.89166666667</v>
      </c>
      <c r="I197" s="18">
        <f t="shared" si="21"/>
        <v>5637.4</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44771.6</v>
      </c>
      <c r="I198" s="18">
        <f t="shared" si="21"/>
        <v>2150.3999999999996</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44917.433333333334</v>
      </c>
      <c r="I199" s="18">
        <f t="shared" si="21"/>
        <v>5650.4</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44917.433333333334</v>
      </c>
      <c r="I200" s="18">
        <f t="shared" si="21"/>
        <v>5650.4</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44917.433333333334</v>
      </c>
      <c r="I201" s="18">
        <f t="shared" si="21"/>
        <v>5650.4</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44771.6</v>
      </c>
      <c r="I202" s="18">
        <f t="shared" si="21"/>
        <v>2150.3999999999996</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44917.433333333334</v>
      </c>
      <c r="I203" s="18">
        <f t="shared" si="21"/>
        <v>5650.4</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44917.433333333334</v>
      </c>
      <c r="I204" s="18">
        <f t="shared" si="21"/>
        <v>5650.4</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44917.433333333334</v>
      </c>
      <c r="I205" s="18">
        <f t="shared" si="21"/>
        <v>5650.4</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44771.6</v>
      </c>
      <c r="I206" s="18">
        <f t="shared" si="21"/>
        <v>2150.3999999999996</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44917.433333333334</v>
      </c>
      <c r="I207" s="18">
        <f t="shared" si="21"/>
        <v>5650.4</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44917.433333333334</v>
      </c>
      <c r="I208" s="18">
        <f t="shared" si="21"/>
        <v>5650.4</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44917.433333333334</v>
      </c>
      <c r="I209" s="18">
        <f t="shared" si="21"/>
        <v>5650.4</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44771.6</v>
      </c>
      <c r="I210" s="18">
        <f t="shared" si="21"/>
        <v>2150.3999999999996</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44917.433333333334</v>
      </c>
      <c r="I211" s="18">
        <f t="shared" si="21"/>
        <v>5650.4</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44917.433333333334</v>
      </c>
      <c r="I212" s="18">
        <f t="shared" si="21"/>
        <v>5650.4</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44917.433333333334</v>
      </c>
      <c r="I213" s="18">
        <f t="shared" si="21"/>
        <v>5650.4</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44771.6</v>
      </c>
      <c r="I214" s="18">
        <f t="shared" si="21"/>
        <v>2150.3999999999996</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44917.433333333334</v>
      </c>
      <c r="I215" s="18">
        <f t="shared" si="21"/>
        <v>5650.4</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44917.433333333334</v>
      </c>
      <c r="I216" s="18">
        <f t="shared" si="21"/>
        <v>5650.4</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44917.433333333334</v>
      </c>
      <c r="I217" s="18">
        <f t="shared" si="21"/>
        <v>5650.4</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44771.6</v>
      </c>
      <c r="I218" s="18">
        <f t="shared" si="21"/>
        <v>2150.3999999999996</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44917.433333333334</v>
      </c>
      <c r="I219" s="18">
        <f t="shared" si="21"/>
        <v>5650.4</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44917.433333333334</v>
      </c>
      <c r="I220" s="18">
        <f t="shared" si="21"/>
        <v>5650.4</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44917.433333333334</v>
      </c>
      <c r="I221" s="18">
        <f t="shared" si="21"/>
        <v>5650.4</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44916.89166666667</v>
      </c>
      <c r="I222" s="18">
        <f t="shared" si="21"/>
        <v>5637.4</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44916.89166666667</v>
      </c>
      <c r="I223" s="18">
        <f t="shared" si="21"/>
        <v>5637.4</v>
      </c>
      <c r="J223" s="12" t="str">
        <f t="shared" si="26"/>
        <v>NOT DUE</v>
      </c>
      <c r="K223" s="24" t="s">
        <v>4102</v>
      </c>
      <c r="L223" s="15"/>
    </row>
    <row r="224" spans="1:12" ht="15" customHeight="1">
      <c r="A224" s="12" t="s">
        <v>1348</v>
      </c>
      <c r="B224" s="24" t="s">
        <v>4120</v>
      </c>
      <c r="C224" s="24" t="s">
        <v>4121</v>
      </c>
      <c r="D224" s="16">
        <v>300</v>
      </c>
      <c r="E224" s="8">
        <v>43970</v>
      </c>
      <c r="F224" s="193">
        <v>44653</v>
      </c>
      <c r="G224" s="20">
        <v>6092</v>
      </c>
      <c r="H224" s="17">
        <f>IF(I224&lt;=300,$F$5+(I224/24),"error")</f>
        <v>44683.224999999999</v>
      </c>
      <c r="I224" s="18">
        <f>D224-($F$4-G224)</f>
        <v>29.399999999999636</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44687.724999999999</v>
      </c>
      <c r="I225" s="18">
        <f t="shared" si="21"/>
        <v>137.39999999999964</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44833.558333333334</v>
      </c>
      <c r="I226" s="18">
        <f t="shared" si="21"/>
        <v>3637.3999999999996</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45250.224999999999</v>
      </c>
      <c r="I227" s="18">
        <f t="shared" si="21"/>
        <v>13637.4</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44696.058333333334</v>
      </c>
      <c r="I228" s="18">
        <f t="shared" si="21"/>
        <v>337.39999999999964</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44917.433333333334</v>
      </c>
      <c r="I229" s="18">
        <f t="shared" si="21"/>
        <v>5650.4</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44916.89166666667</v>
      </c>
      <c r="I230" s="18">
        <f t="shared" si="21"/>
        <v>5637.4</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44917.433333333334</v>
      </c>
      <c r="I231" s="18">
        <f t="shared" si="21"/>
        <v>5650.4</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44833.558333333334</v>
      </c>
      <c r="I232" s="18">
        <f t="shared" si="21"/>
        <v>3637.3999999999996</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44916.89166666667</v>
      </c>
      <c r="I233" s="18">
        <f t="shared" si="21"/>
        <v>5637.4</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44916.89166666667</v>
      </c>
      <c r="I234" s="18">
        <f t="shared" ref="I234:I263" si="31">D234-($F$4-G234)</f>
        <v>5637.4</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44916.89166666667</v>
      </c>
      <c r="I235" s="18">
        <f t="shared" si="31"/>
        <v>5637.4</v>
      </c>
      <c r="J235" s="12" t="str">
        <f t="shared" si="26"/>
        <v>NOT DUE</v>
      </c>
      <c r="K235" s="24" t="s">
        <v>4138</v>
      </c>
      <c r="L235" s="15"/>
    </row>
    <row r="236" spans="1:12" ht="26.25" customHeight="1">
      <c r="A236" s="12" t="s">
        <v>1360</v>
      </c>
      <c r="B236" s="24" t="s">
        <v>4139</v>
      </c>
      <c r="C236" s="24" t="s">
        <v>4121</v>
      </c>
      <c r="D236" s="16">
        <v>200</v>
      </c>
      <c r="E236" s="8">
        <v>44031</v>
      </c>
      <c r="F236" s="193">
        <v>44679</v>
      </c>
      <c r="G236" s="20">
        <v>6292</v>
      </c>
      <c r="H236" s="17">
        <f>IF(I236&lt;=200,$F$5+(I236/24),"error")</f>
        <v>44687.39166666667</v>
      </c>
      <c r="I236" s="18">
        <f>D236-($F$4-G236)</f>
        <v>129.39999999999964</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44833.558333333334</v>
      </c>
      <c r="I237" s="18">
        <f t="shared" si="31"/>
        <v>3637.3999999999996</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45250.224999999999</v>
      </c>
      <c r="I238" s="18">
        <f t="shared" si="31"/>
        <v>13637.4</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44833.558333333334</v>
      </c>
      <c r="I239" s="18">
        <f t="shared" si="31"/>
        <v>3637.3999999999996</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45250.224999999999</v>
      </c>
      <c r="I240" s="18">
        <f t="shared" si="31"/>
        <v>13637.4</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44916.89166666667</v>
      </c>
      <c r="I241" s="18">
        <f t="shared" si="31"/>
        <v>5637.4</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44750.64166666667</v>
      </c>
      <c r="I242" s="18">
        <f t="shared" si="31"/>
        <v>1647.3999999999996</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44920.433333333334</v>
      </c>
      <c r="I243" s="18">
        <f t="shared" si="31"/>
        <v>5722.4</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44920.433333333334</v>
      </c>
      <c r="I244" s="18">
        <f t="shared" si="31"/>
        <v>5722.4</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44920.433333333334</v>
      </c>
      <c r="I245" s="18">
        <f t="shared" si="31"/>
        <v>5722.4</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44920.433333333334</v>
      </c>
      <c r="I246" s="18">
        <f t="shared" si="31"/>
        <v>5722.4</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44760.058333333334</v>
      </c>
      <c r="I247" s="18">
        <f t="shared" si="31"/>
        <v>1873.3999999999996</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44760.058333333334</v>
      </c>
      <c r="I248" s="18">
        <f t="shared" si="31"/>
        <v>1873.3999999999996</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44729.39166666667</v>
      </c>
      <c r="I249" s="18">
        <f>D249-($F$4-G249)</f>
        <v>1137.3999999999996</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44729.39166666667</v>
      </c>
      <c r="I250" s="18">
        <f t="shared" si="31"/>
        <v>1137.3999999999996</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44729.39166666667</v>
      </c>
      <c r="I251" s="18">
        <f t="shared" si="31"/>
        <v>1137.3999999999996</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44833.558333333334</v>
      </c>
      <c r="I252" s="18">
        <f t="shared" si="31"/>
        <v>3637.3999999999996</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44691.89166666667</v>
      </c>
      <c r="I253" s="11">
        <f t="shared" si="31"/>
        <v>237.39999999999964</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44916.89166666667</v>
      </c>
      <c r="I254" s="18">
        <f t="shared" si="31"/>
        <v>5637.4</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44833.558333333334</v>
      </c>
      <c r="I255" s="18">
        <f t="shared" si="31"/>
        <v>3637.3999999999996</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44752.76666666667</v>
      </c>
      <c r="I256" s="18">
        <f t="shared" si="31"/>
        <v>1698.3999999999996</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44691.89166666667</v>
      </c>
      <c r="I257" s="18">
        <f t="shared" si="31"/>
        <v>237.39999999999964</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44919.433333333334</v>
      </c>
      <c r="I258" s="18">
        <f t="shared" si="31"/>
        <v>5698.4</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44919.433333333334</v>
      </c>
      <c r="I259" s="18">
        <f t="shared" si="31"/>
        <v>5698.4</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44919.433333333334</v>
      </c>
      <c r="I260" s="18">
        <f t="shared" si="31"/>
        <v>5698.4</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44919.433333333334</v>
      </c>
      <c r="I261" s="18">
        <f t="shared" si="31"/>
        <v>5698.4</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44919.433333333334</v>
      </c>
      <c r="I262" s="18">
        <f t="shared" si="31"/>
        <v>5698.4</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44919.433333333334</v>
      </c>
      <c r="I263" s="18">
        <f t="shared" si="31"/>
        <v>5698.4</v>
      </c>
      <c r="J263" s="12" t="str">
        <f t="shared" si="26"/>
        <v>NOT DUE</v>
      </c>
      <c r="K263" s="24" t="s">
        <v>4177</v>
      </c>
      <c r="L263" s="15"/>
    </row>
    <row r="264" spans="1:12">
      <c r="A264" s="12" t="s">
        <v>5422</v>
      </c>
      <c r="B264" s="24" t="s">
        <v>4178</v>
      </c>
      <c r="C264" s="24" t="s">
        <v>4179</v>
      </c>
      <c r="D264" s="34" t="s">
        <v>4</v>
      </c>
      <c r="E264" s="8">
        <v>43970</v>
      </c>
      <c r="F264" s="293">
        <v>44654</v>
      </c>
      <c r="G264" s="52"/>
      <c r="H264" s="10">
        <f>F264+(30)</f>
        <v>44684</v>
      </c>
      <c r="I264" s="11">
        <f ca="1">IF(ISBLANK(H264),"",H264-DATE(YEAR(NOW()),MONTH(NOW()),DAY(NOW())))</f>
        <v>2</v>
      </c>
      <c r="J264" s="12" t="str">
        <f ca="1">IF(I264="","",IF(I264&lt;0,"OVERDUE","NOT DUE"))</f>
        <v>NOT DUE</v>
      </c>
      <c r="K264" s="24"/>
      <c r="L264" s="15"/>
    </row>
    <row r="265" spans="1:12" ht="25.5">
      <c r="A265" s="12" t="s">
        <v>5423</v>
      </c>
      <c r="B265" s="24" t="s">
        <v>4180</v>
      </c>
      <c r="C265" s="24" t="s">
        <v>389</v>
      </c>
      <c r="D265" s="34" t="s">
        <v>4</v>
      </c>
      <c r="E265" s="8">
        <v>43970</v>
      </c>
      <c r="F265" s="293">
        <v>44654</v>
      </c>
      <c r="G265" s="52"/>
      <c r="H265" s="10">
        <f>F265+(30)</f>
        <v>44684</v>
      </c>
      <c r="I265" s="11">
        <f ca="1">IF(ISBLANK(H265),"",H265-DATE(YEAR(NOW()),MONTH(NOW()),DAY(NOW())))</f>
        <v>2</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47</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51</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51</v>
      </c>
      <c r="J268" s="12" t="str">
        <f t="shared" ca="1" si="26"/>
        <v>NOT DUE</v>
      </c>
      <c r="K268" s="24"/>
      <c r="L268" s="15"/>
    </row>
    <row r="269" spans="1:12" ht="26.45" customHeight="1">
      <c r="A269" s="12" t="s">
        <v>5427</v>
      </c>
      <c r="B269" s="24" t="s">
        <v>866</v>
      </c>
      <c r="C269" s="24" t="s">
        <v>867</v>
      </c>
      <c r="D269" s="16" t="s">
        <v>1</v>
      </c>
      <c r="E269" s="8">
        <v>43970</v>
      </c>
      <c r="F269" s="193">
        <v>44682</v>
      </c>
      <c r="G269" s="52"/>
      <c r="H269" s="10">
        <f t="shared" ref="H269:H282" si="36">F269+(1)</f>
        <v>44683</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44682</v>
      </c>
      <c r="G270" s="52"/>
      <c r="H270" s="10">
        <f t="shared" si="36"/>
        <v>44683</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44682</v>
      </c>
      <c r="G271" s="52"/>
      <c r="H271" s="10">
        <f t="shared" si="36"/>
        <v>44683</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44682</v>
      </c>
      <c r="G272" s="52"/>
      <c r="H272" s="10">
        <f t="shared" si="36"/>
        <v>44683</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44682</v>
      </c>
      <c r="G273" s="52"/>
      <c r="H273" s="10">
        <f t="shared" si="36"/>
        <v>44683</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44682</v>
      </c>
      <c r="G274" s="52"/>
      <c r="H274" s="10">
        <f t="shared" si="36"/>
        <v>44683</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44682</v>
      </c>
      <c r="G275" s="52"/>
      <c r="H275" s="10">
        <f t="shared" si="36"/>
        <v>44683</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44682</v>
      </c>
      <c r="G276" s="52"/>
      <c r="H276" s="10">
        <f t="shared" si="36"/>
        <v>44683</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44682</v>
      </c>
      <c r="G277" s="52"/>
      <c r="H277" s="10">
        <f t="shared" si="36"/>
        <v>44683</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44682</v>
      </c>
      <c r="G278" s="52"/>
      <c r="H278" s="10">
        <f t="shared" si="36"/>
        <v>44683</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44682</v>
      </c>
      <c r="G279" s="52"/>
      <c r="H279" s="10">
        <f t="shared" si="36"/>
        <v>44683</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44682</v>
      </c>
      <c r="G280" s="52"/>
      <c r="H280" s="10">
        <f t="shared" si="36"/>
        <v>44683</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44682</v>
      </c>
      <c r="G281" s="52"/>
      <c r="H281" s="10">
        <f t="shared" si="36"/>
        <v>44683</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44682</v>
      </c>
      <c r="G282" s="52"/>
      <c r="H282" s="10">
        <f t="shared" si="36"/>
        <v>44683</v>
      </c>
      <c r="I282" s="11">
        <f t="shared" ca="1" si="35"/>
        <v>1</v>
      </c>
      <c r="J282" s="12" t="str">
        <f t="shared" ca="1" si="37"/>
        <v>NOT DUE</v>
      </c>
      <c r="K282" s="24" t="s">
        <v>905</v>
      </c>
      <c r="L282" s="15"/>
    </row>
    <row r="283" spans="1:12" ht="25.5">
      <c r="A283" s="12" t="s">
        <v>5441</v>
      </c>
      <c r="B283" s="24" t="s">
        <v>877</v>
      </c>
      <c r="C283" s="24" t="s">
        <v>917</v>
      </c>
      <c r="D283" s="16" t="s">
        <v>25</v>
      </c>
      <c r="E283" s="8">
        <v>43970</v>
      </c>
      <c r="F283" s="293">
        <v>44676</v>
      </c>
      <c r="G283" s="52"/>
      <c r="H283" s="10">
        <f>F283+(7)</f>
        <v>44683</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293">
        <v>44676</v>
      </c>
      <c r="G284" s="52"/>
      <c r="H284" s="10">
        <f t="shared" ref="H284:H286" si="38">F284+(7)</f>
        <v>44683</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293">
        <v>44676</v>
      </c>
      <c r="G285" s="52"/>
      <c r="H285" s="10">
        <f t="shared" si="38"/>
        <v>44683</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293">
        <v>44676</v>
      </c>
      <c r="G286" s="52"/>
      <c r="H286" s="10">
        <f t="shared" si="38"/>
        <v>44683</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44666</v>
      </c>
      <c r="G287" s="52"/>
      <c r="H287" s="10">
        <f>F287+(30)</f>
        <v>44696</v>
      </c>
      <c r="I287" s="11">
        <f t="shared" ca="1" si="35"/>
        <v>14</v>
      </c>
      <c r="J287" s="12" t="str">
        <f t="shared" ca="1" si="37"/>
        <v>NOT DUE</v>
      </c>
      <c r="K287" s="24" t="s">
        <v>926</v>
      </c>
      <c r="L287" s="15"/>
    </row>
    <row r="288" spans="1:12">
      <c r="A288" s="12" t="s">
        <v>5446</v>
      </c>
      <c r="B288" s="24" t="s">
        <v>932</v>
      </c>
      <c r="C288" s="24" t="s">
        <v>884</v>
      </c>
      <c r="D288" s="16" t="s">
        <v>4</v>
      </c>
      <c r="E288" s="8">
        <v>43970</v>
      </c>
      <c r="F288" s="293">
        <v>44666</v>
      </c>
      <c r="G288" s="52"/>
      <c r="H288" s="10">
        <f>F288+(30)</f>
        <v>44696</v>
      </c>
      <c r="I288" s="11">
        <f t="shared" ca="1" si="35"/>
        <v>14</v>
      </c>
      <c r="J288" s="12" t="str">
        <f t="shared" ca="1" si="37"/>
        <v>NOT DUE</v>
      </c>
      <c r="K288" s="24" t="s">
        <v>899</v>
      </c>
      <c r="L288" s="15"/>
    </row>
    <row r="289" spans="1:12" ht="26.45" customHeight="1">
      <c r="A289" s="12" t="s">
        <v>5447</v>
      </c>
      <c r="B289" s="24" t="s">
        <v>933</v>
      </c>
      <c r="C289" s="24" t="s">
        <v>884</v>
      </c>
      <c r="D289" s="16" t="s">
        <v>4</v>
      </c>
      <c r="E289" s="8">
        <v>43970</v>
      </c>
      <c r="F289" s="293">
        <v>44666</v>
      </c>
      <c r="G289" s="52"/>
      <c r="H289" s="10">
        <f t="shared" ref="H289:H291" si="39">F289+(30)</f>
        <v>44696</v>
      </c>
      <c r="I289" s="11">
        <f t="shared" ca="1" si="35"/>
        <v>14</v>
      </c>
      <c r="J289" s="12" t="str">
        <f t="shared" ca="1" si="37"/>
        <v>NOT DUE</v>
      </c>
      <c r="K289" s="24" t="s">
        <v>940</v>
      </c>
      <c r="L289" s="15"/>
    </row>
    <row r="290" spans="1:12" ht="15" customHeight="1">
      <c r="A290" s="12" t="s">
        <v>5448</v>
      </c>
      <c r="B290" s="24" t="s">
        <v>920</v>
      </c>
      <c r="C290" s="24" t="s">
        <v>884</v>
      </c>
      <c r="D290" s="16" t="s">
        <v>4</v>
      </c>
      <c r="E290" s="8">
        <v>43970</v>
      </c>
      <c r="F290" s="293">
        <v>44666</v>
      </c>
      <c r="G290" s="52"/>
      <c r="H290" s="10">
        <f t="shared" si="39"/>
        <v>44696</v>
      </c>
      <c r="I290" s="11">
        <f t="shared" ca="1" si="35"/>
        <v>14</v>
      </c>
      <c r="J290" s="12" t="str">
        <f t="shared" ca="1" si="37"/>
        <v>NOT DUE</v>
      </c>
      <c r="K290" s="24" t="s">
        <v>941</v>
      </c>
      <c r="L290" s="15"/>
    </row>
    <row r="291" spans="1:12" ht="25.5">
      <c r="A291" s="12" t="s">
        <v>5449</v>
      </c>
      <c r="B291" s="24" t="s">
        <v>934</v>
      </c>
      <c r="C291" s="24" t="s">
        <v>935</v>
      </c>
      <c r="D291" s="16" t="s">
        <v>4</v>
      </c>
      <c r="E291" s="8">
        <v>43970</v>
      </c>
      <c r="F291" s="293">
        <v>44666</v>
      </c>
      <c r="G291" s="52"/>
      <c r="H291" s="10">
        <f t="shared" si="39"/>
        <v>44696</v>
      </c>
      <c r="I291" s="11">
        <f t="shared" ca="1" si="35"/>
        <v>14</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67</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67</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54</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54</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54</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54</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54</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54</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54</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54</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54</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748</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748</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748</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748</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748</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748</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748</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748</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748</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748</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748</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748</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748</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748</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748</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748</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748</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748</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748</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748</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748</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748</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748</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748</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748</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748</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748</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748</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748</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44698.125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6073</v>
      </c>
    </row>
    <row r="5" spans="1:12" ht="18" customHeight="1">
      <c r="A5" s="332" t="s">
        <v>77</v>
      </c>
      <c r="B5" s="332"/>
      <c r="C5" s="30" t="s">
        <v>5213</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44682</v>
      </c>
      <c r="G8" s="52"/>
      <c r="H8" s="10">
        <f>F8+1</f>
        <v>44683</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44682</v>
      </c>
      <c r="G9" s="52"/>
      <c r="H9" s="10">
        <f>F9+1</f>
        <v>44683</v>
      </c>
      <c r="I9" s="11">
        <f t="shared" ca="1" si="0"/>
        <v>1</v>
      </c>
      <c r="J9" s="12" t="str">
        <f t="shared" ca="1" si="1"/>
        <v>NOT DUE</v>
      </c>
      <c r="K9" s="24" t="s">
        <v>592</v>
      </c>
      <c r="L9" s="15"/>
    </row>
    <row r="10" spans="1:12" ht="15" customHeight="1">
      <c r="A10" s="12" t="s">
        <v>4191</v>
      </c>
      <c r="B10" s="24" t="s">
        <v>4022</v>
      </c>
      <c r="C10" s="24" t="s">
        <v>4023</v>
      </c>
      <c r="D10" s="16" t="s">
        <v>1</v>
      </c>
      <c r="E10" s="8">
        <v>43970</v>
      </c>
      <c r="F10" s="193">
        <v>44682</v>
      </c>
      <c r="G10" s="52"/>
      <c r="H10" s="10">
        <f>F10+1</f>
        <v>44683</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44682</v>
      </c>
      <c r="G11" s="52"/>
      <c r="H11" s="10">
        <f>F11+1</f>
        <v>44683</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44682</v>
      </c>
      <c r="G12" s="52"/>
      <c r="H12" s="10">
        <f t="shared" ref="H12:H13" si="2">F12+1</f>
        <v>44683</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44682</v>
      </c>
      <c r="G13" s="52"/>
      <c r="H13" s="10">
        <f t="shared" si="2"/>
        <v>44683</v>
      </c>
      <c r="I13" s="11">
        <f t="shared" ca="1" si="0"/>
        <v>1</v>
      </c>
      <c r="J13" s="12" t="str">
        <f t="shared" ca="1" si="1"/>
        <v>NOT DUE</v>
      </c>
      <c r="K13" s="24" t="s">
        <v>592</v>
      </c>
      <c r="L13" s="15"/>
    </row>
    <row r="14" spans="1:12" ht="38.25">
      <c r="A14" s="12" t="s">
        <v>4195</v>
      </c>
      <c r="B14" s="24" t="s">
        <v>4028</v>
      </c>
      <c r="C14" s="24" t="s">
        <v>4029</v>
      </c>
      <c r="D14" s="16" t="s">
        <v>1</v>
      </c>
      <c r="E14" s="8">
        <v>43970</v>
      </c>
      <c r="F14" s="193">
        <v>44682</v>
      </c>
      <c r="G14" s="52"/>
      <c r="H14" s="10">
        <f>F14+1</f>
        <v>44683</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44682</v>
      </c>
      <c r="G15" s="52"/>
      <c r="H15" s="10">
        <f>F15+1</f>
        <v>44683</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44682</v>
      </c>
      <c r="G16" s="52"/>
      <c r="H16" s="10">
        <f>F16+1</f>
        <v>44683</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44665</v>
      </c>
      <c r="G17" s="52"/>
      <c r="H17" s="10">
        <f>F17+30</f>
        <v>44695</v>
      </c>
      <c r="I17" s="11">
        <f t="shared" ca="1" si="3"/>
        <v>13</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13</v>
      </c>
      <c r="J18" s="12" t="str">
        <f t="shared" ca="1" si="1"/>
        <v>NOT 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13</v>
      </c>
      <c r="J19" s="12" t="str">
        <f t="shared" ca="1" si="1"/>
        <v>NOT 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13</v>
      </c>
      <c r="J20" s="12" t="str">
        <f t="shared" ca="1" si="1"/>
        <v>NOT 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13</v>
      </c>
      <c r="J21" s="12" t="str">
        <f t="shared" ca="1" si="1"/>
        <v>NOT 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13</v>
      </c>
      <c r="J22" s="12" t="str">
        <f t="shared" ca="1" si="1"/>
        <v>NOT 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13</v>
      </c>
      <c r="J23" s="12" t="str">
        <f t="shared" ca="1" si="1"/>
        <v>NOT 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13</v>
      </c>
      <c r="J24" s="12" t="str">
        <f t="shared" ca="1" si="1"/>
        <v>NOT 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13</v>
      </c>
      <c r="J25" s="12" t="str">
        <f t="shared" ca="1" si="1"/>
        <v>NOT 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13</v>
      </c>
      <c r="J26" s="12" t="str">
        <f t="shared" ca="1" si="1"/>
        <v>NOT 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14</v>
      </c>
      <c r="J27" s="12" t="str">
        <f t="shared" ca="1" si="1"/>
        <v>NOT 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14</v>
      </c>
      <c r="J28" s="12" t="str">
        <f t="shared" ca="1" si="1"/>
        <v>NOT 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14</v>
      </c>
      <c r="J29" s="12" t="str">
        <f t="shared" ca="1" si="1"/>
        <v>NOT 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14</v>
      </c>
      <c r="J30" s="12" t="str">
        <f t="shared" ca="1" si="1"/>
        <v>NOT 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14</v>
      </c>
      <c r="J31" s="12" t="str">
        <f t="shared" ca="1" si="1"/>
        <v>NOT 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14</v>
      </c>
      <c r="J32" s="12" t="str">
        <f t="shared" ca="1" si="1"/>
        <v>NOT 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14</v>
      </c>
      <c r="J33" s="12" t="str">
        <f t="shared" ca="1" si="1"/>
        <v>NOT 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14</v>
      </c>
      <c r="J34" s="12" t="str">
        <f t="shared" ca="1" si="1"/>
        <v>NOT 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14</v>
      </c>
      <c r="J35" s="12" t="str">
        <f t="shared" ca="1" si="1"/>
        <v>NOT DUE</v>
      </c>
      <c r="K35" s="24" t="s">
        <v>4035</v>
      </c>
      <c r="L35" s="13"/>
    </row>
    <row r="36" spans="1:12" ht="15" customHeight="1">
      <c r="A36" s="12" t="s">
        <v>4217</v>
      </c>
      <c r="B36" s="24" t="s">
        <v>553</v>
      </c>
      <c r="C36" s="24" t="s">
        <v>4436</v>
      </c>
      <c r="D36" s="16">
        <v>200</v>
      </c>
      <c r="E36" s="8">
        <v>43970</v>
      </c>
      <c r="F36" s="293">
        <v>44674</v>
      </c>
      <c r="G36" s="20">
        <v>6030</v>
      </c>
      <c r="H36" s="17">
        <f>IF(I36&lt;=200,$F$5+(I36/24),"error")</f>
        <v>44688.541666666664</v>
      </c>
      <c r="I36" s="18">
        <f>D36-($F$4-G36)</f>
        <v>157</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44685.083333333336</v>
      </c>
      <c r="I37" s="18">
        <f>D37-($F$4-G37)</f>
        <v>74</v>
      </c>
      <c r="J37" s="12" t="str">
        <f>IF(I37="","",IF(I37&lt;0,"OVERDUE","NOT DUE"))</f>
        <v>NOT DUE</v>
      </c>
      <c r="K37" s="24" t="s">
        <v>4045</v>
      </c>
      <c r="L37" s="15"/>
    </row>
    <row r="38" spans="1:12" ht="15" customHeight="1">
      <c r="A38" s="12" t="s">
        <v>4219</v>
      </c>
      <c r="B38" s="24" t="s">
        <v>553</v>
      </c>
      <c r="C38" s="24" t="s">
        <v>4046</v>
      </c>
      <c r="D38" s="16">
        <v>200</v>
      </c>
      <c r="E38" s="8">
        <v>43970</v>
      </c>
      <c r="F38" s="293">
        <v>44674</v>
      </c>
      <c r="G38" s="20">
        <v>6030</v>
      </c>
      <c r="H38" s="17">
        <f>IF(I38&lt;=200,$F$5+(I38/24),"error")</f>
        <v>44688.541666666664</v>
      </c>
      <c r="I38" s="18">
        <f>D38-($F$4-G38)</f>
        <v>157</v>
      </c>
      <c r="J38" s="12" t="str">
        <f>IF(I38="","",IF(I38&lt;0,"OVERDUE","NOT DUE"))</f>
        <v>NOT DUE</v>
      </c>
      <c r="K38" s="24" t="s">
        <v>592</v>
      </c>
      <c r="L38" s="15"/>
    </row>
    <row r="39" spans="1:12" ht="15" customHeight="1">
      <c r="A39" s="12" t="s">
        <v>4220</v>
      </c>
      <c r="B39" s="24" t="s">
        <v>553</v>
      </c>
      <c r="C39" s="24" t="s">
        <v>4047</v>
      </c>
      <c r="D39" s="16">
        <v>100</v>
      </c>
      <c r="E39" s="8">
        <v>43970</v>
      </c>
      <c r="F39" s="293">
        <v>44674</v>
      </c>
      <c r="G39" s="20">
        <v>6030</v>
      </c>
      <c r="H39" s="17">
        <f>IF(I39&lt;=100,$F$5+(I39/24),"error")</f>
        <v>44684.375</v>
      </c>
      <c r="I39" s="18">
        <f>D39-($F$4-G39)</f>
        <v>57</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44996.041666666664</v>
      </c>
      <c r="I40" s="18">
        <f t="shared" ref="I40:I103" si="5">D40-($F$4-G40)</f>
        <v>7537</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44996.041666666664</v>
      </c>
      <c r="I41" s="18">
        <f t="shared" si="5"/>
        <v>7537</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44996.041666666664</v>
      </c>
      <c r="I42" s="18">
        <f t="shared" si="5"/>
        <v>7537</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44893.541666666664</v>
      </c>
      <c r="I43" s="18">
        <f t="shared" si="5"/>
        <v>5077</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44893.541666666664</v>
      </c>
      <c r="I44" s="18">
        <f t="shared" si="5"/>
        <v>5077</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44703.958333333336</v>
      </c>
      <c r="I45" s="18">
        <f t="shared" si="5"/>
        <v>527</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44703.958333333336</v>
      </c>
      <c r="I46" s="18">
        <f t="shared" si="5"/>
        <v>527</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44703.958333333336</v>
      </c>
      <c r="I47" s="18">
        <f t="shared" si="5"/>
        <v>527</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44703.958333333336</v>
      </c>
      <c r="I48" s="18">
        <f t="shared" si="5"/>
        <v>527</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44703.958333333336</v>
      </c>
      <c r="I49" s="18">
        <f t="shared" si="5"/>
        <v>527</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44703.958333333336</v>
      </c>
      <c r="I50" s="18">
        <f t="shared" si="5"/>
        <v>527</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44715.083333333336</v>
      </c>
      <c r="I51" s="18">
        <f t="shared" si="5"/>
        <v>794</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45152.583333333336</v>
      </c>
      <c r="I52" s="18">
        <f t="shared" si="5"/>
        <v>11294</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45152.583333333336</v>
      </c>
      <c r="I53" s="18">
        <f t="shared" si="5"/>
        <v>11294</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45152.583333333336</v>
      </c>
      <c r="I54" s="18">
        <f t="shared" si="5"/>
        <v>11294</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45152.583333333336</v>
      </c>
      <c r="I55" s="18">
        <f t="shared" si="5"/>
        <v>11294</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44928.958333333336</v>
      </c>
      <c r="I56" s="18">
        <f t="shared" si="5"/>
        <v>5927</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45152.583333333336</v>
      </c>
      <c r="I57" s="18">
        <f t="shared" si="5"/>
        <v>11294</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45152.583333333336</v>
      </c>
      <c r="I58" s="18">
        <f t="shared" si="5"/>
        <v>11294</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44715.083333333336</v>
      </c>
      <c r="I59" s="18">
        <f t="shared" si="5"/>
        <v>794</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45152.583333333336</v>
      </c>
      <c r="I60" s="18">
        <f t="shared" si="5"/>
        <v>11294</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45152.583333333336</v>
      </c>
      <c r="I61" s="18">
        <f t="shared" si="5"/>
        <v>11294</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45152.583333333336</v>
      </c>
      <c r="I62" s="18">
        <f t="shared" si="5"/>
        <v>11294</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45152.583333333336</v>
      </c>
      <c r="I63" s="18">
        <f t="shared" si="5"/>
        <v>11294</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44928.958333333336</v>
      </c>
      <c r="I64" s="18">
        <f t="shared" si="5"/>
        <v>5927</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45152.583333333336</v>
      </c>
      <c r="I65" s="18">
        <f t="shared" si="5"/>
        <v>11294</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45152.583333333336</v>
      </c>
      <c r="I66" s="18">
        <f t="shared" si="5"/>
        <v>11294</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44715.083333333336</v>
      </c>
      <c r="I67" s="18">
        <f t="shared" si="5"/>
        <v>794</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45152.583333333336</v>
      </c>
      <c r="I68" s="18">
        <f t="shared" si="5"/>
        <v>11294</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45152.583333333336</v>
      </c>
      <c r="I69" s="18">
        <f t="shared" si="5"/>
        <v>11294</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45152.583333333336</v>
      </c>
      <c r="I70" s="18">
        <f t="shared" si="5"/>
        <v>11294</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45152.583333333336</v>
      </c>
      <c r="I71" s="18">
        <f t="shared" si="5"/>
        <v>11294</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44928.958333333336</v>
      </c>
      <c r="I72" s="18">
        <f t="shared" si="5"/>
        <v>5927</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45152.583333333336</v>
      </c>
      <c r="I73" s="18">
        <f t="shared" si="5"/>
        <v>11294</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45152.583333333336</v>
      </c>
      <c r="I74" s="18">
        <f t="shared" si="5"/>
        <v>11294</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44715.083333333336</v>
      </c>
      <c r="I75" s="18">
        <f t="shared" si="5"/>
        <v>794</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45152.583333333336</v>
      </c>
      <c r="I76" s="18">
        <f t="shared" si="5"/>
        <v>11294</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45152.583333333336</v>
      </c>
      <c r="I77" s="18">
        <f t="shared" si="5"/>
        <v>11294</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45152.583333333336</v>
      </c>
      <c r="I78" s="18">
        <f t="shared" si="5"/>
        <v>11294</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45152.583333333336</v>
      </c>
      <c r="I79" s="18">
        <f t="shared" si="5"/>
        <v>11294</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44928.958333333336</v>
      </c>
      <c r="I80" s="18">
        <f t="shared" si="5"/>
        <v>5927</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45152.583333333336</v>
      </c>
      <c r="I81" s="18">
        <f t="shared" si="5"/>
        <v>11294</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45152.583333333336</v>
      </c>
      <c r="I82" s="18">
        <f t="shared" si="5"/>
        <v>11294</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44715.083333333336</v>
      </c>
      <c r="I83" s="18">
        <f t="shared" si="5"/>
        <v>794</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45152.583333333336</v>
      </c>
      <c r="I84" s="18">
        <f t="shared" si="5"/>
        <v>11294</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45152.583333333336</v>
      </c>
      <c r="I85" s="18">
        <f t="shared" si="5"/>
        <v>11294</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45152.583333333336</v>
      </c>
      <c r="I86" s="18">
        <f t="shared" si="5"/>
        <v>11294</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45152.583333333336</v>
      </c>
      <c r="I87" s="18">
        <f t="shared" si="5"/>
        <v>11294</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44928.958333333336</v>
      </c>
      <c r="I88" s="18">
        <f t="shared" si="5"/>
        <v>5927</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45152.583333333336</v>
      </c>
      <c r="I89" s="18">
        <f t="shared" si="5"/>
        <v>11294</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45152.583333333336</v>
      </c>
      <c r="I90" s="18">
        <f t="shared" si="5"/>
        <v>11294</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44715.083333333336</v>
      </c>
      <c r="I91" s="18">
        <f t="shared" si="5"/>
        <v>794</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45152.583333333336</v>
      </c>
      <c r="I92" s="18">
        <f t="shared" si="5"/>
        <v>11294</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45152.583333333336</v>
      </c>
      <c r="I93" s="18">
        <f t="shared" si="5"/>
        <v>11294</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45152.583333333336</v>
      </c>
      <c r="I94" s="18">
        <f t="shared" si="5"/>
        <v>11294</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45152.583333333336</v>
      </c>
      <c r="I95" s="18">
        <f t="shared" si="5"/>
        <v>11294</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44928.958333333336</v>
      </c>
      <c r="I96" s="18">
        <f t="shared" si="5"/>
        <v>5927</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45152.583333333336</v>
      </c>
      <c r="I97" s="18">
        <f t="shared" si="5"/>
        <v>11294</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45152.583333333336</v>
      </c>
      <c r="I98" s="18">
        <f t="shared" si="5"/>
        <v>11294</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44928.958333333336</v>
      </c>
      <c r="I99" s="18">
        <f t="shared" si="5"/>
        <v>5927</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44928.958333333336</v>
      </c>
      <c r="I100" s="18">
        <f t="shared" si="5"/>
        <v>5927</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44928.958333333336</v>
      </c>
      <c r="I101" s="18">
        <f t="shared" si="5"/>
        <v>5927</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44928.958333333336</v>
      </c>
      <c r="I102" s="18">
        <f t="shared" si="5"/>
        <v>5927</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44928.958333333336</v>
      </c>
      <c r="I103" s="18">
        <f t="shared" si="5"/>
        <v>5927</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44928.958333333336</v>
      </c>
      <c r="I104" s="18">
        <f t="shared" ref="I104:I167" si="13">D104-($F$4-G104)</f>
        <v>5927</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44928.958333333336</v>
      </c>
      <c r="I105" s="18">
        <f t="shared" si="13"/>
        <v>5927</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44928.958333333336</v>
      </c>
      <c r="I106" s="18">
        <f t="shared" si="13"/>
        <v>5927</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44928.958333333336</v>
      </c>
      <c r="I107" s="18">
        <f t="shared" si="13"/>
        <v>5927</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44928.958333333336</v>
      </c>
      <c r="I108" s="18">
        <f t="shared" si="13"/>
        <v>5927</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44928.958333333336</v>
      </c>
      <c r="I109" s="18">
        <f t="shared" si="13"/>
        <v>5927</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44928.958333333336</v>
      </c>
      <c r="I110" s="18">
        <f t="shared" si="13"/>
        <v>5927</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44928.958333333336</v>
      </c>
      <c r="I111" s="18">
        <f t="shared" si="13"/>
        <v>5927</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44928.958333333336</v>
      </c>
      <c r="I112" s="18">
        <f t="shared" si="13"/>
        <v>5927</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44928.958333333336</v>
      </c>
      <c r="I113" s="18">
        <f t="shared" si="13"/>
        <v>5927</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44928.958333333336</v>
      </c>
      <c r="I114" s="18">
        <f t="shared" si="13"/>
        <v>5927</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44928.958333333336</v>
      </c>
      <c r="I115" s="18">
        <f t="shared" si="13"/>
        <v>5927</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44928.958333333336</v>
      </c>
      <c r="I116" s="18">
        <f t="shared" si="13"/>
        <v>5927</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44928.958333333336</v>
      </c>
      <c r="I117" s="18">
        <f t="shared" si="13"/>
        <v>5927</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44928.958333333336</v>
      </c>
      <c r="I118" s="18">
        <f t="shared" si="13"/>
        <v>5927</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44928.958333333336</v>
      </c>
      <c r="I119" s="18">
        <f t="shared" si="13"/>
        <v>5927</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45262.291666666664</v>
      </c>
      <c r="I120" s="18">
        <f t="shared" si="13"/>
        <v>13927</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44928.958333333336</v>
      </c>
      <c r="I121" s="18">
        <f t="shared" si="13"/>
        <v>5927</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44928.958333333336</v>
      </c>
      <c r="I122" s="18">
        <f t="shared" si="13"/>
        <v>5927</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44928.958333333336</v>
      </c>
      <c r="I123" s="18">
        <f t="shared" si="13"/>
        <v>5927</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45262.291666666664</v>
      </c>
      <c r="I124" s="18">
        <f t="shared" si="13"/>
        <v>13927</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44928.958333333336</v>
      </c>
      <c r="I125" s="18">
        <f t="shared" si="13"/>
        <v>5927</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44928.958333333336</v>
      </c>
      <c r="I126" s="18">
        <f t="shared" si="13"/>
        <v>5927</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44928.958333333336</v>
      </c>
      <c r="I127" s="18">
        <f t="shared" si="13"/>
        <v>5927</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45262.291666666664</v>
      </c>
      <c r="I128" s="18">
        <f t="shared" si="13"/>
        <v>13927</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44928.958333333336</v>
      </c>
      <c r="I129" s="18">
        <f t="shared" si="13"/>
        <v>5927</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44928.958333333336</v>
      </c>
      <c r="I130" s="18">
        <f t="shared" si="13"/>
        <v>5927</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44928.958333333336</v>
      </c>
      <c r="I131" s="18">
        <f t="shared" si="13"/>
        <v>5927</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45262.291666666664</v>
      </c>
      <c r="I132" s="18">
        <f t="shared" si="13"/>
        <v>13927</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44928.958333333336</v>
      </c>
      <c r="I133" s="18">
        <f t="shared" si="13"/>
        <v>5927</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44928.958333333336</v>
      </c>
      <c r="I134" s="18">
        <f t="shared" si="13"/>
        <v>5927</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44928.958333333336</v>
      </c>
      <c r="I135" s="18">
        <f t="shared" si="13"/>
        <v>5927</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45262.291666666664</v>
      </c>
      <c r="I136" s="18">
        <f t="shared" si="13"/>
        <v>13927</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44928.958333333336</v>
      </c>
      <c r="I137" s="18">
        <f t="shared" si="13"/>
        <v>5927</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44928.958333333336</v>
      </c>
      <c r="I138" s="18">
        <f t="shared" si="13"/>
        <v>5927</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44928.958333333336</v>
      </c>
      <c r="I139" s="18">
        <f t="shared" si="13"/>
        <v>5927</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45262.291666666664</v>
      </c>
      <c r="I140" s="18">
        <f t="shared" si="13"/>
        <v>13927</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44928.958333333336</v>
      </c>
      <c r="I141" s="18">
        <f t="shared" si="13"/>
        <v>5927</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13927</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44928.958333333336</v>
      </c>
      <c r="I143" s="18">
        <f t="shared" si="13"/>
        <v>5927</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45262.291666666664</v>
      </c>
      <c r="I144" s="18">
        <f t="shared" si="13"/>
        <v>13927</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44928.958333333336</v>
      </c>
      <c r="I145" s="18">
        <f t="shared" si="13"/>
        <v>5927</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13927</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44928.958333333336</v>
      </c>
      <c r="I147" s="18">
        <f t="shared" si="13"/>
        <v>5927</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45262.291666666664</v>
      </c>
      <c r="I148" s="18">
        <f t="shared" si="13"/>
        <v>13927</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44928.958333333336</v>
      </c>
      <c r="I149" s="18">
        <f t="shared" si="13"/>
        <v>5927</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13927</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44928.958333333336</v>
      </c>
      <c r="I151" s="18">
        <f t="shared" si="13"/>
        <v>5927</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45262.291666666664</v>
      </c>
      <c r="I152" s="18">
        <f t="shared" si="13"/>
        <v>13927</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44928.958333333336</v>
      </c>
      <c r="I153" s="197">
        <f>D153-($F$4-G153)</f>
        <v>5927</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44685.083333333336</v>
      </c>
      <c r="I154" s="18">
        <f t="shared" si="13"/>
        <v>74</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44928.958333333336</v>
      </c>
      <c r="I155" s="18">
        <f t="shared" si="13"/>
        <v>5927</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44928.958333333336</v>
      </c>
      <c r="I156" s="18">
        <f t="shared" si="13"/>
        <v>5927</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44928.958333333336</v>
      </c>
      <c r="I157" s="18">
        <f t="shared" si="13"/>
        <v>5927</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44928.958333333336</v>
      </c>
      <c r="I158" s="18">
        <f t="shared" si="13"/>
        <v>5927</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44928.958333333336</v>
      </c>
      <c r="I159" s="18">
        <f t="shared" si="13"/>
        <v>5927</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44928.958333333336</v>
      </c>
      <c r="I160" s="18">
        <f t="shared" si="13"/>
        <v>5927</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44928.958333333336</v>
      </c>
      <c r="I161" s="18">
        <f t="shared" si="13"/>
        <v>5927</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44928.958333333336</v>
      </c>
      <c r="I162" s="18">
        <f t="shared" si="13"/>
        <v>5927</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44928.958333333336</v>
      </c>
      <c r="I163" s="18">
        <f t="shared" si="13"/>
        <v>5927</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44928.958333333336</v>
      </c>
      <c r="I164" s="18">
        <f t="shared" si="13"/>
        <v>5927</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44928.958333333336</v>
      </c>
      <c r="I165" s="18">
        <f t="shared" si="13"/>
        <v>5927</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44928.958333333336</v>
      </c>
      <c r="I166" s="18">
        <f t="shared" si="13"/>
        <v>5927</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44928.958333333336</v>
      </c>
      <c r="I167" s="18">
        <f t="shared" si="13"/>
        <v>5927</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44928.958333333336</v>
      </c>
      <c r="I168" s="18">
        <f t="shared" ref="I168:I233" si="21">D168-($F$4-G168)</f>
        <v>5927</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44928.958333333336</v>
      </c>
      <c r="I169" s="18">
        <f t="shared" si="21"/>
        <v>5927</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44928.958333333336</v>
      </c>
      <c r="I170" s="18">
        <f t="shared" si="21"/>
        <v>5927</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44928.958333333336</v>
      </c>
      <c r="I171" s="18">
        <f t="shared" si="21"/>
        <v>5927</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44928.958333333336</v>
      </c>
      <c r="I172" s="18">
        <f t="shared" si="21"/>
        <v>5927</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44928.958333333336</v>
      </c>
      <c r="I173" s="18">
        <f t="shared" si="21"/>
        <v>5927</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44928.958333333336</v>
      </c>
      <c r="I174" s="18">
        <f t="shared" si="21"/>
        <v>5927</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44928.958333333336</v>
      </c>
      <c r="I175" s="18">
        <f t="shared" si="21"/>
        <v>5927</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44768.416666666664</v>
      </c>
      <c r="I176" s="18">
        <f t="shared" si="21"/>
        <v>2074</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44928.958333333336</v>
      </c>
      <c r="I177" s="18">
        <f t="shared" si="21"/>
        <v>5927</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44928.958333333336</v>
      </c>
      <c r="I178" s="18">
        <f t="shared" si="21"/>
        <v>5927</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45262.291666666664</v>
      </c>
      <c r="I179" s="18">
        <f t="shared" si="21"/>
        <v>13927</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44928.958333333336</v>
      </c>
      <c r="I180" s="18">
        <f t="shared" si="21"/>
        <v>5927</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45262.291666666664</v>
      </c>
      <c r="I181" s="18">
        <f t="shared" si="21"/>
        <v>13927</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45262.291666666664</v>
      </c>
      <c r="I182" s="18">
        <f t="shared" si="21"/>
        <v>13927</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44928.958333333336</v>
      </c>
      <c r="I183" s="18">
        <f t="shared" si="21"/>
        <v>5927</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44928.958333333336</v>
      </c>
      <c r="I184" s="18">
        <f t="shared" si="21"/>
        <v>5927</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44928.958333333336</v>
      </c>
      <c r="I185" s="18">
        <f t="shared" si="21"/>
        <v>5927</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44928.958333333336</v>
      </c>
      <c r="I186" s="18">
        <f t="shared" si="21"/>
        <v>5927</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44928.958333333336</v>
      </c>
      <c r="I187" s="18">
        <f t="shared" si="21"/>
        <v>5927</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44928.958333333336</v>
      </c>
      <c r="I188" s="18">
        <f t="shared" si="21"/>
        <v>5927</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44928.958333333336</v>
      </c>
      <c r="I189" s="18">
        <f t="shared" si="21"/>
        <v>5927</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44928.958333333336</v>
      </c>
      <c r="I190" s="18">
        <f t="shared" si="21"/>
        <v>5927</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44928.958333333336</v>
      </c>
      <c r="I191" s="18">
        <f t="shared" si="21"/>
        <v>5927</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44928.958333333336</v>
      </c>
      <c r="I192" s="18">
        <f t="shared" si="21"/>
        <v>5927</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44928.958333333336</v>
      </c>
      <c r="I193" s="18">
        <f t="shared" si="21"/>
        <v>5927</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44928.958333333336</v>
      </c>
      <c r="I194" s="18">
        <f t="shared" si="21"/>
        <v>5927</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74</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44928.958333333336</v>
      </c>
      <c r="I196" s="18">
        <f t="shared" si="21"/>
        <v>5927</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44928.958333333336</v>
      </c>
      <c r="I197" s="18">
        <f t="shared" si="21"/>
        <v>5927</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44742.291666666664</v>
      </c>
      <c r="I198" s="18">
        <f t="shared" si="21"/>
        <v>1447</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44928.958333333336</v>
      </c>
      <c r="I199" s="18">
        <f t="shared" si="21"/>
        <v>5927</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44928.958333333336</v>
      </c>
      <c r="I200" s="18">
        <f t="shared" si="21"/>
        <v>5927</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44928.958333333336</v>
      </c>
      <c r="I201" s="18">
        <f t="shared" si="21"/>
        <v>5927</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44742.291666666664</v>
      </c>
      <c r="I202" s="18">
        <f t="shared" si="21"/>
        <v>1447</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44928.958333333336</v>
      </c>
      <c r="I203" s="18">
        <f t="shared" si="21"/>
        <v>5927</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44928.958333333336</v>
      </c>
      <c r="I204" s="18">
        <f t="shared" si="21"/>
        <v>5927</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44928.958333333336</v>
      </c>
      <c r="I205" s="18">
        <f t="shared" si="21"/>
        <v>5927</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44742.291666666664</v>
      </c>
      <c r="I206" s="18">
        <f t="shared" si="21"/>
        <v>1447</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44928.958333333336</v>
      </c>
      <c r="I207" s="18">
        <f t="shared" si="21"/>
        <v>5927</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44928.958333333336</v>
      </c>
      <c r="I208" s="18">
        <f t="shared" si="21"/>
        <v>5927</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44928.958333333336</v>
      </c>
      <c r="I209" s="18">
        <f t="shared" si="21"/>
        <v>5927</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44742.291666666664</v>
      </c>
      <c r="I210" s="18">
        <f t="shared" si="21"/>
        <v>1447</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44929.791666666664</v>
      </c>
      <c r="I211" s="18">
        <f t="shared" si="21"/>
        <v>5947</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44929.791666666664</v>
      </c>
      <c r="I212" s="18">
        <f t="shared" si="21"/>
        <v>5947</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44929.791666666664</v>
      </c>
      <c r="I213" s="18">
        <f t="shared" si="21"/>
        <v>5947</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44742.291666666664</v>
      </c>
      <c r="I214" s="18">
        <f t="shared" si="21"/>
        <v>1447</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44929.791666666664</v>
      </c>
      <c r="I215" s="18">
        <f t="shared" si="21"/>
        <v>5947</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44929.791666666664</v>
      </c>
      <c r="I216" s="18">
        <f t="shared" si="21"/>
        <v>5947</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44929.791666666664</v>
      </c>
      <c r="I217" s="18">
        <f t="shared" si="21"/>
        <v>5947</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44742.291666666664</v>
      </c>
      <c r="I218" s="18">
        <f t="shared" si="21"/>
        <v>1447</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44929.791666666664</v>
      </c>
      <c r="I219" s="18">
        <f t="shared" si="21"/>
        <v>5947</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44929.791666666664</v>
      </c>
      <c r="I220" s="18">
        <f t="shared" si="21"/>
        <v>5947</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44929.791666666664</v>
      </c>
      <c r="I221" s="18">
        <f t="shared" si="21"/>
        <v>5947</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44928.958333333336</v>
      </c>
      <c r="I222" s="18">
        <f t="shared" si="21"/>
        <v>5927</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44928.958333333336</v>
      </c>
      <c r="I223" s="18">
        <f t="shared" si="21"/>
        <v>5927</v>
      </c>
      <c r="J223" s="12" t="str">
        <f t="shared" si="26"/>
        <v>NOT DUE</v>
      </c>
      <c r="K223" s="24" t="s">
        <v>4102</v>
      </c>
      <c r="L223" s="15"/>
    </row>
    <row r="224" spans="1:12" ht="15" customHeight="1">
      <c r="A224" s="12" t="s">
        <v>4405</v>
      </c>
      <c r="B224" s="24" t="s">
        <v>4120</v>
      </c>
      <c r="C224" s="24" t="s">
        <v>4121</v>
      </c>
      <c r="D224" s="16">
        <v>300</v>
      </c>
      <c r="E224" s="8">
        <v>43970</v>
      </c>
      <c r="F224" s="293">
        <v>44670</v>
      </c>
      <c r="G224" s="20">
        <v>5960</v>
      </c>
      <c r="H224" s="17">
        <f>IF(I224&lt;=300,$F$5+(I224/24),"error")</f>
        <v>44689.791666666664</v>
      </c>
      <c r="I224" s="18">
        <f>D224-($F$4-G224)</f>
        <v>187</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44701.041666666664</v>
      </c>
      <c r="I225" s="18">
        <f t="shared" si="21"/>
        <v>457</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44846.458333333336</v>
      </c>
      <c r="I226" s="18">
        <f t="shared" si="21"/>
        <v>3947</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45262.291666666664</v>
      </c>
      <c r="I227" s="18">
        <f t="shared" si="21"/>
        <v>13927</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44692.708333333336</v>
      </c>
      <c r="I228" s="18">
        <f t="shared" si="21"/>
        <v>257</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44929.791666666664</v>
      </c>
      <c r="I229" s="18">
        <f t="shared" si="21"/>
        <v>5947</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44928.958333333336</v>
      </c>
      <c r="I230" s="18">
        <f t="shared" si="21"/>
        <v>5927</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44928.958333333336</v>
      </c>
      <c r="I231" s="18">
        <f t="shared" si="21"/>
        <v>5927</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44846.458333333336</v>
      </c>
      <c r="I232" s="18">
        <f t="shared" si="21"/>
        <v>3947</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44928.958333333336</v>
      </c>
      <c r="I233" s="18">
        <f t="shared" si="21"/>
        <v>5927</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44928.958333333336</v>
      </c>
      <c r="I234" s="18">
        <f t="shared" ref="I234:I262" si="31">D234-($F$4-G234)</f>
        <v>5927</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44928.958333333336</v>
      </c>
      <c r="I235" s="18">
        <f t="shared" si="31"/>
        <v>5927</v>
      </c>
      <c r="J235" s="12" t="str">
        <f t="shared" si="26"/>
        <v>NOT DUE</v>
      </c>
      <c r="K235" s="24" t="s">
        <v>4138</v>
      </c>
      <c r="L235" s="15"/>
    </row>
    <row r="236" spans="1:12" ht="26.25" customHeight="1">
      <c r="A236" s="12" t="s">
        <v>4417</v>
      </c>
      <c r="B236" s="24" t="s">
        <v>4139</v>
      </c>
      <c r="C236" s="24" t="s">
        <v>4121</v>
      </c>
      <c r="D236" s="16">
        <v>200</v>
      </c>
      <c r="E236" s="8">
        <v>43970</v>
      </c>
      <c r="F236" s="293">
        <v>44674</v>
      </c>
      <c r="G236" s="20">
        <v>6030</v>
      </c>
      <c r="H236" s="17">
        <f>IF(I236&lt;=200,$F$5+(I236/24),"error")</f>
        <v>44688.541666666664</v>
      </c>
      <c r="I236" s="18">
        <f>D236-($F$4-G236)</f>
        <v>157</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44845.625</v>
      </c>
      <c r="I237" s="18">
        <f t="shared" si="31"/>
        <v>3927</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45262.291666666664</v>
      </c>
      <c r="I238" s="18">
        <f t="shared" si="31"/>
        <v>13927</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44846.458333333336</v>
      </c>
      <c r="I239" s="18">
        <f t="shared" si="31"/>
        <v>3947</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45262.291666666664</v>
      </c>
      <c r="I240" s="18">
        <f t="shared" si="31"/>
        <v>13927</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44928.958333333336</v>
      </c>
      <c r="I241" s="18">
        <f t="shared" si="31"/>
        <v>5927</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44742.291666666664</v>
      </c>
      <c r="I242" s="18">
        <f t="shared" si="31"/>
        <v>1447</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44928.958333333336</v>
      </c>
      <c r="I243" s="18">
        <f t="shared" si="31"/>
        <v>5927</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44928.958333333336</v>
      </c>
      <c r="I244" s="18">
        <f t="shared" si="31"/>
        <v>5927</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44928.958333333336</v>
      </c>
      <c r="I245" s="18">
        <f t="shared" si="31"/>
        <v>5927</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44928.958333333336</v>
      </c>
      <c r="I246" s="18">
        <f t="shared" si="31"/>
        <v>5927</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44700.041666666664</v>
      </c>
      <c r="I247" s="18">
        <f t="shared" si="31"/>
        <v>433</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44700.041666666664</v>
      </c>
      <c r="I248" s="18">
        <f t="shared" si="31"/>
        <v>433</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44742.291666666664</v>
      </c>
      <c r="I249" s="18">
        <f>D249-($F$4-G249)</f>
        <v>1447</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44742.291666666664</v>
      </c>
      <c r="I250" s="18">
        <f t="shared" si="31"/>
        <v>1447</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44742.291666666664</v>
      </c>
      <c r="I251" s="18">
        <f t="shared" si="31"/>
        <v>1447</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44845.625</v>
      </c>
      <c r="I252" s="18">
        <f t="shared" si="31"/>
        <v>3927</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44705.625</v>
      </c>
      <c r="I253" s="11">
        <f t="shared" si="31"/>
        <v>567</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44928.958333333336</v>
      </c>
      <c r="I254" s="18">
        <f t="shared" si="31"/>
        <v>5927</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44846.458333333336</v>
      </c>
      <c r="I255" s="18">
        <f t="shared" si="31"/>
        <v>3947</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44685.083333333336</v>
      </c>
      <c r="I256" s="18">
        <f t="shared" si="31"/>
        <v>74</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44705.625</v>
      </c>
      <c r="I257" s="18">
        <f t="shared" si="31"/>
        <v>567</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44928.958333333336</v>
      </c>
      <c r="I258" s="18">
        <f t="shared" si="31"/>
        <v>5927</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44928.958333333336</v>
      </c>
      <c r="I259" s="18">
        <f t="shared" si="31"/>
        <v>5927</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44928.958333333336</v>
      </c>
      <c r="I260" s="18">
        <f t="shared" si="31"/>
        <v>5927</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44928.958333333336</v>
      </c>
      <c r="I261" s="18">
        <f t="shared" si="31"/>
        <v>5927</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44928.958333333336</v>
      </c>
      <c r="I262" s="18">
        <f t="shared" si="31"/>
        <v>5927</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44928.958333333336</v>
      </c>
      <c r="I263" s="18">
        <f>D263-($F$4-G263)</f>
        <v>5927</v>
      </c>
      <c r="J263" s="12" t="str">
        <f t="shared" si="26"/>
        <v>NOT DUE</v>
      </c>
      <c r="K263" s="24" t="s">
        <v>4177</v>
      </c>
      <c r="L263" s="15"/>
    </row>
    <row r="264" spans="1:12">
      <c r="A264" s="12" t="s">
        <v>5514</v>
      </c>
      <c r="B264" s="24" t="s">
        <v>4178</v>
      </c>
      <c r="C264" s="24" t="s">
        <v>4179</v>
      </c>
      <c r="D264" s="34" t="s">
        <v>4</v>
      </c>
      <c r="E264" s="8">
        <v>43970</v>
      </c>
      <c r="F264" s="293">
        <v>44677</v>
      </c>
      <c r="G264" s="52"/>
      <c r="H264" s="10">
        <f>F264+(30)</f>
        <v>44707</v>
      </c>
      <c r="I264" s="11">
        <f ca="1">IF(ISBLANK(H264),"",H264-DATE(YEAR(NOW()),MONTH(NOW()),DAY(NOW())))</f>
        <v>25</v>
      </c>
      <c r="J264" s="12" t="str">
        <f ca="1">IF(I264="","",IF(I264&lt;0,"OVERDUE","NOT DUE"))</f>
        <v>NOT DUE</v>
      </c>
      <c r="K264" s="24"/>
      <c r="L264" s="15"/>
    </row>
    <row r="265" spans="1:12" ht="25.5">
      <c r="A265" s="12" t="s">
        <v>5515</v>
      </c>
      <c r="B265" s="24" t="s">
        <v>4180</v>
      </c>
      <c r="C265" s="24" t="s">
        <v>389</v>
      </c>
      <c r="D265" s="34" t="s">
        <v>4</v>
      </c>
      <c r="E265" s="8">
        <v>43970</v>
      </c>
      <c r="F265" s="293">
        <v>44677</v>
      </c>
      <c r="G265" s="52"/>
      <c r="H265" s="10">
        <f>F265+(30)</f>
        <v>44707</v>
      </c>
      <c r="I265" s="11">
        <f ca="1">IF(ISBLANK(H265),"",H265-DATE(YEAR(NOW()),MONTH(NOW()),DAY(NOW())))</f>
        <v>25</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17</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18</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18</v>
      </c>
      <c r="J268" s="12" t="str">
        <f t="shared" ca="1" si="26"/>
        <v>NOT DUE</v>
      </c>
      <c r="K268" s="24"/>
      <c r="L268" s="15"/>
    </row>
    <row r="269" spans="1:12" ht="26.45" customHeight="1">
      <c r="A269" s="12" t="s">
        <v>5519</v>
      </c>
      <c r="B269" s="24" t="s">
        <v>866</v>
      </c>
      <c r="C269" s="24" t="s">
        <v>867</v>
      </c>
      <c r="D269" s="16" t="s">
        <v>1</v>
      </c>
      <c r="E269" s="8">
        <v>43970</v>
      </c>
      <c r="F269" s="193">
        <v>44682</v>
      </c>
      <c r="G269" s="52"/>
      <c r="H269" s="10">
        <f t="shared" ref="H269:H282" si="36">F269+(1)</f>
        <v>44683</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44682</v>
      </c>
      <c r="G270" s="52"/>
      <c r="H270" s="10">
        <f t="shared" si="36"/>
        <v>44683</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44682</v>
      </c>
      <c r="G271" s="52"/>
      <c r="H271" s="10">
        <f t="shared" si="36"/>
        <v>44683</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44682</v>
      </c>
      <c r="G272" s="52"/>
      <c r="H272" s="10">
        <f t="shared" si="36"/>
        <v>44683</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44682</v>
      </c>
      <c r="G273" s="52"/>
      <c r="H273" s="10">
        <f t="shared" si="36"/>
        <v>44683</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44682</v>
      </c>
      <c r="G274" s="52"/>
      <c r="H274" s="10">
        <f t="shared" si="36"/>
        <v>44683</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44682</v>
      </c>
      <c r="G275" s="52"/>
      <c r="H275" s="10">
        <f t="shared" si="36"/>
        <v>44683</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44682</v>
      </c>
      <c r="G276" s="52"/>
      <c r="H276" s="10">
        <f t="shared" si="36"/>
        <v>44683</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44682</v>
      </c>
      <c r="G277" s="52"/>
      <c r="H277" s="10">
        <f t="shared" si="36"/>
        <v>44683</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44682</v>
      </c>
      <c r="G278" s="52"/>
      <c r="H278" s="10">
        <f t="shared" si="36"/>
        <v>44683</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44682</v>
      </c>
      <c r="G279" s="52"/>
      <c r="H279" s="10">
        <f t="shared" si="36"/>
        <v>44683</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44682</v>
      </c>
      <c r="G280" s="52"/>
      <c r="H280" s="10">
        <f t="shared" si="36"/>
        <v>44683</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44682</v>
      </c>
      <c r="G281" s="52"/>
      <c r="H281" s="10">
        <f t="shared" si="36"/>
        <v>44683</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44682</v>
      </c>
      <c r="G282" s="52"/>
      <c r="H282" s="10">
        <f t="shared" si="36"/>
        <v>44683</v>
      </c>
      <c r="I282" s="11">
        <f t="shared" ca="1" si="35"/>
        <v>1</v>
      </c>
      <c r="J282" s="12" t="str">
        <f t="shared" ca="1" si="37"/>
        <v>NOT DUE</v>
      </c>
      <c r="K282" s="24" t="s">
        <v>905</v>
      </c>
      <c r="L282" s="15"/>
    </row>
    <row r="283" spans="1:12" ht="25.5">
      <c r="A283" s="12" t="s">
        <v>5533</v>
      </c>
      <c r="B283" s="24" t="s">
        <v>877</v>
      </c>
      <c r="C283" s="24" t="s">
        <v>917</v>
      </c>
      <c r="D283" s="16" t="s">
        <v>25</v>
      </c>
      <c r="E283" s="8">
        <v>43970</v>
      </c>
      <c r="F283" s="293">
        <v>44676</v>
      </c>
      <c r="G283" s="52"/>
      <c r="H283" s="10">
        <f>F283+(7)</f>
        <v>44683</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293">
        <v>44676</v>
      </c>
      <c r="G284" s="52"/>
      <c r="H284" s="10">
        <f t="shared" ref="H284:H286" si="38">F284+(7)</f>
        <v>44683</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293">
        <v>44676</v>
      </c>
      <c r="G285" s="52"/>
      <c r="H285" s="10">
        <f t="shared" si="38"/>
        <v>44683</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293">
        <v>44676</v>
      </c>
      <c r="G286" s="52"/>
      <c r="H286" s="10">
        <f t="shared" si="38"/>
        <v>44683</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293">
        <v>44667</v>
      </c>
      <c r="G287" s="52"/>
      <c r="H287" s="10">
        <f>F287+(30)</f>
        <v>44697</v>
      </c>
      <c r="I287" s="11">
        <f t="shared" ca="1" si="35"/>
        <v>15</v>
      </c>
      <c r="J287" s="12" t="str">
        <f t="shared" ca="1" si="37"/>
        <v>NOT DUE</v>
      </c>
      <c r="K287" s="24" t="s">
        <v>926</v>
      </c>
      <c r="L287" s="15"/>
    </row>
    <row r="288" spans="1:12">
      <c r="A288" s="12" t="s">
        <v>5538</v>
      </c>
      <c r="B288" s="24" t="s">
        <v>932</v>
      </c>
      <c r="C288" s="24" t="s">
        <v>884</v>
      </c>
      <c r="D288" s="16" t="s">
        <v>4</v>
      </c>
      <c r="E288" s="8">
        <v>43970</v>
      </c>
      <c r="F288" s="293">
        <v>44667</v>
      </c>
      <c r="G288" s="52"/>
      <c r="H288" s="10">
        <f>F288+(30)</f>
        <v>44697</v>
      </c>
      <c r="I288" s="11">
        <f t="shared" ca="1" si="35"/>
        <v>15</v>
      </c>
      <c r="J288" s="12" t="str">
        <f t="shared" ca="1" si="37"/>
        <v>NOT DUE</v>
      </c>
      <c r="K288" s="24" t="s">
        <v>899</v>
      </c>
      <c r="L288" s="15"/>
    </row>
    <row r="289" spans="1:12" ht="26.45" customHeight="1">
      <c r="A289" s="12" t="s">
        <v>5539</v>
      </c>
      <c r="B289" s="24" t="s">
        <v>933</v>
      </c>
      <c r="C289" s="24" t="s">
        <v>884</v>
      </c>
      <c r="D289" s="16" t="s">
        <v>4</v>
      </c>
      <c r="E289" s="8">
        <v>43970</v>
      </c>
      <c r="F289" s="293">
        <v>44667</v>
      </c>
      <c r="G289" s="52"/>
      <c r="H289" s="10">
        <f t="shared" ref="H289:H291" si="39">F289+(30)</f>
        <v>44697</v>
      </c>
      <c r="I289" s="11">
        <f t="shared" ca="1" si="35"/>
        <v>15</v>
      </c>
      <c r="J289" s="12" t="str">
        <f t="shared" ca="1" si="37"/>
        <v>NOT DUE</v>
      </c>
      <c r="K289" s="24" t="s">
        <v>940</v>
      </c>
      <c r="L289" s="15"/>
    </row>
    <row r="290" spans="1:12" ht="15" customHeight="1">
      <c r="A290" s="12" t="s">
        <v>5540</v>
      </c>
      <c r="B290" s="24" t="s">
        <v>920</v>
      </c>
      <c r="C290" s="24" t="s">
        <v>884</v>
      </c>
      <c r="D290" s="16" t="s">
        <v>4</v>
      </c>
      <c r="E290" s="8">
        <v>43970</v>
      </c>
      <c r="F290" s="293">
        <v>44667</v>
      </c>
      <c r="G290" s="52"/>
      <c r="H290" s="10">
        <f t="shared" si="39"/>
        <v>44697</v>
      </c>
      <c r="I290" s="11">
        <f t="shared" ca="1" si="35"/>
        <v>15</v>
      </c>
      <c r="J290" s="12" t="str">
        <f t="shared" ca="1" si="37"/>
        <v>NOT DUE</v>
      </c>
      <c r="K290" s="24" t="s">
        <v>941</v>
      </c>
      <c r="L290" s="15"/>
    </row>
    <row r="291" spans="1:12" ht="25.5">
      <c r="A291" s="12" t="s">
        <v>5541</v>
      </c>
      <c r="B291" s="24" t="s">
        <v>934</v>
      </c>
      <c r="C291" s="24" t="s">
        <v>935</v>
      </c>
      <c r="D291" s="16" t="s">
        <v>4</v>
      </c>
      <c r="E291" s="8">
        <v>43970</v>
      </c>
      <c r="F291" s="293">
        <v>44667</v>
      </c>
      <c r="G291" s="52"/>
      <c r="H291" s="10">
        <f t="shared" si="39"/>
        <v>44697</v>
      </c>
      <c r="I291" s="11">
        <f t="shared" ca="1" si="35"/>
        <v>15</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19</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14</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11</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11</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11</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11</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11</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11</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11</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11</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11</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748</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748</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748</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748</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748</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748</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748</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748</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748</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748</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748</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748</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748</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748</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748</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748</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748</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748</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748</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748</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748</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748</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748</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748</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748</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748</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748</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748</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748</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44698.125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6694</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6694</v>
      </c>
      <c r="J4" s="31"/>
    </row>
    <row r="5" spans="1:12" ht="18" customHeight="1">
      <c r="A5" s="332" t="s">
        <v>77</v>
      </c>
      <c r="B5" s="332"/>
      <c r="C5" s="30" t="s">
        <v>5219</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44682</v>
      </c>
      <c r="G8" s="52"/>
      <c r="H8" s="10">
        <f>F8+1</f>
        <v>44683</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44682</v>
      </c>
      <c r="G9" s="52"/>
      <c r="H9" s="10">
        <f t="shared" ref="H9:H10" si="1">F9+1</f>
        <v>44683</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44682</v>
      </c>
      <c r="G10" s="52"/>
      <c r="H10" s="10">
        <f t="shared" si="1"/>
        <v>44683</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44681</v>
      </c>
      <c r="G11" s="52"/>
      <c r="H11" s="10">
        <f>F11+3</f>
        <v>44684</v>
      </c>
      <c r="I11" s="11">
        <f t="shared" ca="1" si="2"/>
        <v>2</v>
      </c>
      <c r="J11" s="12" t="str">
        <f t="shared" ca="1" si="3"/>
        <v>NOT DUE</v>
      </c>
      <c r="K11" s="24" t="s">
        <v>3901</v>
      </c>
      <c r="L11" s="13"/>
    </row>
    <row r="12" spans="1:12" ht="25.5" customHeight="1">
      <c r="A12" s="274" t="s">
        <v>1083</v>
      </c>
      <c r="B12" s="24" t="s">
        <v>3902</v>
      </c>
      <c r="C12" s="24" t="s">
        <v>3903</v>
      </c>
      <c r="D12" s="16" t="s">
        <v>1</v>
      </c>
      <c r="E12" s="8">
        <v>43970</v>
      </c>
      <c r="F12" s="293">
        <v>44682</v>
      </c>
      <c r="G12" s="52"/>
      <c r="H12" s="10">
        <f>F12+1</f>
        <v>44683</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44682</v>
      </c>
      <c r="G13" s="52"/>
      <c r="H13" s="10">
        <f t="shared" ref="H13:H19" si="4">F13+1</f>
        <v>44683</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44682</v>
      </c>
      <c r="G14" s="52"/>
      <c r="H14" s="10">
        <f t="shared" si="4"/>
        <v>44683</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44682</v>
      </c>
      <c r="G15" s="52"/>
      <c r="H15" s="10">
        <f t="shared" si="4"/>
        <v>44683</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44682</v>
      </c>
      <c r="G16" s="52"/>
      <c r="H16" s="10">
        <f t="shared" si="4"/>
        <v>44683</v>
      </c>
      <c r="I16" s="11">
        <f t="shared" ca="1" si="2"/>
        <v>1</v>
      </c>
      <c r="J16" s="12" t="str">
        <f t="shared" ca="1" si="3"/>
        <v>NOT DUE</v>
      </c>
      <c r="K16" s="24" t="s">
        <v>592</v>
      </c>
      <c r="L16" s="13"/>
    </row>
    <row r="17" spans="1:12">
      <c r="A17" s="274" t="s">
        <v>1088</v>
      </c>
      <c r="B17" s="24" t="s">
        <v>3908</v>
      </c>
      <c r="C17" s="24" t="s">
        <v>3909</v>
      </c>
      <c r="D17" s="16" t="s">
        <v>1</v>
      </c>
      <c r="E17" s="8">
        <v>43970</v>
      </c>
      <c r="F17" s="293">
        <v>44682</v>
      </c>
      <c r="G17" s="52"/>
      <c r="H17" s="10">
        <f t="shared" si="4"/>
        <v>44683</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44682</v>
      </c>
      <c r="G18" s="52"/>
      <c r="H18" s="10">
        <f t="shared" si="4"/>
        <v>44683</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44682</v>
      </c>
      <c r="G19" s="52"/>
      <c r="H19" s="10">
        <f t="shared" si="4"/>
        <v>44683</v>
      </c>
      <c r="I19" s="11">
        <f t="shared" ca="1" si="2"/>
        <v>1</v>
      </c>
      <c r="J19" s="12" t="str">
        <f t="shared" ca="1" si="3"/>
        <v>NOT DUE</v>
      </c>
      <c r="K19" s="24" t="s">
        <v>592</v>
      </c>
      <c r="L19" s="15"/>
    </row>
    <row r="20" spans="1:12" ht="25.5" customHeight="1">
      <c r="A20" s="12" t="s">
        <v>1091</v>
      </c>
      <c r="B20" s="24" t="s">
        <v>3912</v>
      </c>
      <c r="C20" s="24" t="s">
        <v>3913</v>
      </c>
      <c r="D20" s="16">
        <v>150</v>
      </c>
      <c r="E20" s="8">
        <v>43970</v>
      </c>
      <c r="F20" s="293">
        <v>44681</v>
      </c>
      <c r="G20" s="20">
        <v>6685</v>
      </c>
      <c r="H20" s="17">
        <f t="shared" ref="H20:H25" si="5">IF(I20&lt;=150,$F$5+(I20/24),"error")</f>
        <v>44687.875</v>
      </c>
      <c r="I20" s="18">
        <f t="shared" ref="I20:I26" si="6">D20-($F$4-G20)</f>
        <v>141</v>
      </c>
      <c r="J20" s="12" t="str">
        <f t="shared" si="3"/>
        <v>NOT DUE</v>
      </c>
      <c r="K20" s="24" t="s">
        <v>3914</v>
      </c>
      <c r="L20" s="15"/>
    </row>
    <row r="21" spans="1:12" ht="25.5" customHeight="1">
      <c r="A21" s="12" t="s">
        <v>1092</v>
      </c>
      <c r="B21" s="24" t="s">
        <v>3915</v>
      </c>
      <c r="C21" s="24" t="s">
        <v>3913</v>
      </c>
      <c r="D21" s="16">
        <v>150</v>
      </c>
      <c r="E21" s="8">
        <v>43970</v>
      </c>
      <c r="F21" s="293">
        <v>44681</v>
      </c>
      <c r="G21" s="20">
        <v>6685</v>
      </c>
      <c r="H21" s="17">
        <f t="shared" si="5"/>
        <v>44687.875</v>
      </c>
      <c r="I21" s="18">
        <f t="shared" si="6"/>
        <v>141</v>
      </c>
      <c r="J21" s="12" t="str">
        <f t="shared" si="3"/>
        <v>NOT DUE</v>
      </c>
      <c r="K21" s="24" t="s">
        <v>3914</v>
      </c>
      <c r="L21" s="15"/>
    </row>
    <row r="22" spans="1:12" ht="25.5" customHeight="1">
      <c r="A22" s="12" t="s">
        <v>1093</v>
      </c>
      <c r="B22" s="24" t="s">
        <v>3916</v>
      </c>
      <c r="C22" s="24" t="s">
        <v>3913</v>
      </c>
      <c r="D22" s="16">
        <v>150</v>
      </c>
      <c r="E22" s="8">
        <v>43970</v>
      </c>
      <c r="F22" s="293">
        <v>44681</v>
      </c>
      <c r="G22" s="20">
        <v>6685</v>
      </c>
      <c r="H22" s="17">
        <f t="shared" si="5"/>
        <v>44687.875</v>
      </c>
      <c r="I22" s="18">
        <f t="shared" si="6"/>
        <v>141</v>
      </c>
      <c r="J22" s="12" t="str">
        <f t="shared" si="3"/>
        <v>NOT DUE</v>
      </c>
      <c r="K22" s="24" t="s">
        <v>3914</v>
      </c>
      <c r="L22" s="15"/>
    </row>
    <row r="23" spans="1:12" ht="25.5" customHeight="1">
      <c r="A23" s="12" t="s">
        <v>1094</v>
      </c>
      <c r="B23" s="24" t="s">
        <v>3917</v>
      </c>
      <c r="C23" s="24" t="s">
        <v>3918</v>
      </c>
      <c r="D23" s="16">
        <v>150</v>
      </c>
      <c r="E23" s="8">
        <v>43970</v>
      </c>
      <c r="F23" s="293">
        <v>44681</v>
      </c>
      <c r="G23" s="20">
        <v>6685</v>
      </c>
      <c r="H23" s="17">
        <f t="shared" si="5"/>
        <v>44687.875</v>
      </c>
      <c r="I23" s="18">
        <f t="shared" si="6"/>
        <v>141</v>
      </c>
      <c r="J23" s="12" t="str">
        <f t="shared" si="3"/>
        <v>NOT DUE</v>
      </c>
      <c r="K23" s="24" t="s">
        <v>3914</v>
      </c>
      <c r="L23" s="15"/>
    </row>
    <row r="24" spans="1:12" ht="25.5" customHeight="1">
      <c r="A24" s="12" t="s">
        <v>1095</v>
      </c>
      <c r="B24" s="24" t="s">
        <v>3919</v>
      </c>
      <c r="C24" s="24" t="s">
        <v>3913</v>
      </c>
      <c r="D24" s="16">
        <v>150</v>
      </c>
      <c r="E24" s="8">
        <v>43970</v>
      </c>
      <c r="F24" s="293">
        <v>44681</v>
      </c>
      <c r="G24" s="20">
        <v>6685</v>
      </c>
      <c r="H24" s="17">
        <f t="shared" si="5"/>
        <v>44687.875</v>
      </c>
      <c r="I24" s="18">
        <f t="shared" si="6"/>
        <v>141</v>
      </c>
      <c r="J24" s="12" t="str">
        <f t="shared" si="3"/>
        <v>NOT DUE</v>
      </c>
      <c r="K24" s="24" t="s">
        <v>3914</v>
      </c>
      <c r="L24" s="15"/>
    </row>
    <row r="25" spans="1:12" ht="25.5" customHeight="1">
      <c r="A25" s="12" t="s">
        <v>1096</v>
      </c>
      <c r="B25" s="24" t="s">
        <v>3920</v>
      </c>
      <c r="C25" s="24" t="s">
        <v>3921</v>
      </c>
      <c r="D25" s="16">
        <v>150</v>
      </c>
      <c r="E25" s="8">
        <v>43970</v>
      </c>
      <c r="F25" s="293">
        <v>44681</v>
      </c>
      <c r="G25" s="20">
        <v>6685</v>
      </c>
      <c r="H25" s="17">
        <f t="shared" si="5"/>
        <v>44687.875</v>
      </c>
      <c r="I25" s="18">
        <f t="shared" si="6"/>
        <v>141</v>
      </c>
      <c r="J25" s="12" t="str">
        <f t="shared" si="3"/>
        <v>NOT DUE</v>
      </c>
      <c r="K25" s="24" t="s">
        <v>3914</v>
      </c>
      <c r="L25" s="15"/>
    </row>
    <row r="26" spans="1:12" ht="21" customHeight="1">
      <c r="A26" s="12" t="s">
        <v>1097</v>
      </c>
      <c r="B26" s="24" t="s">
        <v>3922</v>
      </c>
      <c r="C26" s="24" t="s">
        <v>3923</v>
      </c>
      <c r="D26" s="16">
        <v>150</v>
      </c>
      <c r="E26" s="8">
        <v>43970</v>
      </c>
      <c r="F26" s="293">
        <v>44681</v>
      </c>
      <c r="G26" s="20">
        <v>6685</v>
      </c>
      <c r="H26" s="17">
        <f>IF(I26&lt;=150,$F$5+(I26/24),"error")</f>
        <v>44687.875</v>
      </c>
      <c r="I26" s="18">
        <f t="shared" si="6"/>
        <v>141</v>
      </c>
      <c r="J26" s="12" t="str">
        <f t="shared" si="3"/>
        <v>NOT DUE</v>
      </c>
      <c r="K26" s="24"/>
      <c r="L26" s="15"/>
    </row>
    <row r="27" spans="1:12" ht="26.45" customHeight="1">
      <c r="A27" s="277" t="s">
        <v>1098</v>
      </c>
      <c r="B27" s="24" t="s">
        <v>3924</v>
      </c>
      <c r="C27" s="24" t="s">
        <v>544</v>
      </c>
      <c r="D27" s="16" t="s">
        <v>4</v>
      </c>
      <c r="E27" s="8">
        <v>43970</v>
      </c>
      <c r="F27" s="293">
        <v>44679</v>
      </c>
      <c r="G27" s="52"/>
      <c r="H27" s="10">
        <f>F27+30</f>
        <v>44709</v>
      </c>
      <c r="I27" s="11">
        <f ca="1">IF(ISBLANK(H27),"",H27-DATE(YEAR(NOW()),MONTH(NOW()),DAY(NOW())))</f>
        <v>27</v>
      </c>
      <c r="J27" s="12" t="str">
        <f ca="1">IF(I27="","",IF(I27&lt;0,"OVERDUE","NOT DUE"))</f>
        <v>NOT DUE</v>
      </c>
      <c r="K27" s="24" t="s">
        <v>3925</v>
      </c>
      <c r="L27" s="15"/>
    </row>
    <row r="28" spans="1:12" ht="25.5" customHeight="1">
      <c r="A28" s="277" t="s">
        <v>1099</v>
      </c>
      <c r="B28" s="24" t="s">
        <v>3926</v>
      </c>
      <c r="C28" s="24" t="s">
        <v>544</v>
      </c>
      <c r="D28" s="16" t="s">
        <v>4</v>
      </c>
      <c r="E28" s="8">
        <v>43970</v>
      </c>
      <c r="F28" s="293">
        <v>44679</v>
      </c>
      <c r="G28" s="52"/>
      <c r="H28" s="10">
        <f t="shared" ref="H28:H39" si="7">F28+30</f>
        <v>44709</v>
      </c>
      <c r="I28" s="11">
        <f t="shared" ref="I28:I39" ca="1" si="8">IF(ISBLANK(H28),"",H28-DATE(YEAR(NOW()),MONTH(NOW()),DAY(NOW())))</f>
        <v>27</v>
      </c>
      <c r="J28" s="12" t="str">
        <f ca="1">IF(I28="","",IF(I28&lt;0,"OVERDUE","NOT DUE"))</f>
        <v>NOT DUE</v>
      </c>
      <c r="K28" s="24" t="s">
        <v>3925</v>
      </c>
      <c r="L28" s="15"/>
    </row>
    <row r="29" spans="1:12" ht="25.5" customHeight="1">
      <c r="A29" s="277" t="s">
        <v>1100</v>
      </c>
      <c r="B29" s="24" t="s">
        <v>3906</v>
      </c>
      <c r="C29" s="24" t="s">
        <v>3927</v>
      </c>
      <c r="D29" s="16" t="s">
        <v>4</v>
      </c>
      <c r="E29" s="8">
        <v>43970</v>
      </c>
      <c r="F29" s="293">
        <v>44679</v>
      </c>
      <c r="G29" s="52"/>
      <c r="H29" s="10">
        <f t="shared" si="7"/>
        <v>44709</v>
      </c>
      <c r="I29" s="11">
        <f t="shared" ca="1" si="8"/>
        <v>27</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44679</v>
      </c>
      <c r="G30" s="52"/>
      <c r="H30" s="10">
        <f t="shared" si="7"/>
        <v>44709</v>
      </c>
      <c r="I30" s="11">
        <f t="shared" ca="1" si="8"/>
        <v>27</v>
      </c>
      <c r="J30" s="12" t="str">
        <f t="shared" ca="1" si="9"/>
        <v>NOT DUE</v>
      </c>
      <c r="K30" s="24" t="s">
        <v>3928</v>
      </c>
      <c r="L30" s="15"/>
    </row>
    <row r="31" spans="1:12" ht="15" customHeight="1">
      <c r="A31" s="277" t="s">
        <v>1102</v>
      </c>
      <c r="B31" s="24" t="s">
        <v>3930</v>
      </c>
      <c r="C31" s="24" t="s">
        <v>3931</v>
      </c>
      <c r="D31" s="16" t="s">
        <v>4</v>
      </c>
      <c r="E31" s="8">
        <v>43970</v>
      </c>
      <c r="F31" s="293">
        <v>44679</v>
      </c>
      <c r="G31" s="52"/>
      <c r="H31" s="10">
        <f t="shared" si="7"/>
        <v>44709</v>
      </c>
      <c r="I31" s="11">
        <f t="shared" ca="1" si="8"/>
        <v>27</v>
      </c>
      <c r="J31" s="12" t="str">
        <f t="shared" ca="1" si="9"/>
        <v>NOT DUE</v>
      </c>
      <c r="K31" s="24" t="s">
        <v>3932</v>
      </c>
      <c r="L31" s="15"/>
    </row>
    <row r="32" spans="1:12" ht="25.5" customHeight="1">
      <c r="A32" s="277" t="s">
        <v>1103</v>
      </c>
      <c r="B32" s="24" t="s">
        <v>3933</v>
      </c>
      <c r="C32" s="24" t="s">
        <v>3934</v>
      </c>
      <c r="D32" s="16" t="s">
        <v>4</v>
      </c>
      <c r="E32" s="8">
        <v>43970</v>
      </c>
      <c r="F32" s="293">
        <v>44679</v>
      </c>
      <c r="G32" s="52"/>
      <c r="H32" s="10">
        <f t="shared" si="7"/>
        <v>44709</v>
      </c>
      <c r="I32" s="11">
        <f t="shared" ca="1" si="8"/>
        <v>27</v>
      </c>
      <c r="J32" s="12" t="str">
        <f t="shared" ca="1" si="9"/>
        <v>NOT DUE</v>
      </c>
      <c r="K32" s="24" t="s">
        <v>3935</v>
      </c>
      <c r="L32" s="15"/>
    </row>
    <row r="33" spans="1:12" ht="25.5" customHeight="1">
      <c r="A33" s="277" t="s">
        <v>1104</v>
      </c>
      <c r="B33" s="24" t="s">
        <v>3933</v>
      </c>
      <c r="C33" s="24" t="s">
        <v>3936</v>
      </c>
      <c r="D33" s="16" t="s">
        <v>4</v>
      </c>
      <c r="E33" s="8">
        <v>43970</v>
      </c>
      <c r="F33" s="293">
        <v>44679</v>
      </c>
      <c r="G33" s="52"/>
      <c r="H33" s="10">
        <f t="shared" si="7"/>
        <v>44709</v>
      </c>
      <c r="I33" s="11">
        <f t="shared" ca="1" si="8"/>
        <v>27</v>
      </c>
      <c r="J33" s="12" t="str">
        <f t="shared" ca="1" si="9"/>
        <v>NOT DUE</v>
      </c>
      <c r="K33" s="24" t="s">
        <v>3935</v>
      </c>
      <c r="L33" s="15"/>
    </row>
    <row r="34" spans="1:12" ht="25.5" customHeight="1">
      <c r="A34" s="277" t="s">
        <v>1105</v>
      </c>
      <c r="B34" s="24" t="s">
        <v>3933</v>
      </c>
      <c r="C34" s="24" t="s">
        <v>3937</v>
      </c>
      <c r="D34" s="16" t="s">
        <v>4</v>
      </c>
      <c r="E34" s="8">
        <v>43970</v>
      </c>
      <c r="F34" s="293">
        <v>44679</v>
      </c>
      <c r="G34" s="52"/>
      <c r="H34" s="10">
        <f t="shared" si="7"/>
        <v>44709</v>
      </c>
      <c r="I34" s="11">
        <f t="shared" ca="1" si="8"/>
        <v>27</v>
      </c>
      <c r="J34" s="12" t="str">
        <f t="shared" ca="1" si="9"/>
        <v>NOT DUE</v>
      </c>
      <c r="K34" s="24" t="s">
        <v>3935</v>
      </c>
      <c r="L34" s="15"/>
    </row>
    <row r="35" spans="1:12" ht="25.5" customHeight="1">
      <c r="A35" s="277" t="s">
        <v>1106</v>
      </c>
      <c r="B35" s="24" t="s">
        <v>3933</v>
      </c>
      <c r="C35" s="24" t="s">
        <v>3938</v>
      </c>
      <c r="D35" s="16" t="s">
        <v>4</v>
      </c>
      <c r="E35" s="8">
        <v>43970</v>
      </c>
      <c r="F35" s="293">
        <v>44679</v>
      </c>
      <c r="G35" s="52"/>
      <c r="H35" s="10">
        <f t="shared" si="7"/>
        <v>44709</v>
      </c>
      <c r="I35" s="11">
        <f t="shared" ca="1" si="8"/>
        <v>27</v>
      </c>
      <c r="J35" s="12" t="str">
        <f t="shared" ca="1" si="9"/>
        <v>NOT DUE</v>
      </c>
      <c r="K35" s="24" t="s">
        <v>3935</v>
      </c>
      <c r="L35" s="15"/>
    </row>
    <row r="36" spans="1:12" ht="25.5" customHeight="1">
      <c r="A36" s="277" t="s">
        <v>1107</v>
      </c>
      <c r="B36" s="24" t="s">
        <v>3933</v>
      </c>
      <c r="C36" s="24" t="s">
        <v>3939</v>
      </c>
      <c r="D36" s="16" t="s">
        <v>4</v>
      </c>
      <c r="E36" s="8">
        <v>43970</v>
      </c>
      <c r="F36" s="293">
        <v>44679</v>
      </c>
      <c r="G36" s="52"/>
      <c r="H36" s="10">
        <f t="shared" si="7"/>
        <v>44709</v>
      </c>
      <c r="I36" s="11">
        <f t="shared" ca="1" si="8"/>
        <v>27</v>
      </c>
      <c r="J36" s="12" t="str">
        <f t="shared" ca="1" si="9"/>
        <v>NOT DUE</v>
      </c>
      <c r="K36" s="24" t="s">
        <v>3935</v>
      </c>
      <c r="L36" s="15"/>
    </row>
    <row r="37" spans="1:12" ht="25.5" customHeight="1">
      <c r="A37" s="277" t="s">
        <v>1108</v>
      </c>
      <c r="B37" s="24" t="s">
        <v>3933</v>
      </c>
      <c r="C37" s="24" t="s">
        <v>3940</v>
      </c>
      <c r="D37" s="16" t="s">
        <v>4</v>
      </c>
      <c r="E37" s="8">
        <v>43970</v>
      </c>
      <c r="F37" s="293">
        <v>44679</v>
      </c>
      <c r="G37" s="52"/>
      <c r="H37" s="10">
        <f t="shared" si="7"/>
        <v>44709</v>
      </c>
      <c r="I37" s="11">
        <f t="shared" ca="1" si="8"/>
        <v>27</v>
      </c>
      <c r="J37" s="12" t="str">
        <f t="shared" ca="1" si="9"/>
        <v>NOT DUE</v>
      </c>
      <c r="K37" s="24" t="s">
        <v>3935</v>
      </c>
      <c r="L37" s="15"/>
    </row>
    <row r="38" spans="1:12" ht="25.5" customHeight="1">
      <c r="A38" s="277" t="s">
        <v>1109</v>
      </c>
      <c r="B38" s="24" t="s">
        <v>3933</v>
      </c>
      <c r="C38" s="24" t="s">
        <v>1072</v>
      </c>
      <c r="D38" s="16" t="s">
        <v>4</v>
      </c>
      <c r="E38" s="8">
        <v>43970</v>
      </c>
      <c r="F38" s="293">
        <v>44679</v>
      </c>
      <c r="G38" s="52"/>
      <c r="H38" s="10">
        <f t="shared" si="7"/>
        <v>44709</v>
      </c>
      <c r="I38" s="11">
        <f t="shared" ca="1" si="8"/>
        <v>27</v>
      </c>
      <c r="J38" s="12" t="str">
        <f t="shared" ca="1" si="9"/>
        <v>NOT DUE</v>
      </c>
      <c r="K38" s="24" t="s">
        <v>3935</v>
      </c>
      <c r="L38" s="15"/>
    </row>
    <row r="39" spans="1:12" ht="25.5" customHeight="1">
      <c r="A39" s="277" t="s">
        <v>1110</v>
      </c>
      <c r="B39" s="24" t="s">
        <v>3933</v>
      </c>
      <c r="C39" s="24" t="s">
        <v>3941</v>
      </c>
      <c r="D39" s="16" t="s">
        <v>4</v>
      </c>
      <c r="E39" s="8">
        <v>43970</v>
      </c>
      <c r="F39" s="293">
        <v>44679</v>
      </c>
      <c r="G39" s="52"/>
      <c r="H39" s="10">
        <f t="shared" si="7"/>
        <v>44709</v>
      </c>
      <c r="I39" s="11">
        <f t="shared" ca="1" si="8"/>
        <v>27</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48</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52</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54</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54</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54</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54</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54</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54</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54</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54</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54</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54</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172</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25</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172</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48</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54</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48</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48</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116</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172</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172</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172</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172</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297</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297</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297</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297</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18</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18</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2040.2</v>
      </c>
    </row>
    <row r="5" spans="1:12" ht="18" customHeight="1">
      <c r="A5" s="332" t="s">
        <v>77</v>
      </c>
      <c r="B5" s="332"/>
      <c r="C5" s="30" t="s">
        <v>5214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44762.533333333333</v>
      </c>
      <c r="I8" s="18">
        <f t="shared" ref="I8:I30" si="0">D8-($F$4-G8)</f>
        <v>1932.8</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44762.533333333333</v>
      </c>
      <c r="I9" s="18">
        <f t="shared" si="0"/>
        <v>1932.8</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44762.533333333333</v>
      </c>
      <c r="I10" s="18">
        <f t="shared" si="0"/>
        <v>1932.8</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44845.866666666669</v>
      </c>
      <c r="I11" s="18">
        <f t="shared" si="0"/>
        <v>3932.8</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44845.866666666669</v>
      </c>
      <c r="I12" s="18">
        <f t="shared" si="0"/>
        <v>3932.8</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44845.866666666669</v>
      </c>
      <c r="I13" s="18">
        <f t="shared" si="0"/>
        <v>3932.8</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44830.324999999997</v>
      </c>
      <c r="I14" s="18">
        <f t="shared" si="0"/>
        <v>3559.8</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44845.866666666669</v>
      </c>
      <c r="I15" s="18">
        <f t="shared" si="0"/>
        <v>3932.8</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44830.324999999997</v>
      </c>
      <c r="I16" s="18">
        <f t="shared" si="0"/>
        <v>3559.8</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44830.324999999997</v>
      </c>
      <c r="I17" s="18">
        <f t="shared" si="0"/>
        <v>3559.8</v>
      </c>
      <c r="J17" s="12" t="str">
        <f t="shared" si="2"/>
        <v>NOT DUE</v>
      </c>
      <c r="K17" s="24" t="s">
        <v>3722</v>
      </c>
      <c r="L17" s="13"/>
    </row>
    <row r="18" spans="1:12" ht="26.45" customHeight="1">
      <c r="A18" s="12" t="s">
        <v>1424</v>
      </c>
      <c r="B18" s="24" t="s">
        <v>3664</v>
      </c>
      <c r="C18" s="24" t="s">
        <v>3665</v>
      </c>
      <c r="D18" s="34" t="s">
        <v>4</v>
      </c>
      <c r="E18" s="8">
        <v>43970</v>
      </c>
      <c r="F18" s="293">
        <v>44674</v>
      </c>
      <c r="G18" s="52"/>
      <c r="H18" s="10">
        <f>F18+30</f>
        <v>44704</v>
      </c>
      <c r="I18" s="11">
        <f t="shared" ref="I18:I24" ca="1" si="4">IF(ISBLANK(H18),"",H18-DATE(YEAR(NOW()),MONTH(NOW()),DAY(NOW())))</f>
        <v>22</v>
      </c>
      <c r="J18" s="12" t="str">
        <f t="shared" ca="1" si="2"/>
        <v>NOT DUE</v>
      </c>
      <c r="K18" s="24" t="s">
        <v>3723</v>
      </c>
      <c r="L18" s="13"/>
    </row>
    <row r="19" spans="1:12">
      <c r="A19" s="12" t="s">
        <v>1425</v>
      </c>
      <c r="B19" s="24" t="s">
        <v>3666</v>
      </c>
      <c r="C19" s="24" t="s">
        <v>3667</v>
      </c>
      <c r="D19" s="34" t="s">
        <v>4</v>
      </c>
      <c r="E19" s="8">
        <v>43970</v>
      </c>
      <c r="F19" s="293">
        <v>44677</v>
      </c>
      <c r="G19" s="52"/>
      <c r="H19" s="10">
        <f>F19+30</f>
        <v>44707</v>
      </c>
      <c r="I19" s="11">
        <f t="shared" ca="1" si="4"/>
        <v>25</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44830.324999999997</v>
      </c>
      <c r="I20" s="18">
        <f t="shared" si="0"/>
        <v>3559.8</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37</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18</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44996.991666666669</v>
      </c>
      <c r="I23" s="18">
        <f t="shared" si="0"/>
        <v>7559.8</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18</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44830.324999999997</v>
      </c>
      <c r="I25" s="18">
        <f t="shared" si="0"/>
        <v>3559.8</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44996.991666666669</v>
      </c>
      <c r="I26" s="18">
        <f t="shared" si="0"/>
        <v>7559.8</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44830.324999999997</v>
      </c>
      <c r="I27" s="18">
        <f t="shared" si="0"/>
        <v>3559.8</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44830.324999999997</v>
      </c>
      <c r="I28" s="18">
        <f t="shared" si="0"/>
        <v>3559.8</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44830.324999999997</v>
      </c>
      <c r="I29" s="18">
        <f t="shared" si="0"/>
        <v>3559.8</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44996.991666666669</v>
      </c>
      <c r="I30" s="18">
        <f t="shared" si="0"/>
        <v>7559.8</v>
      </c>
      <c r="J30" s="12" t="str">
        <f t="shared" si="2"/>
        <v>NOT DUE</v>
      </c>
      <c r="K30" s="24" t="s">
        <v>3731</v>
      </c>
      <c r="L30" s="15"/>
    </row>
    <row r="31" spans="1:12" ht="19.5" customHeight="1">
      <c r="A31" s="12" t="s">
        <v>1437</v>
      </c>
      <c r="B31" s="24" t="s">
        <v>3686</v>
      </c>
      <c r="C31" s="24" t="s">
        <v>1371</v>
      </c>
      <c r="D31" s="34" t="s">
        <v>4</v>
      </c>
      <c r="E31" s="8">
        <v>43970</v>
      </c>
      <c r="F31" s="8">
        <v>44680</v>
      </c>
      <c r="G31" s="52"/>
      <c r="H31" s="10">
        <f>F31+30</f>
        <v>44710</v>
      </c>
      <c r="I31" s="11">
        <f t="shared" ref="I31:I55" ca="1" si="6">IF(ISBLANK(H31),"",H31-DATE(YEAR(NOW()),MONTH(NOW()),DAY(NOW())))</f>
        <v>28</v>
      </c>
      <c r="J31" s="12" t="str">
        <f t="shared" ca="1" si="2"/>
        <v>NOT DUE</v>
      </c>
      <c r="K31" s="24" t="s">
        <v>3732</v>
      </c>
      <c r="L31" s="13"/>
    </row>
    <row r="32" spans="1:12" ht="19.5" customHeight="1">
      <c r="A32" s="12" t="s">
        <v>1438</v>
      </c>
      <c r="B32" s="24" t="s">
        <v>3687</v>
      </c>
      <c r="C32" s="24" t="s">
        <v>3682</v>
      </c>
      <c r="D32" s="34" t="s">
        <v>4</v>
      </c>
      <c r="E32" s="8">
        <v>43970</v>
      </c>
      <c r="F32" s="293">
        <v>44680</v>
      </c>
      <c r="G32" s="52"/>
      <c r="H32" s="10">
        <f t="shared" ref="H32:H36" si="7">F32+30</f>
        <v>44710</v>
      </c>
      <c r="I32" s="11">
        <f t="shared" ca="1" si="6"/>
        <v>28</v>
      </c>
      <c r="J32" s="12" t="str">
        <f t="shared" ca="1" si="2"/>
        <v>NOT DUE</v>
      </c>
      <c r="K32" s="24" t="s">
        <v>3733</v>
      </c>
      <c r="L32" s="13"/>
    </row>
    <row r="33" spans="1:12" ht="19.5" customHeight="1">
      <c r="A33" s="12" t="s">
        <v>1439</v>
      </c>
      <c r="B33" s="24" t="s">
        <v>3697</v>
      </c>
      <c r="C33" s="24" t="s">
        <v>3682</v>
      </c>
      <c r="D33" s="34" t="s">
        <v>4</v>
      </c>
      <c r="E33" s="8">
        <v>43970</v>
      </c>
      <c r="F33" s="293">
        <v>44680</v>
      </c>
      <c r="G33" s="52"/>
      <c r="H33" s="10">
        <f t="shared" si="7"/>
        <v>44710</v>
      </c>
      <c r="I33" s="11">
        <f t="shared" ca="1" si="6"/>
        <v>28</v>
      </c>
      <c r="J33" s="12" t="str">
        <f t="shared" ca="1" si="2"/>
        <v>NOT DUE</v>
      </c>
      <c r="K33" s="24" t="s">
        <v>3730</v>
      </c>
      <c r="L33" s="13"/>
    </row>
    <row r="34" spans="1:12" ht="19.5" customHeight="1">
      <c r="A34" s="12" t="s">
        <v>1440</v>
      </c>
      <c r="B34" s="24" t="s">
        <v>3698</v>
      </c>
      <c r="C34" s="24" t="s">
        <v>1370</v>
      </c>
      <c r="D34" s="34" t="s">
        <v>4</v>
      </c>
      <c r="E34" s="8">
        <v>43970</v>
      </c>
      <c r="F34" s="293">
        <v>44680</v>
      </c>
      <c r="G34" s="52"/>
      <c r="H34" s="10">
        <f t="shared" si="7"/>
        <v>44710</v>
      </c>
      <c r="I34" s="11">
        <f t="shared" ca="1" si="6"/>
        <v>28</v>
      </c>
      <c r="J34" s="12" t="str">
        <f t="shared" ca="1" si="2"/>
        <v>NOT DUE</v>
      </c>
      <c r="K34" s="24"/>
      <c r="L34" s="13"/>
    </row>
    <row r="35" spans="1:12" ht="24.75" customHeight="1">
      <c r="A35" s="12" t="s">
        <v>1441</v>
      </c>
      <c r="B35" s="24" t="s">
        <v>3699</v>
      </c>
      <c r="C35" s="24" t="s">
        <v>1370</v>
      </c>
      <c r="D35" s="34" t="s">
        <v>4</v>
      </c>
      <c r="E35" s="8">
        <v>43970</v>
      </c>
      <c r="F35" s="293">
        <v>44680</v>
      </c>
      <c r="G35" s="52"/>
      <c r="H35" s="10">
        <f t="shared" si="7"/>
        <v>44710</v>
      </c>
      <c r="I35" s="11">
        <f t="shared" ca="1" si="6"/>
        <v>28</v>
      </c>
      <c r="J35" s="12" t="str">
        <f t="shared" ca="1" si="2"/>
        <v>NOT DUE</v>
      </c>
      <c r="K35" s="24"/>
      <c r="L35" s="13"/>
    </row>
    <row r="36" spans="1:12" ht="16.5" customHeight="1">
      <c r="A36" s="12" t="s">
        <v>1442</v>
      </c>
      <c r="B36" s="24" t="s">
        <v>3688</v>
      </c>
      <c r="C36" s="24" t="s">
        <v>3696</v>
      </c>
      <c r="D36" s="34" t="s">
        <v>4</v>
      </c>
      <c r="E36" s="8">
        <v>43970</v>
      </c>
      <c r="F36" s="293">
        <v>44680</v>
      </c>
      <c r="G36" s="52"/>
      <c r="H36" s="10">
        <f t="shared" si="7"/>
        <v>44710</v>
      </c>
      <c r="I36" s="11">
        <f t="shared" ca="1" si="6"/>
        <v>28</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18</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21959.8</v>
      </c>
      <c r="J38" s="12" t="str">
        <f t="shared" si="2"/>
        <v>NOT DUE</v>
      </c>
      <c r="K38" s="24"/>
      <c r="L38" s="15"/>
    </row>
    <row r="39" spans="1:12" ht="38.25" customHeight="1">
      <c r="A39" s="12" t="s">
        <v>1445</v>
      </c>
      <c r="B39" s="24" t="s">
        <v>3691</v>
      </c>
      <c r="C39" s="24" t="s">
        <v>1371</v>
      </c>
      <c r="D39" s="34" t="s">
        <v>4</v>
      </c>
      <c r="E39" s="8">
        <v>43970</v>
      </c>
      <c r="F39" s="293">
        <v>44677</v>
      </c>
      <c r="G39" s="52"/>
      <c r="H39" s="10">
        <f>F39+30</f>
        <v>44707</v>
      </c>
      <c r="I39" s="11">
        <f t="shared" ca="1" si="6"/>
        <v>25</v>
      </c>
      <c r="J39" s="12" t="str">
        <f t="shared" ca="1" si="2"/>
        <v>NOT DUE</v>
      </c>
      <c r="K39" s="24"/>
      <c r="L39" s="13"/>
    </row>
    <row r="40" spans="1:12" ht="38.25" customHeight="1">
      <c r="A40" s="12" t="s">
        <v>1446</v>
      </c>
      <c r="B40" s="24" t="s">
        <v>1373</v>
      </c>
      <c r="C40" s="24" t="s">
        <v>1374</v>
      </c>
      <c r="D40" s="34" t="s">
        <v>1</v>
      </c>
      <c r="E40" s="8">
        <v>43970</v>
      </c>
      <c r="F40" s="193">
        <v>44682</v>
      </c>
      <c r="G40" s="52"/>
      <c r="H40" s="10">
        <f t="shared" ref="H40:H45" si="9">F40+1</f>
        <v>44683</v>
      </c>
      <c r="I40" s="11">
        <f t="shared" ca="1" si="6"/>
        <v>1</v>
      </c>
      <c r="J40" s="12" t="str">
        <f t="shared" ca="1" si="2"/>
        <v>NOT DUE</v>
      </c>
      <c r="K40" s="24"/>
      <c r="L40" s="15"/>
    </row>
    <row r="41" spans="1:12" ht="38.25" customHeight="1">
      <c r="A41" s="12" t="s">
        <v>1447</v>
      </c>
      <c r="B41" s="24" t="s">
        <v>1375</v>
      </c>
      <c r="C41" s="24" t="s">
        <v>1376</v>
      </c>
      <c r="D41" s="34" t="s">
        <v>1</v>
      </c>
      <c r="E41" s="8">
        <v>43970</v>
      </c>
      <c r="F41" s="193">
        <v>44682</v>
      </c>
      <c r="G41" s="52"/>
      <c r="H41" s="10">
        <f>F41+1</f>
        <v>44683</v>
      </c>
      <c r="I41" s="11">
        <f t="shared" ca="1" si="6"/>
        <v>1</v>
      </c>
      <c r="J41" s="12" t="str">
        <f t="shared" ca="1" si="2"/>
        <v>NOT DUE</v>
      </c>
      <c r="K41" s="24"/>
      <c r="L41" s="15"/>
    </row>
    <row r="42" spans="1:12" ht="33.75" customHeight="1">
      <c r="A42" s="12" t="s">
        <v>1448</v>
      </c>
      <c r="B42" s="24" t="s">
        <v>1377</v>
      </c>
      <c r="C42" s="24" t="s">
        <v>1378</v>
      </c>
      <c r="D42" s="34" t="s">
        <v>1</v>
      </c>
      <c r="E42" s="8">
        <v>43970</v>
      </c>
      <c r="F42" s="193">
        <v>44682</v>
      </c>
      <c r="G42" s="52"/>
      <c r="H42" s="10">
        <f t="shared" si="9"/>
        <v>44683</v>
      </c>
      <c r="I42" s="11">
        <f t="shared" ca="1" si="6"/>
        <v>1</v>
      </c>
      <c r="J42" s="12" t="str">
        <f t="shared" ca="1" si="2"/>
        <v>NOT DUE</v>
      </c>
      <c r="K42" s="24"/>
      <c r="L42" s="15"/>
    </row>
    <row r="43" spans="1:12" ht="31.5" customHeight="1">
      <c r="A43" s="12" t="s">
        <v>1449</v>
      </c>
      <c r="B43" s="24" t="s">
        <v>1379</v>
      </c>
      <c r="C43" s="24" t="s">
        <v>1380</v>
      </c>
      <c r="D43" s="34" t="s">
        <v>4</v>
      </c>
      <c r="E43" s="8">
        <v>43970</v>
      </c>
      <c r="F43" s="193">
        <v>44656</v>
      </c>
      <c r="G43" s="52"/>
      <c r="H43" s="10">
        <f>F43+30</f>
        <v>44686</v>
      </c>
      <c r="I43" s="11">
        <f t="shared" ca="1" si="6"/>
        <v>4</v>
      </c>
      <c r="J43" s="12" t="str">
        <f t="shared" ca="1" si="2"/>
        <v>NOT DUE</v>
      </c>
      <c r="K43" s="24"/>
      <c r="L43" s="19"/>
    </row>
    <row r="44" spans="1:12" ht="26.45" customHeight="1">
      <c r="A44" s="12" t="s">
        <v>1450</v>
      </c>
      <c r="B44" s="24" t="s">
        <v>1381</v>
      </c>
      <c r="C44" s="24" t="s">
        <v>1382</v>
      </c>
      <c r="D44" s="34" t="s">
        <v>1</v>
      </c>
      <c r="E44" s="8">
        <v>43970</v>
      </c>
      <c r="F44" s="193">
        <v>44682</v>
      </c>
      <c r="G44" s="52"/>
      <c r="H44" s="10">
        <f t="shared" si="9"/>
        <v>44683</v>
      </c>
      <c r="I44" s="11">
        <f t="shared" ca="1" si="6"/>
        <v>1</v>
      </c>
      <c r="J44" s="12" t="str">
        <f t="shared" ca="1" si="2"/>
        <v>NOT DUE</v>
      </c>
      <c r="K44" s="24"/>
      <c r="L44" s="15"/>
    </row>
    <row r="45" spans="1:12" ht="26.45" customHeight="1">
      <c r="A45" s="12" t="s">
        <v>1451</v>
      </c>
      <c r="B45" s="24" t="s">
        <v>1383</v>
      </c>
      <c r="C45" s="24" t="s">
        <v>1384</v>
      </c>
      <c r="D45" s="34" t="s">
        <v>1</v>
      </c>
      <c r="E45" s="8">
        <v>43970</v>
      </c>
      <c r="F45" s="193">
        <v>44682</v>
      </c>
      <c r="G45" s="52"/>
      <c r="H45" s="10">
        <f t="shared" si="9"/>
        <v>44683</v>
      </c>
      <c r="I45" s="11">
        <f t="shared" ca="1" si="6"/>
        <v>1</v>
      </c>
      <c r="J45" s="12" t="str">
        <f t="shared" ca="1" si="2"/>
        <v>NOT DUE</v>
      </c>
      <c r="K45" s="24"/>
      <c r="L45" s="15"/>
    </row>
    <row r="46" spans="1:12" ht="26.45" customHeight="1">
      <c r="A46" s="12" t="s">
        <v>1452</v>
      </c>
      <c r="B46" s="24" t="s">
        <v>1385</v>
      </c>
      <c r="C46" s="24" t="s">
        <v>1386</v>
      </c>
      <c r="D46" s="34" t="s">
        <v>1</v>
      </c>
      <c r="E46" s="8">
        <v>43970</v>
      </c>
      <c r="F46" s="193">
        <v>44682</v>
      </c>
      <c r="G46" s="52"/>
      <c r="H46" s="10">
        <f>F46+1</f>
        <v>44683</v>
      </c>
      <c r="I46" s="11">
        <f t="shared" ca="1" si="6"/>
        <v>1</v>
      </c>
      <c r="J46" s="12" t="str">
        <f t="shared" ca="1" si="2"/>
        <v>NOT DUE</v>
      </c>
      <c r="K46" s="24"/>
      <c r="L46" s="15"/>
    </row>
    <row r="47" spans="1:12" ht="26.45" customHeight="1">
      <c r="A47" s="12" t="s">
        <v>1453</v>
      </c>
      <c r="B47" s="24" t="s">
        <v>1387</v>
      </c>
      <c r="C47" s="24" t="s">
        <v>1374</v>
      </c>
      <c r="D47" s="34" t="s">
        <v>1</v>
      </c>
      <c r="E47" s="8">
        <v>43970</v>
      </c>
      <c r="F47" s="193">
        <v>44682</v>
      </c>
      <c r="G47" s="52"/>
      <c r="H47" s="10">
        <f>F47+1</f>
        <v>44683</v>
      </c>
      <c r="I47" s="11">
        <f t="shared" ca="1" si="6"/>
        <v>1</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26</v>
      </c>
      <c r="J48" s="12" t="str">
        <f t="shared" ca="1" si="2"/>
        <v>NOT DUE</v>
      </c>
      <c r="K48" s="24"/>
      <c r="L48" s="15"/>
    </row>
    <row r="49" spans="1:12" ht="23.25" customHeight="1">
      <c r="A49" s="12" t="s">
        <v>1455</v>
      </c>
      <c r="B49" s="24" t="s">
        <v>1390</v>
      </c>
      <c r="C49" s="24" t="s">
        <v>3682</v>
      </c>
      <c r="D49" s="34" t="s">
        <v>4</v>
      </c>
      <c r="E49" s="8">
        <v>43970</v>
      </c>
      <c r="F49" s="293">
        <v>44679</v>
      </c>
      <c r="G49" s="52"/>
      <c r="H49" s="10">
        <f>F49+30</f>
        <v>44709</v>
      </c>
      <c r="I49" s="11">
        <f t="shared" ca="1" si="6"/>
        <v>27</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25</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27</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27</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27</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27</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27</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1797</v>
      </c>
    </row>
    <row r="5" spans="1:12" ht="18" customHeight="1">
      <c r="A5" s="332" t="s">
        <v>77</v>
      </c>
      <c r="B5" s="332"/>
      <c r="C5" s="30" t="s">
        <v>5214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44755.458333333336</v>
      </c>
      <c r="I8" s="18">
        <f t="shared" ref="I8:I30" si="0">D8-($F$4-G8)</f>
        <v>1763</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44755.458333333336</v>
      </c>
      <c r="I9" s="18">
        <f t="shared" si="0"/>
        <v>1763</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44755.458333333336</v>
      </c>
      <c r="I10" s="18">
        <f t="shared" si="0"/>
        <v>1763</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44838.791666666664</v>
      </c>
      <c r="I11" s="18">
        <f t="shared" si="0"/>
        <v>3763</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44838.791666666664</v>
      </c>
      <c r="I12" s="18">
        <f t="shared" si="0"/>
        <v>3763</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44838.791666666664</v>
      </c>
      <c r="I13" s="18">
        <f t="shared" si="0"/>
        <v>3763</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44838.791666666664</v>
      </c>
      <c r="I14" s="18">
        <f t="shared" si="0"/>
        <v>3763</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44838.791666666664</v>
      </c>
      <c r="I15" s="18">
        <f t="shared" si="0"/>
        <v>3763</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44838.791666666664</v>
      </c>
      <c r="I16" s="18">
        <f t="shared" si="0"/>
        <v>3763</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44838.791666666664</v>
      </c>
      <c r="I17" s="18">
        <f t="shared" si="0"/>
        <v>3763</v>
      </c>
      <c r="J17" s="12" t="str">
        <f t="shared" si="2"/>
        <v>NOT DUE</v>
      </c>
      <c r="K17" s="24" t="s">
        <v>3722</v>
      </c>
      <c r="L17" s="19"/>
    </row>
    <row r="18" spans="1:12">
      <c r="A18" s="12" t="s">
        <v>1424</v>
      </c>
      <c r="B18" s="24" t="s">
        <v>3664</v>
      </c>
      <c r="C18" s="24" t="s">
        <v>3665</v>
      </c>
      <c r="D18" s="34" t="s">
        <v>4</v>
      </c>
      <c r="E18" s="8">
        <v>43970</v>
      </c>
      <c r="F18" s="117">
        <v>44677</v>
      </c>
      <c r="G18" s="52"/>
      <c r="H18" s="17">
        <f>F18+30</f>
        <v>44707</v>
      </c>
      <c r="I18" s="11">
        <f t="shared" ref="I18:I24" ca="1" si="4">IF(ISBLANK(H18),"",H18-DATE(YEAR(NOW()),MONTH(NOW()),DAY(NOW())))</f>
        <v>25</v>
      </c>
      <c r="J18" s="12" t="str">
        <f t="shared" ca="1" si="2"/>
        <v>NOT DUE</v>
      </c>
      <c r="K18" s="24" t="s">
        <v>3723</v>
      </c>
      <c r="L18" s="87"/>
    </row>
    <row r="19" spans="1:12" ht="26.45" customHeight="1">
      <c r="A19" s="12" t="s">
        <v>1425</v>
      </c>
      <c r="B19" s="24" t="s">
        <v>3666</v>
      </c>
      <c r="C19" s="24" t="s">
        <v>3667</v>
      </c>
      <c r="D19" s="34" t="s">
        <v>4</v>
      </c>
      <c r="E19" s="8">
        <v>43970</v>
      </c>
      <c r="F19" s="117">
        <v>44677</v>
      </c>
      <c r="G19" s="52"/>
      <c r="H19" s="17">
        <f>F19+30</f>
        <v>44707</v>
      </c>
      <c r="I19" s="11">
        <f t="shared" ca="1" si="4"/>
        <v>25</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44838.791666666664</v>
      </c>
      <c r="I20" s="18">
        <f t="shared" si="0"/>
        <v>3763</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54</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54</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45005.458333333336</v>
      </c>
      <c r="I23" s="18">
        <f t="shared" si="0"/>
        <v>7763</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3</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44838.791666666664</v>
      </c>
      <c r="I25" s="18">
        <f t="shared" si="0"/>
        <v>3763</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45005.458333333336</v>
      </c>
      <c r="I26" s="18">
        <f t="shared" si="0"/>
        <v>7763</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44838.791666666664</v>
      </c>
      <c r="I27" s="18">
        <f t="shared" si="0"/>
        <v>3763</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44838.791666666664</v>
      </c>
      <c r="I28" s="18">
        <f t="shared" si="0"/>
        <v>3763</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44838.791666666664</v>
      </c>
      <c r="I29" s="18">
        <f t="shared" si="0"/>
        <v>3763</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45005.458333333336</v>
      </c>
      <c r="I30" s="18">
        <f t="shared" si="0"/>
        <v>7763</v>
      </c>
      <c r="J30" s="12" t="str">
        <f t="shared" si="2"/>
        <v>NOT DUE</v>
      </c>
      <c r="K30" s="24" t="s">
        <v>3731</v>
      </c>
      <c r="L30" s="15"/>
    </row>
    <row r="31" spans="1:12" ht="15" customHeight="1">
      <c r="A31" s="12" t="s">
        <v>1437</v>
      </c>
      <c r="B31" s="24" t="s">
        <v>3686</v>
      </c>
      <c r="C31" s="24" t="s">
        <v>1371</v>
      </c>
      <c r="D31" s="34" t="s">
        <v>4</v>
      </c>
      <c r="E31" s="8">
        <v>43970</v>
      </c>
      <c r="F31" s="117">
        <v>44677</v>
      </c>
      <c r="G31" s="52"/>
      <c r="H31" s="17">
        <f>F31+30</f>
        <v>44707</v>
      </c>
      <c r="I31" s="11">
        <f t="shared" ref="I31:I55" ca="1" si="6">IF(ISBLANK(H31),"",H31-DATE(YEAR(NOW()),MONTH(NOW()),DAY(NOW())))</f>
        <v>25</v>
      </c>
      <c r="J31" s="12" t="str">
        <f t="shared" ca="1" si="2"/>
        <v>NOT DUE</v>
      </c>
      <c r="K31" s="24" t="s">
        <v>3732</v>
      </c>
      <c r="L31" s="87"/>
    </row>
    <row r="32" spans="1:12" ht="15" customHeight="1">
      <c r="A32" s="12" t="s">
        <v>1438</v>
      </c>
      <c r="B32" s="24" t="s">
        <v>3687</v>
      </c>
      <c r="C32" s="24" t="s">
        <v>3682</v>
      </c>
      <c r="D32" s="34" t="s">
        <v>4</v>
      </c>
      <c r="E32" s="8">
        <v>43970</v>
      </c>
      <c r="F32" s="117">
        <v>44677</v>
      </c>
      <c r="G32" s="52"/>
      <c r="H32" s="17">
        <f>F32+30</f>
        <v>44707</v>
      </c>
      <c r="I32" s="11">
        <f t="shared" ca="1" si="6"/>
        <v>25</v>
      </c>
      <c r="J32" s="12" t="str">
        <f t="shared" ca="1" si="2"/>
        <v>NOT DUE</v>
      </c>
      <c r="K32" s="24" t="s">
        <v>3733</v>
      </c>
      <c r="L32" s="87"/>
    </row>
    <row r="33" spans="1:12" ht="16.5" customHeight="1">
      <c r="A33" s="12" t="s">
        <v>1439</v>
      </c>
      <c r="B33" s="24" t="s">
        <v>3697</v>
      </c>
      <c r="C33" s="24" t="s">
        <v>3682</v>
      </c>
      <c r="D33" s="34" t="s">
        <v>4</v>
      </c>
      <c r="E33" s="8">
        <v>43970</v>
      </c>
      <c r="F33" s="117">
        <v>44677</v>
      </c>
      <c r="G33" s="52"/>
      <c r="H33" s="17">
        <f t="shared" ref="H33:H36" si="7">F33+30</f>
        <v>44707</v>
      </c>
      <c r="I33" s="11">
        <f t="shared" ca="1" si="6"/>
        <v>25</v>
      </c>
      <c r="J33" s="12" t="str">
        <f t="shared" ca="1" si="2"/>
        <v>NOT DUE</v>
      </c>
      <c r="K33" s="24" t="s">
        <v>3730</v>
      </c>
      <c r="L33" s="87"/>
    </row>
    <row r="34" spans="1:12" ht="15" customHeight="1">
      <c r="A34" s="12" t="s">
        <v>1440</v>
      </c>
      <c r="B34" s="24" t="s">
        <v>3698</v>
      </c>
      <c r="C34" s="24" t="s">
        <v>1370</v>
      </c>
      <c r="D34" s="34" t="s">
        <v>4</v>
      </c>
      <c r="E34" s="8">
        <v>43970</v>
      </c>
      <c r="F34" s="117">
        <v>44677</v>
      </c>
      <c r="G34" s="52"/>
      <c r="H34" s="17">
        <f t="shared" si="7"/>
        <v>44707</v>
      </c>
      <c r="I34" s="11">
        <f t="shared" ca="1" si="6"/>
        <v>25</v>
      </c>
      <c r="J34" s="12" t="str">
        <f t="shared" ca="1" si="2"/>
        <v>NOT DUE</v>
      </c>
      <c r="K34" s="24"/>
      <c r="L34" s="87"/>
    </row>
    <row r="35" spans="1:12" ht="15" customHeight="1">
      <c r="A35" s="12" t="s">
        <v>1441</v>
      </c>
      <c r="B35" s="24" t="s">
        <v>3699</v>
      </c>
      <c r="C35" s="24" t="s">
        <v>1370</v>
      </c>
      <c r="D35" s="34" t="s">
        <v>4</v>
      </c>
      <c r="E35" s="8">
        <v>43970</v>
      </c>
      <c r="F35" s="117">
        <v>44677</v>
      </c>
      <c r="G35" s="52"/>
      <c r="H35" s="17">
        <f t="shared" si="7"/>
        <v>44707</v>
      </c>
      <c r="I35" s="11">
        <f t="shared" ca="1" si="6"/>
        <v>25</v>
      </c>
      <c r="J35" s="12" t="str">
        <f t="shared" ca="1" si="2"/>
        <v>NOT DUE</v>
      </c>
      <c r="K35" s="24"/>
      <c r="L35" s="87"/>
    </row>
    <row r="36" spans="1:12" ht="16.5" customHeight="1">
      <c r="A36" s="12" t="s">
        <v>1442</v>
      </c>
      <c r="B36" s="24" t="s">
        <v>3688</v>
      </c>
      <c r="C36" s="24" t="s">
        <v>3696</v>
      </c>
      <c r="D36" s="34" t="s">
        <v>4</v>
      </c>
      <c r="E36" s="8">
        <v>43970</v>
      </c>
      <c r="F36" s="117">
        <v>44677</v>
      </c>
      <c r="G36" s="52"/>
      <c r="H36" s="17">
        <f t="shared" si="7"/>
        <v>44707</v>
      </c>
      <c r="I36" s="11">
        <f t="shared" ca="1" si="6"/>
        <v>25</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53</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7763</v>
      </c>
      <c r="J38" s="12" t="str">
        <f t="shared" si="2"/>
        <v>NOT DUE</v>
      </c>
      <c r="K38" s="24"/>
      <c r="L38" s="15"/>
    </row>
    <row r="39" spans="1:12" ht="26.45" customHeight="1">
      <c r="A39" s="12" t="s">
        <v>1445</v>
      </c>
      <c r="B39" s="24" t="s">
        <v>3691</v>
      </c>
      <c r="C39" s="24" t="s">
        <v>1371</v>
      </c>
      <c r="D39" s="34" t="s">
        <v>4</v>
      </c>
      <c r="E39" s="8">
        <v>43970</v>
      </c>
      <c r="F39" s="193">
        <v>44665</v>
      </c>
      <c r="G39" s="52"/>
      <c r="H39" s="10">
        <f>F39+30</f>
        <v>44695</v>
      </c>
      <c r="I39" s="11">
        <f t="shared" ca="1" si="6"/>
        <v>13</v>
      </c>
      <c r="J39" s="12" t="str">
        <f t="shared" ca="1" si="2"/>
        <v>NOT DUE</v>
      </c>
      <c r="K39" s="24"/>
      <c r="L39" s="87"/>
    </row>
    <row r="40" spans="1:12" ht="26.45" customHeight="1">
      <c r="A40" s="12" t="s">
        <v>1446</v>
      </c>
      <c r="B40" s="24" t="s">
        <v>1373</v>
      </c>
      <c r="C40" s="24" t="s">
        <v>1374</v>
      </c>
      <c r="D40" s="34" t="s">
        <v>1</v>
      </c>
      <c r="E40" s="8">
        <v>43970</v>
      </c>
      <c r="F40" s="193">
        <v>44682</v>
      </c>
      <c r="G40" s="52"/>
      <c r="H40" s="10">
        <f t="shared" ref="H40:H47" si="8">F40+1</f>
        <v>44683</v>
      </c>
      <c r="I40" s="11">
        <f t="shared" ca="1" si="6"/>
        <v>1</v>
      </c>
      <c r="J40" s="12" t="str">
        <f t="shared" ca="1" si="2"/>
        <v>NOT DUE</v>
      </c>
      <c r="K40" s="24"/>
      <c r="L40" s="15"/>
    </row>
    <row r="41" spans="1:12" ht="26.45" customHeight="1">
      <c r="A41" s="12" t="s">
        <v>1447</v>
      </c>
      <c r="B41" s="24" t="s">
        <v>1375</v>
      </c>
      <c r="C41" s="24" t="s">
        <v>1376</v>
      </c>
      <c r="D41" s="34" t="s">
        <v>1</v>
      </c>
      <c r="E41" s="8">
        <v>43970</v>
      </c>
      <c r="F41" s="193">
        <v>44682</v>
      </c>
      <c r="G41" s="52"/>
      <c r="H41" s="10">
        <f t="shared" si="8"/>
        <v>44683</v>
      </c>
      <c r="I41" s="11">
        <f t="shared" ca="1" si="6"/>
        <v>1</v>
      </c>
      <c r="J41" s="12" t="str">
        <f t="shared" ca="1" si="2"/>
        <v>NOT DUE</v>
      </c>
      <c r="K41" s="24"/>
      <c r="L41" s="15"/>
    </row>
    <row r="42" spans="1:12" ht="26.45" customHeight="1">
      <c r="A42" s="12" t="s">
        <v>1448</v>
      </c>
      <c r="B42" s="24" t="s">
        <v>1377</v>
      </c>
      <c r="C42" s="24" t="s">
        <v>1378</v>
      </c>
      <c r="D42" s="34" t="s">
        <v>1</v>
      </c>
      <c r="E42" s="8">
        <v>43970</v>
      </c>
      <c r="F42" s="193">
        <v>44682</v>
      </c>
      <c r="G42" s="52"/>
      <c r="H42" s="10">
        <f t="shared" si="8"/>
        <v>44683</v>
      </c>
      <c r="I42" s="11">
        <f t="shared" ca="1" si="6"/>
        <v>1</v>
      </c>
      <c r="J42" s="12" t="str">
        <f t="shared" ca="1" si="2"/>
        <v>NOT DUE</v>
      </c>
      <c r="K42" s="24"/>
      <c r="L42" s="15"/>
    </row>
    <row r="43" spans="1:12" ht="26.45" customHeight="1">
      <c r="A43" s="12" t="s">
        <v>1449</v>
      </c>
      <c r="B43" s="24" t="s">
        <v>1379</v>
      </c>
      <c r="C43" s="24" t="s">
        <v>1380</v>
      </c>
      <c r="D43" s="34" t="s">
        <v>4</v>
      </c>
      <c r="E43" s="8">
        <v>43970</v>
      </c>
      <c r="F43" s="193">
        <v>44666</v>
      </c>
      <c r="G43" s="52"/>
      <c r="H43" s="10">
        <f>F43+30</f>
        <v>44696</v>
      </c>
      <c r="I43" s="11">
        <f t="shared" ca="1" si="6"/>
        <v>14</v>
      </c>
      <c r="J43" s="12" t="str">
        <f t="shared" ca="1" si="2"/>
        <v>NOT DUE</v>
      </c>
      <c r="K43" s="24"/>
      <c r="L43" s="19"/>
    </row>
    <row r="44" spans="1:12" ht="26.45" customHeight="1">
      <c r="A44" s="12" t="s">
        <v>1450</v>
      </c>
      <c r="B44" s="24" t="s">
        <v>1381</v>
      </c>
      <c r="C44" s="24" t="s">
        <v>1382</v>
      </c>
      <c r="D44" s="34" t="s">
        <v>1</v>
      </c>
      <c r="E44" s="8">
        <v>43970</v>
      </c>
      <c r="F44" s="193">
        <v>44682</v>
      </c>
      <c r="G44" s="52"/>
      <c r="H44" s="10">
        <f t="shared" si="8"/>
        <v>44683</v>
      </c>
      <c r="I44" s="11">
        <f t="shared" ca="1" si="6"/>
        <v>1</v>
      </c>
      <c r="J44" s="12" t="str">
        <f t="shared" ca="1" si="2"/>
        <v>NOT DUE</v>
      </c>
      <c r="K44" s="24"/>
      <c r="L44" s="15"/>
    </row>
    <row r="45" spans="1:12" ht="15" customHeight="1">
      <c r="A45" s="12" t="s">
        <v>1451</v>
      </c>
      <c r="B45" s="24" t="s">
        <v>1383</v>
      </c>
      <c r="C45" s="24" t="s">
        <v>1384</v>
      </c>
      <c r="D45" s="34" t="s">
        <v>1</v>
      </c>
      <c r="E45" s="8">
        <v>43970</v>
      </c>
      <c r="F45" s="193">
        <v>44682</v>
      </c>
      <c r="G45" s="52"/>
      <c r="H45" s="10">
        <f t="shared" si="8"/>
        <v>44683</v>
      </c>
      <c r="I45" s="11">
        <f t="shared" ca="1" si="6"/>
        <v>1</v>
      </c>
      <c r="J45" s="12" t="str">
        <f t="shared" ca="1" si="2"/>
        <v>NOT DUE</v>
      </c>
      <c r="K45" s="24"/>
      <c r="L45" s="15"/>
    </row>
    <row r="46" spans="1:12" ht="26.45" customHeight="1">
      <c r="A46" s="12" t="s">
        <v>1452</v>
      </c>
      <c r="B46" s="24" t="s">
        <v>1385</v>
      </c>
      <c r="C46" s="24" t="s">
        <v>1386</v>
      </c>
      <c r="D46" s="34" t="s">
        <v>1</v>
      </c>
      <c r="E46" s="8">
        <v>43970</v>
      </c>
      <c r="F46" s="193">
        <v>44682</v>
      </c>
      <c r="G46" s="52"/>
      <c r="H46" s="10">
        <f t="shared" si="8"/>
        <v>44683</v>
      </c>
      <c r="I46" s="11">
        <f t="shared" ca="1" si="6"/>
        <v>1</v>
      </c>
      <c r="J46" s="12" t="str">
        <f t="shared" ca="1" si="2"/>
        <v>NOT DUE</v>
      </c>
      <c r="K46" s="24"/>
      <c r="L46" s="15"/>
    </row>
    <row r="47" spans="1:12" ht="26.45" customHeight="1">
      <c r="A47" s="12" t="s">
        <v>1453</v>
      </c>
      <c r="B47" s="24" t="s">
        <v>1387</v>
      </c>
      <c r="C47" s="24" t="s">
        <v>1374</v>
      </c>
      <c r="D47" s="34" t="s">
        <v>1</v>
      </c>
      <c r="E47" s="8">
        <v>43970</v>
      </c>
      <c r="F47" s="193">
        <v>44682</v>
      </c>
      <c r="G47" s="52"/>
      <c r="H47" s="10">
        <f t="shared" si="8"/>
        <v>44683</v>
      </c>
      <c r="I47" s="11">
        <f t="shared" ca="1" si="6"/>
        <v>1</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17</v>
      </c>
      <c r="J48" s="12" t="str">
        <f t="shared" ca="1" si="2"/>
        <v>NOT DUE</v>
      </c>
      <c r="K48" s="24"/>
      <c r="L48" s="15"/>
    </row>
    <row r="49" spans="1:12" ht="26.45" customHeight="1">
      <c r="A49" s="12" t="s">
        <v>1455</v>
      </c>
      <c r="B49" s="24" t="s">
        <v>1390</v>
      </c>
      <c r="C49" s="24" t="s">
        <v>3682</v>
      </c>
      <c r="D49" s="34" t="s">
        <v>4</v>
      </c>
      <c r="E49" s="8">
        <v>43970</v>
      </c>
      <c r="F49" s="117">
        <v>44677</v>
      </c>
      <c r="G49" s="52"/>
      <c r="H49" s="10">
        <f>F49+30</f>
        <v>44707</v>
      </c>
      <c r="I49" s="11">
        <f t="shared" ca="1" si="6"/>
        <v>25</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54</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18</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18</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18</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18</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18</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14879.4</v>
      </c>
    </row>
    <row r="5" spans="1:12" ht="18" customHeight="1">
      <c r="A5" s="332" t="s">
        <v>77</v>
      </c>
      <c r="B5" s="332"/>
      <c r="C5" s="30" t="s">
        <v>5216</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44739.10833333333</v>
      </c>
      <c r="I8" s="18">
        <f t="shared" ref="I8:I12" si="0">D8-($F$4-G8)</f>
        <v>1370.6000000000004</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44739.10833333333</v>
      </c>
      <c r="I9" s="18">
        <f t="shared" si="0"/>
        <v>1370.6000000000004</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44734.525000000001</v>
      </c>
      <c r="I10" s="18">
        <f>D10-($F$4-G10)</f>
        <v>1260.6000000000004</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44739.10833333333</v>
      </c>
      <c r="I11" s="18">
        <f t="shared" si="0"/>
        <v>1370.6000000000004</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44712.025000000001</v>
      </c>
      <c r="I12" s="18">
        <f t="shared" si="0"/>
        <v>720.60000000000036</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383</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383</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383</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18</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18</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18</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383</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383</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7982.5</v>
      </c>
    </row>
    <row r="5" spans="1:12" ht="18" customHeight="1">
      <c r="A5" s="332" t="s">
        <v>77</v>
      </c>
      <c r="B5" s="332"/>
      <c r="C5" s="30" t="s">
        <v>5221</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44759.3125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44759.3125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44759.3125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44759.3125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44759.3125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44759.3125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44759.3125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44759.3125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44759.3125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44759.3125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44759.3125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44759.3125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44759.3125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44759.3125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44759.3125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44759.3125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44759.3125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44759.3125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44759.3125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44759.3125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44759.3125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44759.3125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44759.3125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44759.3125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44759.3125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44759.3125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44759.3125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44759.3125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44759.3125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44842.645833333336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44759.3125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44842.645833333336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44842.645833333336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44842.645833333336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44759.3125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44759.3125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44842.645833333336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44842.645833333336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44759.3125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45009.3125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44842.645833333336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45009.3125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45009.3125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45009.3125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45009.3125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45016.0625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45016.0625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45009.3125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45009.3125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45009.3125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45009.3125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45009.3125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45009.3125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45009.3125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45009.3125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44759.3125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44759.3125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44759.3125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44842.645833333336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45009.3125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45009.3125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45009.3125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45016.0625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45016.0625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44842.645833333336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44842.645833333336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45009.3125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45009.3125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45009.3125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45016.0625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45016.0625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45016.0625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45016.0625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45016.0625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45016.0625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45009.3125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45009.3125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45009.3125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45009.3125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45009.3125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45009.3125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45009.3125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45009.3125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45009.3125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45009.3125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45009.3125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45009.3125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45009.3125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45009.3125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45016.0625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45016.0625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44682.729166666664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45016.0625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45009.3125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44842.645833333336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45009.3125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45009.3125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45009.3125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45009.3125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45009.3125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45016.0625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45009.3125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45009.3125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45009.3125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45009.3125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45009.3125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45009.3125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45009.3125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45009.3125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45009.3125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44842.645833333336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45349.395833333336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44842.645833333336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5860.2</v>
      </c>
    </row>
    <row r="5" spans="1:12" ht="18" customHeight="1">
      <c r="A5" s="332" t="s">
        <v>77</v>
      </c>
      <c r="B5" s="332"/>
      <c r="C5" s="30" t="s">
        <v>5221</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44754.616666666669</v>
      </c>
      <c r="I8" s="18">
        <f t="shared" ref="I8:I71" si="0">D8-($F$4-G8)</f>
        <v>1742.8000000000002</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44754.616666666669</v>
      </c>
      <c r="I9" s="18">
        <f t="shared" si="0"/>
        <v>1742.8000000000002</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44754.616666666669</v>
      </c>
      <c r="I10" s="18">
        <f t="shared" si="0"/>
        <v>1742.8000000000002</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44754.616666666669</v>
      </c>
      <c r="I11" s="18">
        <f t="shared" si="0"/>
        <v>1742.8000000000002</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44754.616666666669</v>
      </c>
      <c r="I12" s="18">
        <f t="shared" si="0"/>
        <v>1742.8000000000002</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44754.616666666669</v>
      </c>
      <c r="I13" s="18">
        <f t="shared" si="0"/>
        <v>1742.8000000000002</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44754.616666666669</v>
      </c>
      <c r="I14" s="18">
        <f t="shared" si="0"/>
        <v>1742.8000000000002</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44754.616666666669</v>
      </c>
      <c r="I15" s="18">
        <f t="shared" si="0"/>
        <v>1742.8000000000002</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44754.616666666669</v>
      </c>
      <c r="I16" s="18">
        <f t="shared" si="0"/>
        <v>1742.8000000000002</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44754.616666666669</v>
      </c>
      <c r="I17" s="18">
        <f t="shared" si="0"/>
        <v>1742.8000000000002</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44754.616666666669</v>
      </c>
      <c r="I18" s="18">
        <f t="shared" si="0"/>
        <v>1742.8000000000002</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44754.616666666669</v>
      </c>
      <c r="I19" s="18">
        <f t="shared" si="0"/>
        <v>1742.8000000000002</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44754.616666666669</v>
      </c>
      <c r="I20" s="18">
        <f t="shared" si="0"/>
        <v>1742.8000000000002</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44754.616666666669</v>
      </c>
      <c r="I21" s="18">
        <f t="shared" si="0"/>
        <v>1742.8000000000002</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44754.616666666669</v>
      </c>
      <c r="I22" s="18">
        <f t="shared" si="0"/>
        <v>1742.8000000000002</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44754.616666666669</v>
      </c>
      <c r="I23" s="18">
        <f t="shared" si="0"/>
        <v>1742.8000000000002</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44754.616666666669</v>
      </c>
      <c r="I24" s="18">
        <f t="shared" si="0"/>
        <v>1742.8000000000002</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44754.616666666669</v>
      </c>
      <c r="I25" s="18">
        <f t="shared" si="0"/>
        <v>1742.8000000000002</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44754.616666666669</v>
      </c>
      <c r="I26" s="18">
        <f t="shared" si="0"/>
        <v>1742.8000000000002</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44754.616666666669</v>
      </c>
      <c r="I27" s="18">
        <f t="shared" si="0"/>
        <v>1742.8000000000002</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44754.616666666669</v>
      </c>
      <c r="I28" s="18">
        <f t="shared" si="0"/>
        <v>1742.8000000000002</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44754.616666666669</v>
      </c>
      <c r="I29" s="18">
        <f t="shared" si="0"/>
        <v>1742.8000000000002</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44754.616666666669</v>
      </c>
      <c r="I30" s="18">
        <f t="shared" si="0"/>
        <v>1742.8000000000002</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44754.616666666669</v>
      </c>
      <c r="I31" s="18">
        <f t="shared" si="0"/>
        <v>1742.8000000000002</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44754.616666666669</v>
      </c>
      <c r="I32" s="18">
        <f t="shared" si="0"/>
        <v>1742.8000000000002</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44754.616666666669</v>
      </c>
      <c r="I33" s="18">
        <f t="shared" si="0"/>
        <v>1742.8000000000002</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44754.616666666669</v>
      </c>
      <c r="I34" s="18">
        <f t="shared" si="0"/>
        <v>1742.8000000000002</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44754.616666666669</v>
      </c>
      <c r="I35" s="18">
        <f t="shared" si="0"/>
        <v>1742.8000000000002</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44754.616666666669</v>
      </c>
      <c r="I36" s="18">
        <f t="shared" si="0"/>
        <v>1742.8000000000002</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44763.991666666669</v>
      </c>
      <c r="I37" s="18">
        <f t="shared" si="0"/>
        <v>1967.8000000000002</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44754.616666666669</v>
      </c>
      <c r="I38" s="18">
        <f t="shared" si="0"/>
        <v>1742.8000000000002</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44763.991666666669</v>
      </c>
      <c r="I39" s="18">
        <f t="shared" si="0"/>
        <v>1967.8000000000002</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44763.991666666669</v>
      </c>
      <c r="I40" s="18">
        <f t="shared" si="0"/>
        <v>1967.8000000000002</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44763.991666666669</v>
      </c>
      <c r="I41" s="18">
        <f t="shared" si="0"/>
        <v>1967.8000000000002</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44754.616666666669</v>
      </c>
      <c r="I42" s="18">
        <f t="shared" si="0"/>
        <v>1742.8000000000002</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44754.616666666669</v>
      </c>
      <c r="I43" s="18">
        <f t="shared" si="0"/>
        <v>1742.8000000000002</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44763.991666666669</v>
      </c>
      <c r="I44" s="18">
        <f t="shared" si="0"/>
        <v>1967.8000000000002</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44763.991666666669</v>
      </c>
      <c r="I45" s="18">
        <f t="shared" si="0"/>
        <v>1967.8000000000002</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44754.616666666669</v>
      </c>
      <c r="I46" s="18">
        <f t="shared" si="0"/>
        <v>1742.8000000000002</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44771.158333333333</v>
      </c>
      <c r="I47" s="18">
        <f t="shared" si="0"/>
        <v>2139.8000000000002</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44763.991666666669</v>
      </c>
      <c r="I48" s="18">
        <f t="shared" si="0"/>
        <v>1967.8000000000002</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44771.158333333333</v>
      </c>
      <c r="I49" s="18">
        <f t="shared" si="0"/>
        <v>2139.8000000000002</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44771.158333333333</v>
      </c>
      <c r="I50" s="18">
        <f t="shared" si="0"/>
        <v>2139.8000000000002</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44771.158333333333</v>
      </c>
      <c r="I51" s="18">
        <f t="shared" si="0"/>
        <v>2139.8000000000002</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44771.158333333333</v>
      </c>
      <c r="I52" s="18">
        <f t="shared" si="0"/>
        <v>2139.8000000000002</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45104.491666666669</v>
      </c>
      <c r="I53" s="18">
        <f t="shared" si="0"/>
        <v>10139.799999999999</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45104.491666666669</v>
      </c>
      <c r="I54" s="18">
        <f t="shared" si="0"/>
        <v>10139.799999999999</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44771.158333333333</v>
      </c>
      <c r="I55" s="18">
        <f t="shared" si="0"/>
        <v>2139.8000000000002</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44771.158333333333</v>
      </c>
      <c r="I56" s="18">
        <f t="shared" si="0"/>
        <v>2139.8000000000002</v>
      </c>
      <c r="J56" s="12" t="str">
        <f t="shared" si="2"/>
        <v>NOT DUE</v>
      </c>
      <c r="K56" s="24"/>
      <c r="L56" s="32" t="s">
        <v>4577</v>
      </c>
    </row>
    <row r="57" spans="1:12">
      <c r="A57" s="12" t="s">
        <v>1792</v>
      </c>
      <c r="B57" s="24" t="s">
        <v>1591</v>
      </c>
      <c r="C57" s="24" t="s">
        <v>1592</v>
      </c>
      <c r="D57" s="34">
        <v>8000</v>
      </c>
      <c r="E57" s="8">
        <v>43970</v>
      </c>
      <c r="F57" s="8">
        <v>43970</v>
      </c>
      <c r="G57" s="20">
        <v>0</v>
      </c>
      <c r="H57" s="17">
        <f t="shared" si="7"/>
        <v>44771.158333333333</v>
      </c>
      <c r="I57" s="18">
        <f t="shared" si="0"/>
        <v>2139.8000000000002</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44771.158333333333</v>
      </c>
      <c r="I58" s="18">
        <f t="shared" si="0"/>
        <v>2139.8000000000002</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44771.158333333333</v>
      </c>
      <c r="I59" s="18">
        <f t="shared" si="0"/>
        <v>2139.8000000000002</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44771.158333333333</v>
      </c>
      <c r="I60" s="18">
        <f t="shared" si="0"/>
        <v>2139.8000000000002</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44771.158333333333</v>
      </c>
      <c r="I61" s="18">
        <f t="shared" si="0"/>
        <v>2139.8000000000002</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44771.158333333333</v>
      </c>
      <c r="I62" s="18">
        <f t="shared" si="0"/>
        <v>2139.8000000000002</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44763.991666666669</v>
      </c>
      <c r="I63" s="18">
        <f t="shared" si="0"/>
        <v>1967.8000000000002</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44763.991666666669</v>
      </c>
      <c r="I64" s="18">
        <f t="shared" si="0"/>
        <v>1967.8000000000002</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44763.991666666669</v>
      </c>
      <c r="I65" s="18">
        <f t="shared" si="0"/>
        <v>1967.8000000000002</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44763.991666666669</v>
      </c>
      <c r="I66" s="18">
        <f t="shared" si="0"/>
        <v>1967.8000000000002</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44771.158333333333</v>
      </c>
      <c r="I67" s="18">
        <f t="shared" si="0"/>
        <v>2139.8000000000002</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44771.158333333333</v>
      </c>
      <c r="I68" s="18">
        <f t="shared" si="0"/>
        <v>2139.8000000000002</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44771.158333333333</v>
      </c>
      <c r="I69" s="18">
        <f t="shared" si="0"/>
        <v>2139.8000000000002</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45104.491666666669</v>
      </c>
      <c r="I70" s="18">
        <f t="shared" si="0"/>
        <v>10139.799999999999</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45104.491666666669</v>
      </c>
      <c r="I71" s="18">
        <f t="shared" si="0"/>
        <v>10139.799999999999</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44763.991666666669</v>
      </c>
      <c r="I72" s="18">
        <f t="shared" ref="I72:I120" si="9">D72-($F$4-G72)</f>
        <v>1967.8000000000002</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44763.991666666669</v>
      </c>
      <c r="I73" s="18">
        <f t="shared" si="9"/>
        <v>1967.8000000000002</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44771.158333333333</v>
      </c>
      <c r="I74" s="18">
        <f t="shared" si="9"/>
        <v>2139.8000000000002</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44771.158333333333</v>
      </c>
      <c r="I75" s="18">
        <f t="shared" si="9"/>
        <v>2139.8000000000002</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44771.158333333333</v>
      </c>
      <c r="I76" s="18">
        <f t="shared" si="9"/>
        <v>2139.8000000000002</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45104.491666666669</v>
      </c>
      <c r="I77" s="18">
        <f t="shared" si="9"/>
        <v>10139.799999999999</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45104.491666666669</v>
      </c>
      <c r="I78" s="18">
        <f t="shared" si="9"/>
        <v>10139.799999999999</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45104.491666666669</v>
      </c>
      <c r="I79" s="18">
        <f t="shared" si="9"/>
        <v>10139.799999999999</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45104.491666666669</v>
      </c>
      <c r="I80" s="18">
        <f t="shared" si="9"/>
        <v>10139.799999999999</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45104.491666666669</v>
      </c>
      <c r="I81" s="18">
        <f t="shared" si="9"/>
        <v>10139.799999999999</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45104.491666666669</v>
      </c>
      <c r="I82" s="18">
        <f t="shared" si="9"/>
        <v>10139.799999999999</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44771.158333333333</v>
      </c>
      <c r="I83" s="18">
        <f t="shared" si="9"/>
        <v>2139.8000000000002</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44771.158333333333</v>
      </c>
      <c r="I84" s="18">
        <f t="shared" si="9"/>
        <v>2139.8000000000002</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44771.158333333333</v>
      </c>
      <c r="I85" s="18">
        <f t="shared" si="9"/>
        <v>2139.8000000000002</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44771.158333333333</v>
      </c>
      <c r="I86" s="18">
        <f t="shared" si="9"/>
        <v>2139.8000000000002</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44771.158333333333</v>
      </c>
      <c r="I87" s="18">
        <f t="shared" si="9"/>
        <v>2139.8000000000002</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44771.158333333333</v>
      </c>
      <c r="I88" s="18">
        <f t="shared" si="9"/>
        <v>2139.8000000000002</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44771.158333333333</v>
      </c>
      <c r="I89" s="18">
        <f t="shared" si="9"/>
        <v>2139.8000000000002</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44771.158333333333</v>
      </c>
      <c r="I90" s="18">
        <f t="shared" si="9"/>
        <v>2139.8000000000002</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44771.158333333333</v>
      </c>
      <c r="I91" s="18">
        <f t="shared" si="9"/>
        <v>2139.8000000000002</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44771.158333333333</v>
      </c>
      <c r="I92" s="18">
        <f t="shared" si="9"/>
        <v>2139.8000000000002</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44771.158333333333</v>
      </c>
      <c r="I93" s="18">
        <f t="shared" si="9"/>
        <v>2139.8000000000002</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44771.158333333333</v>
      </c>
      <c r="I94" s="18">
        <f t="shared" si="9"/>
        <v>2139.8000000000002</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44771.158333333333</v>
      </c>
      <c r="I95" s="18">
        <f t="shared" si="9"/>
        <v>2139.8000000000002</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44771.158333333333</v>
      </c>
      <c r="I96" s="18">
        <f t="shared" si="9"/>
        <v>2139.8000000000002</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45104.491666666669</v>
      </c>
      <c r="I97" s="18">
        <f t="shared" si="9"/>
        <v>10139.799999999999</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45104.491666666669</v>
      </c>
      <c r="I98" s="18">
        <f t="shared" si="9"/>
        <v>10139.799999999999</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44771.158333333333</v>
      </c>
      <c r="I99" s="18">
        <f t="shared" si="9"/>
        <v>2139.8000000000002</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45104.491666666669</v>
      </c>
      <c r="I100" s="18">
        <f t="shared" si="9"/>
        <v>10139.799999999999</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44771.158333333333</v>
      </c>
      <c r="I101" s="18">
        <f t="shared" si="9"/>
        <v>2139.8000000000002</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44763.991666666669</v>
      </c>
      <c r="I102" s="18">
        <f t="shared" si="9"/>
        <v>1967.8000000000002</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44771.158333333333</v>
      </c>
      <c r="I103" s="18">
        <f t="shared" si="9"/>
        <v>2139.8000000000002</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44771.158333333333</v>
      </c>
      <c r="I104" s="18">
        <f t="shared" si="9"/>
        <v>2139.8000000000002</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44771.158333333333</v>
      </c>
      <c r="I105" s="18">
        <f t="shared" si="9"/>
        <v>2139.8000000000002</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44771.158333333333</v>
      </c>
      <c r="I106" s="18">
        <f t="shared" si="9"/>
        <v>2139.8000000000002</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44771.158333333333</v>
      </c>
      <c r="I107" s="18">
        <f t="shared" si="9"/>
        <v>2139.8000000000002</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45104.491666666669</v>
      </c>
      <c r="I108" s="18">
        <f t="shared" si="9"/>
        <v>10139.799999999999</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44771.158333333333</v>
      </c>
      <c r="I109" s="18">
        <f t="shared" si="9"/>
        <v>2139.8000000000002</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44771.158333333333</v>
      </c>
      <c r="I110" s="18">
        <f t="shared" si="9"/>
        <v>2139.8000000000002</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44771.158333333333</v>
      </c>
      <c r="I111" s="18">
        <f t="shared" si="9"/>
        <v>2139.8000000000002</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44771.158333333333</v>
      </c>
      <c r="I112" s="18">
        <f t="shared" si="9"/>
        <v>2139.8000000000002</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44771.158333333333</v>
      </c>
      <c r="I113" s="18">
        <f t="shared" si="9"/>
        <v>2139.8000000000002</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44771.158333333333</v>
      </c>
      <c r="I114" s="18">
        <f t="shared" si="9"/>
        <v>2139.8000000000002</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44771.158333333333</v>
      </c>
      <c r="I115" s="18">
        <f t="shared" si="9"/>
        <v>2139.8000000000002</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44771.158333333333</v>
      </c>
      <c r="I116" s="18">
        <f t="shared" si="9"/>
        <v>2139.8000000000002</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44771.158333333333</v>
      </c>
      <c r="I117" s="18">
        <f t="shared" si="9"/>
        <v>2139.8000000000002</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44763.991666666669</v>
      </c>
      <c r="I118" s="18">
        <f t="shared" si="9"/>
        <v>1967.8000000000002</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45437.824999999997</v>
      </c>
      <c r="I119" s="18">
        <f t="shared" si="9"/>
        <v>18139.8</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44763.991666666669</v>
      </c>
      <c r="I120" s="18">
        <f t="shared" si="9"/>
        <v>1967.8000000000002</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15989.6</v>
      </c>
    </row>
    <row r="5" spans="1:12" ht="18" customHeight="1">
      <c r="A5" s="332" t="s">
        <v>77</v>
      </c>
      <c r="B5" s="332"/>
      <c r="C5" s="30" t="s">
        <v>5221</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44754.76666666667</v>
      </c>
      <c r="I8" s="18">
        <f t="shared" ref="I8:I71" si="0">D8-($F$4-G8)</f>
        <v>1746.3999999999996</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44754.76666666667</v>
      </c>
      <c r="I9" s="18">
        <f t="shared" si="0"/>
        <v>1746.3999999999996</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44754.76666666667</v>
      </c>
      <c r="I10" s="18">
        <f t="shared" si="0"/>
        <v>1746.3999999999996</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44754.76666666667</v>
      </c>
      <c r="I11" s="18">
        <f t="shared" si="0"/>
        <v>1746.3999999999996</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44754.76666666667</v>
      </c>
      <c r="I12" s="18">
        <f t="shared" si="0"/>
        <v>1746.3999999999996</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44754.76666666667</v>
      </c>
      <c r="I13" s="18">
        <f t="shared" si="0"/>
        <v>1746.3999999999996</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44754.76666666667</v>
      </c>
      <c r="I14" s="18">
        <f t="shared" si="0"/>
        <v>1746.3999999999996</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44754.76666666667</v>
      </c>
      <c r="I15" s="18">
        <f t="shared" si="0"/>
        <v>1746.3999999999996</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44754.76666666667</v>
      </c>
      <c r="I16" s="18">
        <f t="shared" si="0"/>
        <v>1746.3999999999996</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44754.76666666667</v>
      </c>
      <c r="I17" s="18">
        <f t="shared" si="0"/>
        <v>1746.3999999999996</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44754.76666666667</v>
      </c>
      <c r="I18" s="18">
        <f t="shared" si="0"/>
        <v>1746.3999999999996</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44754.76666666667</v>
      </c>
      <c r="I19" s="18">
        <f t="shared" si="0"/>
        <v>1746.3999999999996</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44754.76666666667</v>
      </c>
      <c r="I20" s="18">
        <f t="shared" si="0"/>
        <v>1746.3999999999996</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44754.76666666667</v>
      </c>
      <c r="I21" s="18">
        <f t="shared" si="0"/>
        <v>1746.3999999999996</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44754.76666666667</v>
      </c>
      <c r="I22" s="18">
        <f t="shared" si="0"/>
        <v>1746.3999999999996</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44754.76666666667</v>
      </c>
      <c r="I23" s="18">
        <f t="shared" si="0"/>
        <v>1746.3999999999996</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44754.76666666667</v>
      </c>
      <c r="I24" s="18">
        <f t="shared" si="0"/>
        <v>1746.3999999999996</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44754.76666666667</v>
      </c>
      <c r="I25" s="18">
        <f t="shared" si="0"/>
        <v>1746.3999999999996</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44754.76666666667</v>
      </c>
      <c r="I26" s="18">
        <f t="shared" si="0"/>
        <v>1746.3999999999996</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44754.76666666667</v>
      </c>
      <c r="I27" s="18">
        <f t="shared" si="0"/>
        <v>1746.3999999999996</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44754.76666666667</v>
      </c>
      <c r="I28" s="18">
        <f t="shared" si="0"/>
        <v>1746.3999999999996</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44754.76666666667</v>
      </c>
      <c r="I29" s="18">
        <f t="shared" si="0"/>
        <v>1746.3999999999996</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44754.76666666667</v>
      </c>
      <c r="I30" s="18">
        <f t="shared" si="0"/>
        <v>1746.3999999999996</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44754.76666666667</v>
      </c>
      <c r="I31" s="18">
        <f t="shared" si="0"/>
        <v>1746.3999999999996</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44754.76666666667</v>
      </c>
      <c r="I32" s="18">
        <f t="shared" si="0"/>
        <v>1746.3999999999996</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44754.76666666667</v>
      </c>
      <c r="I33" s="18">
        <f t="shared" si="0"/>
        <v>1746.3999999999996</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44754.76666666667</v>
      </c>
      <c r="I34" s="18">
        <f t="shared" si="0"/>
        <v>1746.3999999999996</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44754.76666666667</v>
      </c>
      <c r="I35" s="18">
        <f t="shared" si="0"/>
        <v>1746.3999999999996</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44754.76666666667</v>
      </c>
      <c r="I36" s="18">
        <f t="shared" si="0"/>
        <v>1746.3999999999996</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44838.1</v>
      </c>
      <c r="I37" s="18">
        <f t="shared" si="0"/>
        <v>3746.3999999999996</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44754.76666666667</v>
      </c>
      <c r="I38" s="18">
        <f t="shared" si="0"/>
        <v>1746.3999999999996</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44838.1</v>
      </c>
      <c r="I39" s="18">
        <f t="shared" si="0"/>
        <v>3746.3999999999996</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44838.1</v>
      </c>
      <c r="I40" s="18">
        <f t="shared" si="0"/>
        <v>3746.3999999999996</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44838.1</v>
      </c>
      <c r="I41" s="18">
        <f t="shared" si="0"/>
        <v>3746.3999999999996</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44754.76666666667</v>
      </c>
      <c r="I42" s="18">
        <f t="shared" si="0"/>
        <v>1746.3999999999996</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44754.76666666667</v>
      </c>
      <c r="I43" s="18">
        <f t="shared" si="0"/>
        <v>1746.3999999999996</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44838.1</v>
      </c>
      <c r="I44" s="18">
        <f t="shared" si="0"/>
        <v>3746.3999999999996</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44838.1</v>
      </c>
      <c r="I45" s="18">
        <f t="shared" si="0"/>
        <v>3746.3999999999996</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44754.76666666667</v>
      </c>
      <c r="I46" s="18">
        <f t="shared" si="0"/>
        <v>1746.3999999999996</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45004.76666666667</v>
      </c>
      <c r="I47" s="18">
        <f t="shared" si="0"/>
        <v>7746.4</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44736.6</v>
      </c>
      <c r="I48" s="18">
        <f t="shared" si="0"/>
        <v>1310.3999999999996</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44734.183333333334</v>
      </c>
      <c r="I49" s="18">
        <f t="shared" si="0"/>
        <v>1252.3999999999996</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44734.183333333334</v>
      </c>
      <c r="I50" s="18">
        <f t="shared" si="0"/>
        <v>1252.3999999999996</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44734.183333333334</v>
      </c>
      <c r="I51" s="18">
        <f t="shared" si="0"/>
        <v>1252.3999999999996</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44734.183333333334</v>
      </c>
      <c r="I52" s="18">
        <f t="shared" si="0"/>
        <v>1252.3999999999996</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44682.433333333334</v>
      </c>
      <c r="I53" s="18">
        <f t="shared" si="0"/>
        <v>10.399999999999636</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44682.433333333334</v>
      </c>
      <c r="I54" s="18">
        <f t="shared" si="0"/>
        <v>10.399999999999636</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44734.183333333334</v>
      </c>
      <c r="I55" s="18">
        <f t="shared" si="0"/>
        <v>1252.3999999999996</v>
      </c>
      <c r="J55" s="12" t="str">
        <f t="shared" si="2"/>
        <v>NOT DUE</v>
      </c>
      <c r="K55" s="24"/>
      <c r="L55" s="15"/>
    </row>
    <row r="56" spans="1:12" ht="25.5">
      <c r="A56" s="12" t="s">
        <v>3550</v>
      </c>
      <c r="B56" s="24" t="s">
        <v>1589</v>
      </c>
      <c r="C56" s="24" t="s">
        <v>1590</v>
      </c>
      <c r="D56" s="34">
        <v>8000</v>
      </c>
      <c r="E56" s="8">
        <v>43970</v>
      </c>
      <c r="F56" s="8">
        <v>44369</v>
      </c>
      <c r="G56" s="20">
        <v>9242</v>
      </c>
      <c r="H56" s="17">
        <f t="shared" si="7"/>
        <v>44734.183333333334</v>
      </c>
      <c r="I56" s="18">
        <f t="shared" si="0"/>
        <v>1252.3999999999996</v>
      </c>
      <c r="J56" s="12" t="str">
        <f t="shared" si="2"/>
        <v>NOT DUE</v>
      </c>
      <c r="K56" s="24"/>
      <c r="L56" s="15"/>
    </row>
    <row r="57" spans="1:12">
      <c r="A57" s="12" t="s">
        <v>3551</v>
      </c>
      <c r="B57" s="24" t="s">
        <v>1591</v>
      </c>
      <c r="C57" s="24" t="s">
        <v>1592</v>
      </c>
      <c r="D57" s="34">
        <v>8000</v>
      </c>
      <c r="E57" s="8">
        <v>43970</v>
      </c>
      <c r="F57" s="8">
        <v>44369</v>
      </c>
      <c r="G57" s="20">
        <v>9242</v>
      </c>
      <c r="H57" s="17">
        <f t="shared" si="7"/>
        <v>44734.183333333334</v>
      </c>
      <c r="I57" s="18">
        <f t="shared" si="0"/>
        <v>1252.3999999999996</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44734.183333333334</v>
      </c>
      <c r="I58" s="18">
        <f t="shared" si="0"/>
        <v>1252.3999999999996</v>
      </c>
      <c r="J58" s="12" t="str">
        <f t="shared" si="2"/>
        <v>NOT DUE</v>
      </c>
      <c r="K58" s="24"/>
      <c r="L58" s="15"/>
    </row>
    <row r="59" spans="1:12" ht="25.5">
      <c r="A59" s="12" t="s">
        <v>3553</v>
      </c>
      <c r="B59" s="24" t="s">
        <v>1595</v>
      </c>
      <c r="C59" s="24" t="s">
        <v>1596</v>
      </c>
      <c r="D59" s="34">
        <v>8000</v>
      </c>
      <c r="E59" s="8">
        <v>43970</v>
      </c>
      <c r="F59" s="8">
        <v>44369</v>
      </c>
      <c r="G59" s="20">
        <v>9242</v>
      </c>
      <c r="H59" s="17">
        <f t="shared" si="7"/>
        <v>44734.183333333334</v>
      </c>
      <c r="I59" s="18">
        <f t="shared" si="0"/>
        <v>1252.3999999999996</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44734.183333333334</v>
      </c>
      <c r="I60" s="18">
        <f t="shared" si="0"/>
        <v>1252.3999999999996</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44734.183333333334</v>
      </c>
      <c r="I61" s="18">
        <f t="shared" si="0"/>
        <v>1252.3999999999996</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44734.183333333334</v>
      </c>
      <c r="I62" s="18">
        <f t="shared" si="0"/>
        <v>1252.3999999999996</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44736.6</v>
      </c>
      <c r="I63" s="18">
        <f t="shared" si="0"/>
        <v>1310.3999999999996</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44736.6</v>
      </c>
      <c r="I64" s="18">
        <f t="shared" si="0"/>
        <v>1310.3999999999996</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44736.6</v>
      </c>
      <c r="I65" s="18">
        <f t="shared" si="0"/>
        <v>1310.3999999999996</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44736.6</v>
      </c>
      <c r="I66" s="18">
        <f t="shared" si="0"/>
        <v>1310.3999999999996</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44734.183333333334</v>
      </c>
      <c r="I67" s="18">
        <f t="shared" si="0"/>
        <v>1252.3999999999996</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44734.183333333334</v>
      </c>
      <c r="I68" s="18">
        <f t="shared" si="0"/>
        <v>1252.3999999999996</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44734.183333333334</v>
      </c>
      <c r="I69" s="18">
        <f t="shared" si="0"/>
        <v>1252.3999999999996</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44682.433333333334</v>
      </c>
      <c r="I70" s="18">
        <f t="shared" si="0"/>
        <v>10.399999999999636</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44682.433333333334</v>
      </c>
      <c r="I71" s="18">
        <f t="shared" si="0"/>
        <v>10.399999999999636</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44736.6</v>
      </c>
      <c r="I72" s="18">
        <f t="shared" ref="I72:I120" si="9">D72-($F$4-G72)</f>
        <v>1310.3999999999996</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44736.6</v>
      </c>
      <c r="I73" s="18">
        <f t="shared" si="9"/>
        <v>1310.3999999999996</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44734.183333333334</v>
      </c>
      <c r="I74" s="18">
        <f t="shared" si="9"/>
        <v>1252.3999999999996</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44734.183333333334</v>
      </c>
      <c r="I75" s="18">
        <f t="shared" si="9"/>
        <v>1252.3999999999996</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44734.183333333334</v>
      </c>
      <c r="I76" s="18">
        <f t="shared" si="9"/>
        <v>1252.3999999999996</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44682.433333333334</v>
      </c>
      <c r="I77" s="18">
        <f t="shared" si="9"/>
        <v>10.399999999999636</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44682.433333333334</v>
      </c>
      <c r="I78" s="18">
        <f t="shared" si="9"/>
        <v>10.399999999999636</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44682.433333333334</v>
      </c>
      <c r="I79" s="18">
        <f t="shared" si="9"/>
        <v>10.399999999999636</v>
      </c>
      <c r="J79" s="12" t="str">
        <f t="shared" si="10"/>
        <v>NOT DUE</v>
      </c>
      <c r="K79" s="24" t="s">
        <v>3706</v>
      </c>
      <c r="L79" s="15"/>
    </row>
    <row r="80" spans="1:12">
      <c r="A80" s="12" t="s">
        <v>3574</v>
      </c>
      <c r="B80" s="24" t="s">
        <v>3712</v>
      </c>
      <c r="C80" s="24" t="s">
        <v>36</v>
      </c>
      <c r="D80" s="34">
        <v>16000</v>
      </c>
      <c r="E80" s="8">
        <v>43970</v>
      </c>
      <c r="F80" s="8">
        <v>43970</v>
      </c>
      <c r="G80" s="20">
        <v>0</v>
      </c>
      <c r="H80" s="17">
        <f t="shared" si="12"/>
        <v>44682.433333333334</v>
      </c>
      <c r="I80" s="18">
        <f t="shared" si="9"/>
        <v>10.399999999999636</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44682.433333333334</v>
      </c>
      <c r="I81" s="18">
        <f t="shared" si="9"/>
        <v>10.399999999999636</v>
      </c>
      <c r="J81" s="12" t="str">
        <f t="shared" si="10"/>
        <v>NOT DUE</v>
      </c>
      <c r="K81" s="24" t="s">
        <v>3705</v>
      </c>
      <c r="L81" s="15"/>
    </row>
    <row r="82" spans="1:12">
      <c r="A82" s="12" t="s">
        <v>3576</v>
      </c>
      <c r="B82" s="24" t="s">
        <v>3710</v>
      </c>
      <c r="C82" s="24" t="s">
        <v>36</v>
      </c>
      <c r="D82" s="34">
        <v>16000</v>
      </c>
      <c r="E82" s="8">
        <v>43970</v>
      </c>
      <c r="F82" s="8">
        <v>43970</v>
      </c>
      <c r="G82" s="20">
        <v>0</v>
      </c>
      <c r="H82" s="17">
        <f t="shared" si="12"/>
        <v>44682.433333333334</v>
      </c>
      <c r="I82" s="18">
        <f t="shared" si="9"/>
        <v>10.399999999999636</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44734.183333333334</v>
      </c>
      <c r="I83" s="18">
        <f t="shared" si="9"/>
        <v>1252.3999999999996</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44734.183333333334</v>
      </c>
      <c r="I84" s="18">
        <f t="shared" si="9"/>
        <v>1252.3999999999996</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44734.183333333334</v>
      </c>
      <c r="I85" s="18">
        <f t="shared" si="9"/>
        <v>1252.3999999999996</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44734.183333333334</v>
      </c>
      <c r="I86" s="18">
        <f t="shared" si="9"/>
        <v>1252.3999999999996</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44734.183333333334</v>
      </c>
      <c r="I87" s="18">
        <f t="shared" si="9"/>
        <v>1252.3999999999996</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44734.183333333334</v>
      </c>
      <c r="I88" s="18">
        <f t="shared" si="9"/>
        <v>1252.3999999999996</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44734.183333333334</v>
      </c>
      <c r="I89" s="18">
        <f t="shared" si="9"/>
        <v>1252.3999999999996</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44734.183333333334</v>
      </c>
      <c r="I90" s="18">
        <f t="shared" si="9"/>
        <v>1252.3999999999996</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44734.183333333334</v>
      </c>
      <c r="I91" s="18">
        <f t="shared" si="9"/>
        <v>1252.3999999999996</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44734.183333333334</v>
      </c>
      <c r="I92" s="18">
        <f t="shared" si="9"/>
        <v>1252.3999999999996</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44734.183333333334</v>
      </c>
      <c r="I93" s="18">
        <f t="shared" si="9"/>
        <v>1252.3999999999996</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44734.183333333334</v>
      </c>
      <c r="I94" s="18">
        <f t="shared" si="9"/>
        <v>1252.3999999999996</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44734.183333333334</v>
      </c>
      <c r="I95" s="18">
        <f t="shared" si="9"/>
        <v>1252.3999999999996</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44734.183333333334</v>
      </c>
      <c r="I96" s="18">
        <f t="shared" si="9"/>
        <v>1252.3999999999996</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44682.433333333334</v>
      </c>
      <c r="I97" s="18">
        <f t="shared" si="9"/>
        <v>10.399999999999636</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44682.433333333334</v>
      </c>
      <c r="I98" s="18">
        <f t="shared" si="9"/>
        <v>10.399999999999636</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44734.183333333334</v>
      </c>
      <c r="I99" s="18">
        <f t="shared" si="9"/>
        <v>1252.3999999999996</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44682.433333333334</v>
      </c>
      <c r="I100" s="18">
        <f t="shared" si="9"/>
        <v>10.399999999999636</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44734.183333333334</v>
      </c>
      <c r="I109" s="197">
        <f t="shared" si="9"/>
        <v>1252.3999999999996</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44734.183333333334</v>
      </c>
      <c r="I110" s="18">
        <f t="shared" si="9"/>
        <v>1252.3999999999996</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44734.183333333334</v>
      </c>
      <c r="I111" s="18">
        <f t="shared" si="9"/>
        <v>1252.3999999999996</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44734.183333333334</v>
      </c>
      <c r="I112" s="18">
        <f t="shared" si="9"/>
        <v>1252.3999999999996</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44734.183333333334</v>
      </c>
      <c r="I113" s="18">
        <f t="shared" si="9"/>
        <v>1252.3999999999996</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44734.183333333334</v>
      </c>
      <c r="I114" s="18">
        <f t="shared" si="9"/>
        <v>1252.3999999999996</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44734.183333333334</v>
      </c>
      <c r="I115" s="18">
        <f t="shared" si="9"/>
        <v>1252.3999999999996</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44734.183333333334</v>
      </c>
      <c r="I116" s="18">
        <f t="shared" si="9"/>
        <v>1252.3999999999996</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44734.183333333334</v>
      </c>
      <c r="I117" s="18">
        <f t="shared" si="9"/>
        <v>1252.3999999999996</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44736.6</v>
      </c>
      <c r="I118" s="18">
        <f t="shared" si="9"/>
        <v>1310.3999999999996</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45015.76666666667</v>
      </c>
      <c r="I119" s="18">
        <f t="shared" si="9"/>
        <v>8010.4</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44736.6</v>
      </c>
      <c r="I120" s="18">
        <f t="shared" si="9"/>
        <v>1310.3999999999996</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3425.3</v>
      </c>
    </row>
    <row r="5" spans="1:12" ht="18" customHeight="1">
      <c r="A5" s="332" t="s">
        <v>77</v>
      </c>
      <c r="B5" s="332"/>
      <c r="C5" s="30" t="s">
        <v>5221</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44705.945833333331</v>
      </c>
      <c r="I8" s="18">
        <f t="shared" ref="I8:I71" si="0">D8-($F$4-G8)</f>
        <v>574.69999999999982</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44705.945833333331</v>
      </c>
      <c r="I9" s="18">
        <f t="shared" si="0"/>
        <v>574.69999999999982</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44705.945833333331</v>
      </c>
      <c r="I10" s="18">
        <f t="shared" si="0"/>
        <v>574.69999999999982</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44705.945833333331</v>
      </c>
      <c r="I11" s="18">
        <f t="shared" si="0"/>
        <v>574.69999999999982</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44705.945833333331</v>
      </c>
      <c r="I12" s="18">
        <f t="shared" si="0"/>
        <v>574.69999999999982</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44705.945833333331</v>
      </c>
      <c r="I13" s="18">
        <f t="shared" si="0"/>
        <v>574.69999999999982</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44705.945833333331</v>
      </c>
      <c r="I14" s="18">
        <f t="shared" si="0"/>
        <v>574.69999999999982</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44705.945833333331</v>
      </c>
      <c r="I15" s="18">
        <f t="shared" si="0"/>
        <v>574.69999999999982</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44705.945833333331</v>
      </c>
      <c r="I16" s="18">
        <f t="shared" si="0"/>
        <v>574.69999999999982</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44705.945833333331</v>
      </c>
      <c r="I17" s="18">
        <f t="shared" si="0"/>
        <v>574.69999999999982</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44705.945833333331</v>
      </c>
      <c r="I18" s="18">
        <f t="shared" si="0"/>
        <v>574.69999999999982</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44705.945833333331</v>
      </c>
      <c r="I19" s="18">
        <f t="shared" si="0"/>
        <v>574.69999999999982</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44705.945833333331</v>
      </c>
      <c r="I20" s="18">
        <f t="shared" si="0"/>
        <v>574.69999999999982</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44705.945833333331</v>
      </c>
      <c r="I21" s="18">
        <f t="shared" si="0"/>
        <v>574.69999999999982</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44705.945833333331</v>
      </c>
      <c r="I22" s="18">
        <f t="shared" si="0"/>
        <v>574.69999999999982</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44705.945833333331</v>
      </c>
      <c r="I23" s="18">
        <f t="shared" si="0"/>
        <v>574.69999999999982</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44705.945833333331</v>
      </c>
      <c r="I24" s="18">
        <f t="shared" si="0"/>
        <v>574.69999999999982</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44705.945833333331</v>
      </c>
      <c r="I25" s="18">
        <f t="shared" si="0"/>
        <v>574.69999999999982</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44705.945833333331</v>
      </c>
      <c r="I26" s="18">
        <f t="shared" si="0"/>
        <v>574.69999999999982</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44705.945833333331</v>
      </c>
      <c r="I27" s="18">
        <f t="shared" si="0"/>
        <v>574.69999999999982</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44705.945833333331</v>
      </c>
      <c r="I28" s="18">
        <f t="shared" si="0"/>
        <v>574.69999999999982</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44705.945833333331</v>
      </c>
      <c r="I29" s="18">
        <f t="shared" si="0"/>
        <v>574.69999999999982</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44705.945833333331</v>
      </c>
      <c r="I30" s="18">
        <f t="shared" si="0"/>
        <v>574.69999999999982</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44705.945833333331</v>
      </c>
      <c r="I31" s="18">
        <f t="shared" si="0"/>
        <v>574.69999999999982</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44705.945833333331</v>
      </c>
      <c r="I32" s="18">
        <f t="shared" si="0"/>
        <v>574.69999999999982</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44705.945833333331</v>
      </c>
      <c r="I33" s="18">
        <f t="shared" si="0"/>
        <v>574.69999999999982</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44705.945833333331</v>
      </c>
      <c r="I34" s="18">
        <f t="shared" si="0"/>
        <v>574.69999999999982</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44705.945833333331</v>
      </c>
      <c r="I35" s="18">
        <f t="shared" si="0"/>
        <v>574.69999999999982</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44705.945833333331</v>
      </c>
      <c r="I36" s="18">
        <f t="shared" si="0"/>
        <v>574.69999999999982</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44705.945833333331</v>
      </c>
      <c r="I37" s="18">
        <f t="shared" si="0"/>
        <v>574.69999999999982</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44705.945833333331</v>
      </c>
      <c r="I38" s="18">
        <f t="shared" si="0"/>
        <v>574.69999999999982</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44705.945833333331</v>
      </c>
      <c r="I39" s="18">
        <f t="shared" si="0"/>
        <v>574.69999999999982</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44705.945833333331</v>
      </c>
      <c r="I40" s="18">
        <f t="shared" si="0"/>
        <v>574.69999999999982</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44705.945833333331</v>
      </c>
      <c r="I41" s="18">
        <f t="shared" si="0"/>
        <v>574.69999999999982</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44705.945833333331</v>
      </c>
      <c r="I42" s="18">
        <f t="shared" si="0"/>
        <v>574.69999999999982</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44705.945833333331</v>
      </c>
      <c r="I43" s="18">
        <f t="shared" si="0"/>
        <v>574.69999999999982</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44705.945833333331</v>
      </c>
      <c r="I44" s="18">
        <f t="shared" si="0"/>
        <v>574.69999999999982</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44705.945833333331</v>
      </c>
      <c r="I45" s="18">
        <f t="shared" si="0"/>
        <v>574.69999999999982</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44705.945833333331</v>
      </c>
      <c r="I46" s="18">
        <f t="shared" si="0"/>
        <v>574.69999999999982</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44872.612500000003</v>
      </c>
      <c r="I47" s="18">
        <f t="shared" si="0"/>
        <v>4574.7</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44705.945833333331</v>
      </c>
      <c r="I48" s="18">
        <f t="shared" si="0"/>
        <v>574.69999999999982</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44872.612500000003</v>
      </c>
      <c r="I49" s="18">
        <f t="shared" si="0"/>
        <v>4574.7</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44872.612500000003</v>
      </c>
      <c r="I50" s="18">
        <f t="shared" si="0"/>
        <v>4574.7</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44872.612500000003</v>
      </c>
      <c r="I51" s="18">
        <f t="shared" si="0"/>
        <v>4574.7</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44872.612500000003</v>
      </c>
      <c r="I52" s="18">
        <f t="shared" si="0"/>
        <v>4574.7</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45205.945833333331</v>
      </c>
      <c r="I53" s="18">
        <f t="shared" si="0"/>
        <v>12574.7</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45205.945833333331</v>
      </c>
      <c r="I54" s="18">
        <f t="shared" si="0"/>
        <v>12574.7</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44872.612500000003</v>
      </c>
      <c r="I55" s="18">
        <f t="shared" si="0"/>
        <v>4574.7</v>
      </c>
      <c r="J55" s="12" t="str">
        <f t="shared" si="2"/>
        <v>NOT DUE</v>
      </c>
      <c r="K55" s="24"/>
      <c r="L55" s="32"/>
    </row>
    <row r="56" spans="1:12" ht="25.5">
      <c r="A56" s="12" t="s">
        <v>3436</v>
      </c>
      <c r="B56" s="24" t="s">
        <v>1589</v>
      </c>
      <c r="C56" s="24" t="s">
        <v>1590</v>
      </c>
      <c r="D56" s="34">
        <v>8000</v>
      </c>
      <c r="E56" s="8">
        <v>43970</v>
      </c>
      <c r="F56" s="8">
        <v>43970</v>
      </c>
      <c r="G56" s="20">
        <v>0</v>
      </c>
      <c r="H56" s="17">
        <f t="shared" si="7"/>
        <v>44872.612500000003</v>
      </c>
      <c r="I56" s="18">
        <f t="shared" si="0"/>
        <v>4574.7</v>
      </c>
      <c r="J56" s="12" t="str">
        <f t="shared" si="2"/>
        <v>NOT DUE</v>
      </c>
      <c r="K56" s="24"/>
      <c r="L56" s="32"/>
    </row>
    <row r="57" spans="1:12">
      <c r="A57" s="12" t="s">
        <v>3437</v>
      </c>
      <c r="B57" s="24" t="s">
        <v>1591</v>
      </c>
      <c r="C57" s="24" t="s">
        <v>1592</v>
      </c>
      <c r="D57" s="34">
        <v>8000</v>
      </c>
      <c r="E57" s="8">
        <v>43970</v>
      </c>
      <c r="F57" s="8">
        <v>43970</v>
      </c>
      <c r="G57" s="20">
        <v>0</v>
      </c>
      <c r="H57" s="17">
        <f t="shared" si="7"/>
        <v>44872.612500000003</v>
      </c>
      <c r="I57" s="18">
        <f t="shared" si="0"/>
        <v>4574.7</v>
      </c>
      <c r="J57" s="12" t="str">
        <f t="shared" si="2"/>
        <v>NOT DUE</v>
      </c>
      <c r="K57" s="24" t="s">
        <v>3705</v>
      </c>
      <c r="L57" s="32"/>
    </row>
    <row r="58" spans="1:12">
      <c r="A58" s="12" t="s">
        <v>3438</v>
      </c>
      <c r="B58" s="24" t="s">
        <v>1593</v>
      </c>
      <c r="C58" s="24" t="s">
        <v>1594</v>
      </c>
      <c r="D58" s="34">
        <v>8000</v>
      </c>
      <c r="E58" s="8">
        <v>43970</v>
      </c>
      <c r="F58" s="8">
        <v>43970</v>
      </c>
      <c r="G58" s="20">
        <v>0</v>
      </c>
      <c r="H58" s="17">
        <f t="shared" si="7"/>
        <v>44872.612500000003</v>
      </c>
      <c r="I58" s="18">
        <f t="shared" si="0"/>
        <v>4574.7</v>
      </c>
      <c r="J58" s="12" t="str">
        <f t="shared" si="2"/>
        <v>NOT DUE</v>
      </c>
      <c r="K58" s="24"/>
      <c r="L58" s="32"/>
    </row>
    <row r="59" spans="1:12" ht="25.5">
      <c r="A59" s="12" t="s">
        <v>3439</v>
      </c>
      <c r="B59" s="24" t="s">
        <v>1595</v>
      </c>
      <c r="C59" s="24" t="s">
        <v>1596</v>
      </c>
      <c r="D59" s="34">
        <v>8000</v>
      </c>
      <c r="E59" s="8">
        <v>43970</v>
      </c>
      <c r="F59" s="8">
        <v>43970</v>
      </c>
      <c r="G59" s="20">
        <v>0</v>
      </c>
      <c r="H59" s="17">
        <f t="shared" si="7"/>
        <v>44872.612500000003</v>
      </c>
      <c r="I59" s="18">
        <f t="shared" si="0"/>
        <v>4574.7</v>
      </c>
      <c r="J59" s="12" t="str">
        <f t="shared" si="2"/>
        <v>NOT DUE</v>
      </c>
      <c r="K59" s="24" t="s">
        <v>3705</v>
      </c>
      <c r="L59" s="32"/>
    </row>
    <row r="60" spans="1:12">
      <c r="A60" s="12" t="s">
        <v>3440</v>
      </c>
      <c r="B60" s="24" t="s">
        <v>1597</v>
      </c>
      <c r="C60" s="24" t="s">
        <v>1598</v>
      </c>
      <c r="D60" s="34">
        <v>8000</v>
      </c>
      <c r="E60" s="8">
        <v>43970</v>
      </c>
      <c r="F60" s="8">
        <v>43970</v>
      </c>
      <c r="G60" s="20">
        <v>0</v>
      </c>
      <c r="H60" s="17">
        <f t="shared" si="7"/>
        <v>44872.612500000003</v>
      </c>
      <c r="I60" s="18">
        <f t="shared" si="0"/>
        <v>4574.7</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44872.612500000003</v>
      </c>
      <c r="I61" s="18">
        <f t="shared" si="0"/>
        <v>4574.7</v>
      </c>
      <c r="J61" s="12" t="str">
        <f t="shared" si="2"/>
        <v>NOT DUE</v>
      </c>
      <c r="K61" s="24" t="s">
        <v>3705</v>
      </c>
      <c r="L61" s="32"/>
    </row>
    <row r="62" spans="1:12">
      <c r="A62" s="12" t="s">
        <v>3442</v>
      </c>
      <c r="B62" s="24" t="s">
        <v>1601</v>
      </c>
      <c r="C62" s="24" t="s">
        <v>1602</v>
      </c>
      <c r="D62" s="34">
        <v>8000</v>
      </c>
      <c r="E62" s="8">
        <v>43970</v>
      </c>
      <c r="F62" s="8">
        <v>43970</v>
      </c>
      <c r="G62" s="20">
        <v>0</v>
      </c>
      <c r="H62" s="17">
        <f t="shared" si="7"/>
        <v>44872.612500000003</v>
      </c>
      <c r="I62" s="18">
        <f t="shared" si="0"/>
        <v>4574.7</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44705.945833333331</v>
      </c>
      <c r="I63" s="18">
        <f t="shared" si="0"/>
        <v>574.69999999999982</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44705.945833333331</v>
      </c>
      <c r="I64" s="18">
        <f t="shared" si="0"/>
        <v>574.69999999999982</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44705.945833333331</v>
      </c>
      <c r="I65" s="18">
        <f t="shared" si="0"/>
        <v>574.69999999999982</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44705.945833333331</v>
      </c>
      <c r="I66" s="18">
        <f t="shared" si="0"/>
        <v>574.69999999999982</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44872.612500000003</v>
      </c>
      <c r="I67" s="18">
        <f t="shared" si="0"/>
        <v>4574.7</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44872.612500000003</v>
      </c>
      <c r="I68" s="18">
        <f t="shared" si="0"/>
        <v>4574.7</v>
      </c>
      <c r="J68" s="12" t="str">
        <f t="shared" si="2"/>
        <v>NOT DUE</v>
      </c>
      <c r="K68" s="24" t="s">
        <v>3705</v>
      </c>
      <c r="L68" s="32"/>
    </row>
    <row r="69" spans="1:12">
      <c r="A69" s="12" t="s">
        <v>3449</v>
      </c>
      <c r="B69" s="24" t="s">
        <v>1623</v>
      </c>
      <c r="C69" s="24" t="s">
        <v>1624</v>
      </c>
      <c r="D69" s="34">
        <v>8000</v>
      </c>
      <c r="E69" s="8">
        <v>43970</v>
      </c>
      <c r="F69" s="8">
        <v>43970</v>
      </c>
      <c r="G69" s="20">
        <v>0</v>
      </c>
      <c r="H69" s="17">
        <f t="shared" si="8"/>
        <v>44872.612500000003</v>
      </c>
      <c r="I69" s="18">
        <f t="shared" si="0"/>
        <v>4574.7</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45205.945833333331</v>
      </c>
      <c r="I70" s="18">
        <f t="shared" si="0"/>
        <v>12574.7</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45205.945833333331</v>
      </c>
      <c r="I71" s="18">
        <f t="shared" si="0"/>
        <v>12574.7</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44705.945833333331</v>
      </c>
      <c r="I72" s="18">
        <f t="shared" ref="I72:I120" si="9">D72-($F$4-G72)</f>
        <v>574.69999999999982</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44705.945833333331</v>
      </c>
      <c r="I73" s="18">
        <f t="shared" si="9"/>
        <v>574.69999999999982</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44872.612500000003</v>
      </c>
      <c r="I74" s="18">
        <f t="shared" si="9"/>
        <v>4574.7</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44872.612500000003</v>
      </c>
      <c r="I75" s="18">
        <f t="shared" si="9"/>
        <v>4574.7</v>
      </c>
      <c r="J75" s="12" t="str">
        <f t="shared" si="10"/>
        <v>NOT DUE</v>
      </c>
      <c r="K75" s="24" t="s">
        <v>3705</v>
      </c>
      <c r="L75" s="32"/>
    </row>
    <row r="76" spans="1:12">
      <c r="A76" s="12" t="s">
        <v>3456</v>
      </c>
      <c r="B76" s="24" t="s">
        <v>1638</v>
      </c>
      <c r="C76" s="24" t="s">
        <v>1529</v>
      </c>
      <c r="D76" s="34">
        <v>8000</v>
      </c>
      <c r="E76" s="8">
        <v>43970</v>
      </c>
      <c r="F76" s="8">
        <v>43970</v>
      </c>
      <c r="G76" s="20">
        <v>0</v>
      </c>
      <c r="H76" s="17">
        <f t="shared" si="11"/>
        <v>44872.612500000003</v>
      </c>
      <c r="I76" s="18">
        <f t="shared" si="9"/>
        <v>4574.7</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45205.945833333331</v>
      </c>
      <c r="I77" s="18">
        <f t="shared" si="9"/>
        <v>12574.7</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45205.945833333331</v>
      </c>
      <c r="I78" s="18">
        <f t="shared" si="9"/>
        <v>12574.7</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45205.945833333331</v>
      </c>
      <c r="I79" s="18">
        <f t="shared" si="9"/>
        <v>12574.7</v>
      </c>
      <c r="J79" s="12" t="str">
        <f t="shared" si="10"/>
        <v>NOT DUE</v>
      </c>
      <c r="K79" s="24" t="s">
        <v>3706</v>
      </c>
      <c r="L79" s="32"/>
    </row>
    <row r="80" spans="1:12">
      <c r="A80" s="12" t="s">
        <v>3460</v>
      </c>
      <c r="B80" s="24" t="s">
        <v>3712</v>
      </c>
      <c r="C80" s="24" t="s">
        <v>36</v>
      </c>
      <c r="D80" s="34">
        <v>16000</v>
      </c>
      <c r="E80" s="8">
        <v>43970</v>
      </c>
      <c r="F80" s="8">
        <v>43970</v>
      </c>
      <c r="G80" s="20">
        <v>0</v>
      </c>
      <c r="H80" s="17">
        <f t="shared" si="12"/>
        <v>45205.945833333331</v>
      </c>
      <c r="I80" s="18">
        <f t="shared" si="9"/>
        <v>12574.7</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45205.945833333331</v>
      </c>
      <c r="I81" s="18">
        <f t="shared" si="9"/>
        <v>12574.7</v>
      </c>
      <c r="J81" s="12" t="str">
        <f t="shared" si="10"/>
        <v>NOT DUE</v>
      </c>
      <c r="K81" s="24" t="s">
        <v>3705</v>
      </c>
      <c r="L81" s="32"/>
    </row>
    <row r="82" spans="1:12">
      <c r="A82" s="12" t="s">
        <v>3462</v>
      </c>
      <c r="B82" s="24" t="s">
        <v>3710</v>
      </c>
      <c r="C82" s="24" t="s">
        <v>36</v>
      </c>
      <c r="D82" s="34">
        <v>16000</v>
      </c>
      <c r="E82" s="8">
        <v>43970</v>
      </c>
      <c r="F82" s="8">
        <v>43970</v>
      </c>
      <c r="G82" s="20">
        <v>0</v>
      </c>
      <c r="H82" s="17">
        <f t="shared" si="12"/>
        <v>45205.945833333331</v>
      </c>
      <c r="I82" s="18">
        <f t="shared" si="9"/>
        <v>12574.7</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44872.612500000003</v>
      </c>
      <c r="I83" s="18">
        <f t="shared" si="9"/>
        <v>4574.7</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44872.612500000003</v>
      </c>
      <c r="I84" s="18">
        <f t="shared" si="9"/>
        <v>4574.7</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44872.612500000003</v>
      </c>
      <c r="I85" s="18">
        <f t="shared" si="9"/>
        <v>4574.7</v>
      </c>
      <c r="J85" s="12" t="str">
        <f t="shared" si="10"/>
        <v>NOT DUE</v>
      </c>
      <c r="K85" s="24" t="s">
        <v>3707</v>
      </c>
      <c r="L85" s="32"/>
    </row>
    <row r="86" spans="1:12">
      <c r="A86" s="12" t="s">
        <v>3466</v>
      </c>
      <c r="B86" s="24" t="s">
        <v>1655</v>
      </c>
      <c r="C86" s="24" t="s">
        <v>1529</v>
      </c>
      <c r="D86" s="34">
        <v>8000</v>
      </c>
      <c r="E86" s="8">
        <v>43970</v>
      </c>
      <c r="F86" s="8">
        <v>43970</v>
      </c>
      <c r="G86" s="20">
        <v>0</v>
      </c>
      <c r="H86" s="17">
        <f t="shared" si="13"/>
        <v>44872.612500000003</v>
      </c>
      <c r="I86" s="18">
        <f t="shared" si="9"/>
        <v>4574.7</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44872.612500000003</v>
      </c>
      <c r="I87" s="18">
        <f t="shared" si="9"/>
        <v>4574.7</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44872.612500000003</v>
      </c>
      <c r="I88" s="18">
        <f t="shared" si="9"/>
        <v>4574.7</v>
      </c>
      <c r="J88" s="12" t="str">
        <f t="shared" si="10"/>
        <v>NOT DUE</v>
      </c>
      <c r="K88" s="24" t="s">
        <v>3707</v>
      </c>
      <c r="L88" s="32"/>
    </row>
    <row r="89" spans="1:12">
      <c r="A89" s="12" t="s">
        <v>3469</v>
      </c>
      <c r="B89" s="24" t="s">
        <v>1660</v>
      </c>
      <c r="C89" s="24" t="s">
        <v>1529</v>
      </c>
      <c r="D89" s="34">
        <v>8000</v>
      </c>
      <c r="E89" s="8">
        <v>43970</v>
      </c>
      <c r="F89" s="8">
        <v>43970</v>
      </c>
      <c r="G89" s="20">
        <v>0</v>
      </c>
      <c r="H89" s="17">
        <f t="shared" si="13"/>
        <v>44872.612500000003</v>
      </c>
      <c r="I89" s="18">
        <f t="shared" si="9"/>
        <v>4574.7</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44872.612500000003</v>
      </c>
      <c r="I90" s="18">
        <f t="shared" si="9"/>
        <v>4574.7</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44872.612500000003</v>
      </c>
      <c r="I91" s="18">
        <f t="shared" si="9"/>
        <v>4574.7</v>
      </c>
      <c r="J91" s="12" t="str">
        <f t="shared" si="10"/>
        <v>NOT DUE</v>
      </c>
      <c r="K91" s="24" t="s">
        <v>3707</v>
      </c>
      <c r="L91" s="32"/>
    </row>
    <row r="92" spans="1:12">
      <c r="A92" s="12" t="s">
        <v>3472</v>
      </c>
      <c r="B92" s="24" t="s">
        <v>1664</v>
      </c>
      <c r="C92" s="24" t="s">
        <v>1665</v>
      </c>
      <c r="D92" s="34">
        <v>8000</v>
      </c>
      <c r="E92" s="8">
        <v>43970</v>
      </c>
      <c r="F92" s="8">
        <v>43970</v>
      </c>
      <c r="G92" s="20">
        <v>0</v>
      </c>
      <c r="H92" s="17">
        <f t="shared" si="13"/>
        <v>44872.612500000003</v>
      </c>
      <c r="I92" s="18">
        <f t="shared" si="9"/>
        <v>4574.7</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44872.612500000003</v>
      </c>
      <c r="I93" s="18">
        <f t="shared" si="9"/>
        <v>4574.7</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44872.612500000003</v>
      </c>
      <c r="I94" s="18">
        <f t="shared" si="9"/>
        <v>4574.7</v>
      </c>
      <c r="J94" s="12" t="str">
        <f t="shared" si="10"/>
        <v>NOT DUE</v>
      </c>
      <c r="K94" s="24" t="s">
        <v>3707</v>
      </c>
      <c r="L94" s="32"/>
    </row>
    <row r="95" spans="1:12">
      <c r="A95" s="12" t="s">
        <v>3475</v>
      </c>
      <c r="B95" s="24" t="s">
        <v>1668</v>
      </c>
      <c r="C95" s="24" t="s">
        <v>1669</v>
      </c>
      <c r="D95" s="34">
        <v>8000</v>
      </c>
      <c r="E95" s="8">
        <v>43970</v>
      </c>
      <c r="F95" s="8">
        <v>43970</v>
      </c>
      <c r="G95" s="20">
        <v>0</v>
      </c>
      <c r="H95" s="17">
        <f t="shared" si="13"/>
        <v>44872.612500000003</v>
      </c>
      <c r="I95" s="18">
        <f t="shared" si="9"/>
        <v>4574.7</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44872.612500000003</v>
      </c>
      <c r="I96" s="18">
        <f t="shared" si="9"/>
        <v>4574.7</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45205.945833333331</v>
      </c>
      <c r="I97" s="18">
        <f t="shared" si="9"/>
        <v>12574.7</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45205.945833333331</v>
      </c>
      <c r="I98" s="18">
        <f t="shared" si="9"/>
        <v>12574.7</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44872.612500000003</v>
      </c>
      <c r="I99" s="18">
        <f t="shared" si="9"/>
        <v>4574.7</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45205.945833333331</v>
      </c>
      <c r="I100" s="18">
        <f t="shared" si="9"/>
        <v>12574.7</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44872.612500000003</v>
      </c>
      <c r="I101" s="18">
        <f t="shared" si="9"/>
        <v>4574.7</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44705.945833333331</v>
      </c>
      <c r="I102" s="18">
        <f t="shared" si="9"/>
        <v>574.69999999999982</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44872.612500000003</v>
      </c>
      <c r="I103" s="18">
        <f t="shared" si="9"/>
        <v>4574.7</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44872.612500000003</v>
      </c>
      <c r="I104" s="18">
        <f t="shared" si="9"/>
        <v>4574.7</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44872.612500000003</v>
      </c>
      <c r="I105" s="18">
        <f t="shared" si="9"/>
        <v>4574.7</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44872.612500000003</v>
      </c>
      <c r="I106" s="18">
        <f t="shared" si="9"/>
        <v>4574.7</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44872.612500000003</v>
      </c>
      <c r="I107" s="18">
        <f t="shared" si="9"/>
        <v>4574.7</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45205.945833333331</v>
      </c>
      <c r="I108" s="18">
        <f t="shared" si="9"/>
        <v>12574.7</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44872.612500000003</v>
      </c>
      <c r="I109" s="18">
        <f t="shared" si="9"/>
        <v>4574.7</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44872.612500000003</v>
      </c>
      <c r="I110" s="18">
        <f t="shared" si="9"/>
        <v>4574.7</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44872.612500000003</v>
      </c>
      <c r="I111" s="18">
        <f t="shared" si="9"/>
        <v>4574.7</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44872.612500000003</v>
      </c>
      <c r="I112" s="18">
        <f t="shared" si="9"/>
        <v>4574.7</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44872.612500000003</v>
      </c>
      <c r="I113" s="18">
        <f t="shared" si="9"/>
        <v>4574.7</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44872.612500000003</v>
      </c>
      <c r="I114" s="18">
        <f t="shared" si="9"/>
        <v>4574.7</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44872.612500000003</v>
      </c>
      <c r="I115" s="18">
        <f t="shared" si="9"/>
        <v>4574.7</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44872.612500000003</v>
      </c>
      <c r="I116" s="18">
        <f t="shared" si="9"/>
        <v>4574.7</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44872.612500000003</v>
      </c>
      <c r="I117" s="18">
        <f t="shared" si="9"/>
        <v>4574.7</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44705.945833333331</v>
      </c>
      <c r="I118" s="18">
        <f t="shared" si="9"/>
        <v>574.69999999999982</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45539.279166666667</v>
      </c>
      <c r="I119" s="18">
        <f t="shared" si="9"/>
        <v>20574.7</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44705.945833333331</v>
      </c>
      <c r="I120" s="18">
        <f t="shared" si="9"/>
        <v>574.69999999999982</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C46" sqref="C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44981.908333333333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44981.908333333333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45147.199999999997</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44981.908333333333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45147.199999999997</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44981.908333333333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45147.199999999997</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45147.199999999997</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45147.199999999997</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44981.908333333333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44981.908333333333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44682</v>
      </c>
      <c r="G19" s="52"/>
      <c r="H19" s="10">
        <f>F19+1</f>
        <v>44683</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44682</v>
      </c>
      <c r="G20" s="52"/>
      <c r="H20" s="10">
        <f t="shared" ref="H20:H21" si="5">F20+1</f>
        <v>44683</v>
      </c>
      <c r="I20" s="11">
        <f t="shared" ca="1" si="4"/>
        <v>1</v>
      </c>
      <c r="J20" s="12" t="str">
        <f t="shared" ca="1" si="3"/>
        <v>NOT DUE</v>
      </c>
      <c r="K20" s="24" t="s">
        <v>1404</v>
      </c>
      <c r="L20" s="15"/>
    </row>
    <row r="21" spans="1:12" ht="38.25">
      <c r="A21" s="274" t="s">
        <v>3371</v>
      </c>
      <c r="B21" s="24" t="s">
        <v>1377</v>
      </c>
      <c r="C21" s="24" t="s">
        <v>1378</v>
      </c>
      <c r="D21" s="34" t="s">
        <v>1</v>
      </c>
      <c r="E21" s="8">
        <v>43970</v>
      </c>
      <c r="F21" s="293">
        <v>44682</v>
      </c>
      <c r="G21" s="52"/>
      <c r="H21" s="10">
        <f t="shared" si="5"/>
        <v>44683</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44664</v>
      </c>
      <c r="G22" s="52"/>
      <c r="H22" s="10">
        <f>F22+30</f>
        <v>44694</v>
      </c>
      <c r="I22" s="11">
        <f t="shared" ca="1" si="4"/>
        <v>12</v>
      </c>
      <c r="J22" s="12" t="str">
        <f t="shared" ca="1" si="3"/>
        <v>NOT DUE</v>
      </c>
      <c r="K22" s="24" t="s">
        <v>1406</v>
      </c>
      <c r="L22" s="15"/>
    </row>
    <row r="23" spans="1:12" ht="25.5">
      <c r="A23" s="274" t="s">
        <v>3373</v>
      </c>
      <c r="B23" s="24" t="s">
        <v>1381</v>
      </c>
      <c r="C23" s="24" t="s">
        <v>1382</v>
      </c>
      <c r="D23" s="34" t="s">
        <v>1</v>
      </c>
      <c r="E23" s="8">
        <v>43970</v>
      </c>
      <c r="F23" s="293">
        <v>44682</v>
      </c>
      <c r="G23" s="52"/>
      <c r="H23" s="10">
        <f t="shared" ref="H23:H26" si="6">F23+1</f>
        <v>44683</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44682</v>
      </c>
      <c r="G24" s="52"/>
      <c r="H24" s="10">
        <f t="shared" si="6"/>
        <v>44683</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44682</v>
      </c>
      <c r="G25" s="52"/>
      <c r="H25" s="10">
        <f t="shared" si="6"/>
        <v>44683</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44682</v>
      </c>
      <c r="G26" s="52"/>
      <c r="H26" s="10">
        <f t="shared" si="6"/>
        <v>44683</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45147.199999999997</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45147.199999999997</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50</v>
      </c>
      <c r="J29" s="12" t="str">
        <f t="shared" ca="1" si="3"/>
        <v>NOT DUE</v>
      </c>
      <c r="K29" s="24" t="s">
        <v>1409</v>
      </c>
      <c r="L29" s="115"/>
    </row>
    <row r="30" spans="1:12" ht="15" customHeight="1">
      <c r="A30" s="274" t="s">
        <v>3380</v>
      </c>
      <c r="B30" s="24" t="s">
        <v>1877</v>
      </c>
      <c r="C30" s="24"/>
      <c r="D30" s="34" t="s">
        <v>1</v>
      </c>
      <c r="E30" s="8">
        <v>43970</v>
      </c>
      <c r="F30" s="293">
        <v>44682</v>
      </c>
      <c r="G30" s="52"/>
      <c r="H30" s="10">
        <f t="shared" ref="H30" si="9">F30+1</f>
        <v>44683</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18</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18</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18</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18</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18</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18</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8362</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45000.25</v>
      </c>
      <c r="I8" s="18">
        <f>D8-($F$4-G8)</f>
        <v>7638</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45000.25</v>
      </c>
      <c r="I9" s="18">
        <f t="shared" ref="I9:I18" si="1">D9-($F$4-G9)</f>
        <v>7638</v>
      </c>
      <c r="J9" s="12" t="str">
        <f t="shared" si="0"/>
        <v>NOT DUE</v>
      </c>
      <c r="K9" s="24"/>
      <c r="L9" s="115"/>
    </row>
    <row r="10" spans="1:12">
      <c r="A10" s="12" t="s">
        <v>3331</v>
      </c>
      <c r="B10" s="24" t="s">
        <v>1864</v>
      </c>
      <c r="C10" s="24" t="s">
        <v>1866</v>
      </c>
      <c r="D10" s="34">
        <v>20000</v>
      </c>
      <c r="E10" s="8">
        <v>43970</v>
      </c>
      <c r="F10" s="8">
        <v>43970</v>
      </c>
      <c r="G10" s="20">
        <v>0</v>
      </c>
      <c r="H10" s="17">
        <f>IF(I10&lt;=20000,$F$5+(I10/24),"error")</f>
        <v>45166.916666666664</v>
      </c>
      <c r="I10" s="18">
        <f t="shared" si="1"/>
        <v>11638</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45000.25</v>
      </c>
      <c r="I11" s="18">
        <f t="shared" si="1"/>
        <v>7638</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45166.916666666664</v>
      </c>
      <c r="I12" s="18">
        <f t="shared" si="1"/>
        <v>11638</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45000.25</v>
      </c>
      <c r="I13" s="18">
        <f t="shared" si="1"/>
        <v>7638</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45166.916666666664</v>
      </c>
      <c r="I14" s="18">
        <f t="shared" si="1"/>
        <v>11638</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45166.916666666664</v>
      </c>
      <c r="I15" s="18">
        <f t="shared" si="1"/>
        <v>11638</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45166.916666666664</v>
      </c>
      <c r="I16" s="18">
        <f t="shared" si="1"/>
        <v>11638</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45000.25</v>
      </c>
      <c r="I17" s="18">
        <f t="shared" si="1"/>
        <v>7638</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45000.25</v>
      </c>
      <c r="I18" s="18">
        <f t="shared" si="1"/>
        <v>7638</v>
      </c>
      <c r="J18" s="12" t="str">
        <f t="shared" si="0"/>
        <v>NOT DUE</v>
      </c>
      <c r="K18" s="24"/>
      <c r="L18" s="115"/>
    </row>
    <row r="19" spans="1:12" ht="38.25">
      <c r="A19" s="274" t="s">
        <v>3340</v>
      </c>
      <c r="B19" s="24" t="s">
        <v>1373</v>
      </c>
      <c r="C19" s="24" t="s">
        <v>1374</v>
      </c>
      <c r="D19" s="34" t="s">
        <v>1</v>
      </c>
      <c r="E19" s="8">
        <v>43970</v>
      </c>
      <c r="F19" s="293">
        <v>44682</v>
      </c>
      <c r="G19" s="52"/>
      <c r="H19" s="10">
        <f>F19+1</f>
        <v>44683</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44682</v>
      </c>
      <c r="G20" s="52"/>
      <c r="H20" s="10">
        <f t="shared" ref="H20:H21" si="3">F20+1</f>
        <v>44683</v>
      </c>
      <c r="I20" s="11">
        <f t="shared" ca="1" si="2"/>
        <v>1</v>
      </c>
      <c r="J20" s="12" t="str">
        <f t="shared" ca="1" si="0"/>
        <v>NOT DUE</v>
      </c>
      <c r="K20" s="24" t="s">
        <v>1404</v>
      </c>
      <c r="L20" s="15"/>
    </row>
    <row r="21" spans="1:12" ht="38.25">
      <c r="A21" s="274" t="s">
        <v>3342</v>
      </c>
      <c r="B21" s="24" t="s">
        <v>1377</v>
      </c>
      <c r="C21" s="24" t="s">
        <v>1378</v>
      </c>
      <c r="D21" s="34" t="s">
        <v>1</v>
      </c>
      <c r="E21" s="8">
        <v>43970</v>
      </c>
      <c r="F21" s="293">
        <v>44682</v>
      </c>
      <c r="G21" s="52"/>
      <c r="H21" s="10">
        <f t="shared" si="3"/>
        <v>44683</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44673</v>
      </c>
      <c r="G22" s="52"/>
      <c r="H22" s="10">
        <f>F22+30</f>
        <v>44703</v>
      </c>
      <c r="I22" s="11">
        <f t="shared" ca="1" si="2"/>
        <v>21</v>
      </c>
      <c r="J22" s="12" t="str">
        <f t="shared" ca="1" si="0"/>
        <v>NOT DUE</v>
      </c>
      <c r="K22" s="24" t="s">
        <v>1406</v>
      </c>
      <c r="L22" s="15"/>
    </row>
    <row r="23" spans="1:12" ht="25.5">
      <c r="A23" s="274" t="s">
        <v>3344</v>
      </c>
      <c r="B23" s="24" t="s">
        <v>1381</v>
      </c>
      <c r="C23" s="24" t="s">
        <v>1382</v>
      </c>
      <c r="D23" s="34" t="s">
        <v>1</v>
      </c>
      <c r="E23" s="8">
        <v>43970</v>
      </c>
      <c r="F23" s="293">
        <v>44682</v>
      </c>
      <c r="G23" s="52"/>
      <c r="H23" s="10">
        <f t="shared" ref="H23:H26" si="4">F23+1</f>
        <v>44683</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44682</v>
      </c>
      <c r="G24" s="52"/>
      <c r="H24" s="10">
        <f>F24+1</f>
        <v>44683</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44682</v>
      </c>
      <c r="G25" s="52"/>
      <c r="H25" s="10">
        <f>F25+1</f>
        <v>44683</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44682</v>
      </c>
      <c r="G26" s="52"/>
      <c r="H26" s="10">
        <f t="shared" si="4"/>
        <v>44683</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45166.916666666664</v>
      </c>
      <c r="I27" s="18">
        <f t="shared" ref="I27:I28" si="5">D27-($F$4-G27)</f>
        <v>11638</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45166.916666666664</v>
      </c>
      <c r="I28" s="18">
        <f t="shared" si="5"/>
        <v>11638</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50</v>
      </c>
      <c r="J29" s="12" t="str">
        <f t="shared" ca="1" si="0"/>
        <v>NOT DUE</v>
      </c>
      <c r="K29" s="24" t="s">
        <v>1409</v>
      </c>
      <c r="L29" s="115"/>
    </row>
    <row r="30" spans="1:12" ht="15" customHeight="1">
      <c r="A30" s="274" t="s">
        <v>3351</v>
      </c>
      <c r="B30" s="24" t="s">
        <v>1877</v>
      </c>
      <c r="C30" s="24"/>
      <c r="D30" s="34" t="s">
        <v>1</v>
      </c>
      <c r="E30" s="8">
        <v>43970</v>
      </c>
      <c r="F30" s="293">
        <v>44682</v>
      </c>
      <c r="G30" s="52"/>
      <c r="H30" s="10">
        <f t="shared" ref="H30" si="7">F30+1</f>
        <v>44683</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18</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18</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18</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18</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18</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18</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10"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144</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44877.82916666667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44877.82916666667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45040.120833333334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44877.82916666667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45040.120833333334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44877.82916666667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45040.120833333334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44877.82916666667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44877.82916666667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44877.82916666667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44877.82916666667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44682</v>
      </c>
      <c r="G20" s="52"/>
      <c r="H20" s="10">
        <f>F20+1</f>
        <v>44683</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44682</v>
      </c>
      <c r="G21" s="52"/>
      <c r="H21" s="10">
        <f t="shared" ref="H21:H22" si="6">F21+1</f>
        <v>44683</v>
      </c>
      <c r="I21" s="11">
        <f t="shared" ca="1" si="5"/>
        <v>1</v>
      </c>
      <c r="J21" s="12" t="str">
        <f t="shared" ca="1" si="2"/>
        <v>NOT DUE</v>
      </c>
      <c r="K21" s="24" t="s">
        <v>1404</v>
      </c>
      <c r="L21" s="15"/>
    </row>
    <row r="22" spans="1:12" ht="38.25">
      <c r="A22" s="274" t="s">
        <v>3279</v>
      </c>
      <c r="B22" s="24" t="s">
        <v>1377</v>
      </c>
      <c r="C22" s="24" t="s">
        <v>1378</v>
      </c>
      <c r="D22" s="34" t="s">
        <v>1</v>
      </c>
      <c r="E22" s="8">
        <v>43970</v>
      </c>
      <c r="F22" s="293">
        <v>44682</v>
      </c>
      <c r="G22" s="52"/>
      <c r="H22" s="10">
        <f t="shared" si="6"/>
        <v>44683</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44657</v>
      </c>
      <c r="G23" s="52"/>
      <c r="H23" s="10">
        <f>F23+30</f>
        <v>44687</v>
      </c>
      <c r="I23" s="11">
        <f t="shared" ca="1" si="5"/>
        <v>5</v>
      </c>
      <c r="J23" s="12" t="str">
        <f t="shared" ca="1" si="2"/>
        <v>NOT DUE</v>
      </c>
      <c r="K23" s="24" t="s">
        <v>1406</v>
      </c>
      <c r="L23" s="15"/>
    </row>
    <row r="24" spans="1:12" ht="25.5">
      <c r="A24" s="274" t="s">
        <v>3281</v>
      </c>
      <c r="B24" s="24" t="s">
        <v>1381</v>
      </c>
      <c r="C24" s="24" t="s">
        <v>1382</v>
      </c>
      <c r="D24" s="34" t="s">
        <v>1</v>
      </c>
      <c r="E24" s="8">
        <v>43970</v>
      </c>
      <c r="F24" s="293">
        <v>44682</v>
      </c>
      <c r="G24" s="52"/>
      <c r="H24" s="10">
        <f t="shared" ref="H24:H27" si="7">F24+1</f>
        <v>44683</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44682</v>
      </c>
      <c r="G25" s="52"/>
      <c r="H25" s="10">
        <f t="shared" si="7"/>
        <v>44683</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44682</v>
      </c>
      <c r="G26" s="52"/>
      <c r="H26" s="10">
        <f t="shared" si="7"/>
        <v>44683</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44682</v>
      </c>
      <c r="G27" s="52"/>
      <c r="H27" s="10">
        <f t="shared" si="7"/>
        <v>44683</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19</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19</v>
      </c>
      <c r="J29" s="12" t="str">
        <f t="shared" ca="1" si="2"/>
        <v>NOT DUE</v>
      </c>
      <c r="K29" s="24" t="s">
        <v>1408</v>
      </c>
      <c r="L29" s="15"/>
    </row>
    <row r="30" spans="1:12" ht="25.5">
      <c r="A30" s="12" t="s">
        <v>3287</v>
      </c>
      <c r="B30" s="24" t="s">
        <v>1390</v>
      </c>
      <c r="C30" s="24"/>
      <c r="D30" s="34" t="s">
        <v>4</v>
      </c>
      <c r="E30" s="8">
        <v>43970</v>
      </c>
      <c r="F30" s="293">
        <v>44657</v>
      </c>
      <c r="G30" s="52"/>
      <c r="H30" s="10">
        <f>F30+30</f>
        <v>44687</v>
      </c>
      <c r="I30" s="11">
        <f t="shared" ca="1" si="5"/>
        <v>5</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45040.120833333334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45040.120833333334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19</v>
      </c>
      <c r="J33" s="12" t="str">
        <f t="shared" ca="1" si="2"/>
        <v>NOT DUE</v>
      </c>
      <c r="K33" s="24" t="s">
        <v>1409</v>
      </c>
      <c r="L33" s="115"/>
    </row>
    <row r="34" spans="1:12" ht="15" customHeight="1">
      <c r="A34" s="274" t="s">
        <v>3291</v>
      </c>
      <c r="B34" s="24" t="s">
        <v>1877</v>
      </c>
      <c r="C34" s="24"/>
      <c r="D34" s="34" t="s">
        <v>1</v>
      </c>
      <c r="E34" s="8">
        <v>43970</v>
      </c>
      <c r="F34" s="293">
        <v>44682</v>
      </c>
      <c r="G34" s="52"/>
      <c r="H34" s="10">
        <f t="shared" ref="H34" si="9">F34+1</f>
        <v>44683</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18</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18</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18</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18</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18</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18</v>
      </c>
      <c r="J40" s="12" t="str">
        <f t="shared" ca="1" si="2"/>
        <v>NOT DUE</v>
      </c>
      <c r="K40" s="24" t="s">
        <v>1411</v>
      </c>
      <c r="L40" s="15"/>
    </row>
    <row r="41" spans="1:12" ht="22.5" customHeight="1">
      <c r="A41" s="12" t="s">
        <v>4663</v>
      </c>
      <c r="B41" s="24" t="s">
        <v>3885</v>
      </c>
      <c r="C41" s="24" t="s">
        <v>3886</v>
      </c>
      <c r="D41" s="34" t="s">
        <v>4</v>
      </c>
      <c r="E41" s="8">
        <v>43970</v>
      </c>
      <c r="F41" s="293">
        <v>44657</v>
      </c>
      <c r="G41" s="52"/>
      <c r="H41" s="10">
        <f>F41+30</f>
        <v>44687</v>
      </c>
      <c r="I41" s="11">
        <f t="shared" ca="1" si="5"/>
        <v>5</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H36" sqref="H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7756.9</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118</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44692.129166666666</v>
      </c>
      <c r="I9" s="18">
        <f>D9-($F$4-G9)</f>
        <v>243.10000000000036</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44692.129166666666</v>
      </c>
      <c r="I10" s="18">
        <f t="shared" ref="I10:I16" si="3">D10-($F$4-G10)</f>
        <v>243.10000000000036</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45192.129166666666</v>
      </c>
      <c r="I11" s="18">
        <f t="shared" si="3"/>
        <v>12243.1</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44692.129166666666</v>
      </c>
      <c r="I12" s="18">
        <f t="shared" si="3"/>
        <v>243.10000000000036</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45192.129166666666</v>
      </c>
      <c r="I13" s="18">
        <f t="shared" si="3"/>
        <v>12243.1</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44692.129166666666</v>
      </c>
      <c r="I14" s="18">
        <f t="shared" si="3"/>
        <v>243.10000000000036</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45192.129166666666</v>
      </c>
      <c r="I15" s="18">
        <f t="shared" si="3"/>
        <v>12243.1</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44692.129166666666</v>
      </c>
      <c r="I16" s="18">
        <f t="shared" si="3"/>
        <v>243.10000000000036</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44692.129166666666</v>
      </c>
      <c r="I17" s="18">
        <f>D17-($F$4-G17)</f>
        <v>243.10000000000036</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44692.129166666666</v>
      </c>
      <c r="I18" s="18">
        <f>D18-($F$4-G18)</f>
        <v>243.10000000000036</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44692.129166666666</v>
      </c>
      <c r="I19" s="18">
        <f>D19-($F$4-G19)</f>
        <v>243.10000000000036</v>
      </c>
      <c r="J19" s="12" t="str">
        <f t="shared" si="2"/>
        <v>NOT DUE</v>
      </c>
      <c r="K19" s="24"/>
      <c r="L19" s="115"/>
    </row>
    <row r="20" spans="1:12" ht="38.25">
      <c r="A20" s="274" t="s">
        <v>3309</v>
      </c>
      <c r="B20" s="24" t="s">
        <v>1373</v>
      </c>
      <c r="C20" s="24" t="s">
        <v>1374</v>
      </c>
      <c r="D20" s="34" t="s">
        <v>1</v>
      </c>
      <c r="E20" s="8">
        <v>43970</v>
      </c>
      <c r="F20" s="293">
        <v>44682</v>
      </c>
      <c r="G20" s="52"/>
      <c r="H20" s="10">
        <f>F20+1</f>
        <v>44683</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44682</v>
      </c>
      <c r="G21" s="52"/>
      <c r="H21" s="10">
        <f t="shared" ref="H21:H22" si="5">F21+1</f>
        <v>44683</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44682</v>
      </c>
      <c r="G22" s="52"/>
      <c r="H22" s="10">
        <f t="shared" si="5"/>
        <v>44683</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44657</v>
      </c>
      <c r="G23" s="52"/>
      <c r="H23" s="10">
        <f>F23+30</f>
        <v>44687</v>
      </c>
      <c r="I23" s="11">
        <f t="shared" ca="1" si="6"/>
        <v>5</v>
      </c>
      <c r="J23" s="12" t="str">
        <f t="shared" ca="1" si="2"/>
        <v>NOT DUE</v>
      </c>
      <c r="K23" s="24" t="s">
        <v>1406</v>
      </c>
      <c r="L23" s="15"/>
    </row>
    <row r="24" spans="1:12" ht="25.5">
      <c r="A24" s="274" t="s">
        <v>3313</v>
      </c>
      <c r="B24" s="24" t="s">
        <v>1381</v>
      </c>
      <c r="C24" s="24" t="s">
        <v>1382</v>
      </c>
      <c r="D24" s="34" t="s">
        <v>1</v>
      </c>
      <c r="E24" s="8">
        <v>43970</v>
      </c>
      <c r="F24" s="293">
        <v>44682</v>
      </c>
      <c r="G24" s="52"/>
      <c r="H24" s="10">
        <f t="shared" ref="H24:H27" si="7">F24+1</f>
        <v>44683</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44682</v>
      </c>
      <c r="G25" s="52"/>
      <c r="H25" s="10">
        <f t="shared" si="7"/>
        <v>44683</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44682</v>
      </c>
      <c r="G26" s="52"/>
      <c r="H26" s="10">
        <f t="shared" si="7"/>
        <v>44683</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44682</v>
      </c>
      <c r="G27" s="52"/>
      <c r="H27" s="10">
        <f t="shared" si="7"/>
        <v>44683</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50</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50</v>
      </c>
      <c r="J29" s="12" t="str">
        <f t="shared" ca="1" si="2"/>
        <v>NOT DUE</v>
      </c>
      <c r="K29" s="24" t="s">
        <v>1408</v>
      </c>
      <c r="L29" s="15"/>
    </row>
    <row r="30" spans="1:12" ht="25.5">
      <c r="A30" s="12" t="s">
        <v>3319</v>
      </c>
      <c r="B30" s="24" t="s">
        <v>1390</v>
      </c>
      <c r="C30" s="24" t="s">
        <v>3682</v>
      </c>
      <c r="D30" s="34" t="s">
        <v>4</v>
      </c>
      <c r="E30" s="8">
        <v>43970</v>
      </c>
      <c r="F30" s="293">
        <v>44657</v>
      </c>
      <c r="G30" s="52"/>
      <c r="H30" s="10">
        <f>F30+30</f>
        <v>44687</v>
      </c>
      <c r="I30" s="11">
        <f t="shared" ca="1" si="6"/>
        <v>5</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45192.129166666666</v>
      </c>
      <c r="I31" s="18">
        <f t="shared" ref="I31:I32" si="8">D31-($F$4-G31)</f>
        <v>12243.1</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45192.129166666666</v>
      </c>
      <c r="I32" s="18">
        <f t="shared" si="8"/>
        <v>12243.1</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50</v>
      </c>
      <c r="J33" s="12" t="str">
        <f t="shared" ca="1" si="2"/>
        <v>NOT DUE</v>
      </c>
      <c r="K33" s="24" t="s">
        <v>1409</v>
      </c>
      <c r="L33" s="115"/>
    </row>
    <row r="34" spans="1:12" ht="15" customHeight="1">
      <c r="A34" s="274" t="s">
        <v>3323</v>
      </c>
      <c r="B34" s="24" t="s">
        <v>1877</v>
      </c>
      <c r="C34" s="24"/>
      <c r="D34" s="34" t="s">
        <v>1</v>
      </c>
      <c r="E34" s="8">
        <v>43970</v>
      </c>
      <c r="F34" s="293">
        <v>44682</v>
      </c>
      <c r="G34" s="52"/>
      <c r="H34" s="10">
        <f t="shared" ref="H34" si="9">F34+1</f>
        <v>44683</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18</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18</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18</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18</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18</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18</v>
      </c>
      <c r="J40" s="12" t="str">
        <f t="shared" ca="1" si="2"/>
        <v>NOT DUE</v>
      </c>
      <c r="K40" s="24" t="s">
        <v>1411</v>
      </c>
      <c r="L40" s="15"/>
    </row>
    <row r="41" spans="1:12" ht="21.75" customHeight="1">
      <c r="A41" s="277" t="s">
        <v>4662</v>
      </c>
      <c r="B41" s="24" t="s">
        <v>3885</v>
      </c>
      <c r="C41" s="24" t="s">
        <v>3886</v>
      </c>
      <c r="D41" s="34" t="s">
        <v>4</v>
      </c>
      <c r="E41" s="8">
        <v>43970</v>
      </c>
      <c r="F41" s="293">
        <v>44657</v>
      </c>
      <c r="G41" s="52"/>
      <c r="H41" s="10">
        <f>F41+30</f>
        <v>44687</v>
      </c>
      <c r="I41" s="11">
        <f t="shared" ca="1" si="6"/>
        <v>5</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activeCell="F4" sqref="F4"/>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13396.4</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144</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44791.98333333333</v>
      </c>
      <c r="I9" s="18">
        <f>D9-($F$4-G9)</f>
        <v>2639.6000000000004</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44791.98333333333</v>
      </c>
      <c r="I10" s="18">
        <f t="shared" ref="I10:I16" si="3">D10-($F$4-G10)</f>
        <v>2639.6000000000004</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44957.15</v>
      </c>
      <c r="I11" s="18">
        <f t="shared" si="3"/>
        <v>6603.6</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44791.98333333333</v>
      </c>
      <c r="I12" s="18">
        <f t="shared" si="3"/>
        <v>2639.6000000000004</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44957.15</v>
      </c>
      <c r="I13" s="18">
        <f t="shared" si="3"/>
        <v>6603.6</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44791.98333333333</v>
      </c>
      <c r="I14" s="18">
        <f t="shared" si="3"/>
        <v>2639.6000000000004</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44957.15</v>
      </c>
      <c r="I15" s="18">
        <f t="shared" si="3"/>
        <v>6603.6</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44791.98333333333</v>
      </c>
      <c r="I16" s="18">
        <f t="shared" si="3"/>
        <v>2639.6000000000004</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44791.98333333333</v>
      </c>
      <c r="I17" s="18">
        <f>D17-($F$4-G17)</f>
        <v>2639.6000000000004</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44791.98333333333</v>
      </c>
      <c r="I18" s="18">
        <f>D18-($F$4-G18)</f>
        <v>2639.6000000000004</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44791.98333333333</v>
      </c>
      <c r="I19" s="18">
        <f>D19-($F$4-G19)</f>
        <v>2639.6000000000004</v>
      </c>
      <c r="J19" s="12" t="str">
        <f t="shared" si="2"/>
        <v>NOT DUE</v>
      </c>
      <c r="K19" s="24"/>
      <c r="L19" s="115"/>
    </row>
    <row r="20" spans="1:12" ht="38.25">
      <c r="A20" s="12" t="s">
        <v>5291</v>
      </c>
      <c r="B20" s="24" t="s">
        <v>1373</v>
      </c>
      <c r="C20" s="24" t="s">
        <v>1374</v>
      </c>
      <c r="D20" s="34" t="s">
        <v>1</v>
      </c>
      <c r="E20" s="8">
        <v>43970</v>
      </c>
      <c r="F20" s="293">
        <v>44682</v>
      </c>
      <c r="G20" s="52"/>
      <c r="H20" s="10">
        <f>F20+1</f>
        <v>44683</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44682</v>
      </c>
      <c r="G21" s="52"/>
      <c r="H21" s="10">
        <f t="shared" ref="H21:H22" si="5">F21+1</f>
        <v>44683</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44682</v>
      </c>
      <c r="G22" s="52"/>
      <c r="H22" s="10">
        <f t="shared" si="5"/>
        <v>44683</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44671</v>
      </c>
      <c r="G23" s="52"/>
      <c r="H23" s="10">
        <f>F23+30</f>
        <v>44701</v>
      </c>
      <c r="I23" s="11">
        <f t="shared" ca="1" si="6"/>
        <v>19</v>
      </c>
      <c r="J23" s="12" t="str">
        <f t="shared" ca="1" si="2"/>
        <v>NOT DUE</v>
      </c>
      <c r="K23" s="24" t="s">
        <v>1406</v>
      </c>
      <c r="L23" s="15"/>
    </row>
    <row r="24" spans="1:12" ht="25.5">
      <c r="A24" s="12" t="s">
        <v>5295</v>
      </c>
      <c r="B24" s="24" t="s">
        <v>1381</v>
      </c>
      <c r="C24" s="24" t="s">
        <v>1382</v>
      </c>
      <c r="D24" s="34" t="s">
        <v>1</v>
      </c>
      <c r="E24" s="8">
        <v>43970</v>
      </c>
      <c r="F24" s="293">
        <v>44682</v>
      </c>
      <c r="G24" s="52"/>
      <c r="H24" s="10">
        <f t="shared" ref="H24:H27" si="7">F24+1</f>
        <v>44683</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44682</v>
      </c>
      <c r="G25" s="52"/>
      <c r="H25" s="10">
        <f t="shared" si="7"/>
        <v>44683</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44682</v>
      </c>
      <c r="G26" s="52"/>
      <c r="H26" s="10">
        <f t="shared" si="7"/>
        <v>44683</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44682</v>
      </c>
      <c r="G27" s="52"/>
      <c r="H27" s="10">
        <f t="shared" si="7"/>
        <v>44683</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19</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19</v>
      </c>
      <c r="J29" s="12" t="str">
        <f t="shared" ca="1" si="2"/>
        <v>NOT DUE</v>
      </c>
      <c r="K29" s="24" t="s">
        <v>1408</v>
      </c>
      <c r="L29" s="15"/>
    </row>
    <row r="30" spans="1:12" ht="25.5">
      <c r="A30" s="12" t="s">
        <v>5301</v>
      </c>
      <c r="B30" s="24" t="s">
        <v>1390</v>
      </c>
      <c r="C30" s="24" t="s">
        <v>3682</v>
      </c>
      <c r="D30" s="34" t="s">
        <v>4</v>
      </c>
      <c r="E30" s="8">
        <v>43970</v>
      </c>
      <c r="F30" s="293">
        <v>44657</v>
      </c>
      <c r="G30" s="52"/>
      <c r="H30" s="10">
        <f>F30+30</f>
        <v>44687</v>
      </c>
      <c r="I30" s="11">
        <f t="shared" ca="1" si="6"/>
        <v>5</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44957.15</v>
      </c>
      <c r="I31" s="18">
        <f t="shared" ref="I31:I32" si="8">D31-($F$4-G31)</f>
        <v>6603.6</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44957.15</v>
      </c>
      <c r="I32" s="18">
        <f t="shared" si="8"/>
        <v>6603.6</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19</v>
      </c>
      <c r="J33" s="12" t="str">
        <f t="shared" ca="1" si="2"/>
        <v>NOT DUE</v>
      </c>
      <c r="K33" s="24" t="s">
        <v>1409</v>
      </c>
      <c r="L33" s="115"/>
    </row>
    <row r="34" spans="1:12" ht="15" customHeight="1">
      <c r="A34" s="12" t="s">
        <v>5305</v>
      </c>
      <c r="B34" s="24" t="s">
        <v>1877</v>
      </c>
      <c r="C34" s="24"/>
      <c r="D34" s="34" t="s">
        <v>1</v>
      </c>
      <c r="E34" s="8">
        <v>43970</v>
      </c>
      <c r="F34" s="293">
        <v>44682</v>
      </c>
      <c r="G34" s="52"/>
      <c r="H34" s="10">
        <f t="shared" ref="H34" si="9">F34+1</f>
        <v>44683</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18</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18</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18</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18</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18</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18</v>
      </c>
      <c r="J40" s="12" t="str">
        <f t="shared" ca="1" si="2"/>
        <v>NOT DUE</v>
      </c>
      <c r="K40" s="24" t="s">
        <v>1411</v>
      </c>
      <c r="L40" s="15"/>
    </row>
    <row r="41" spans="1:12" ht="21.75" customHeight="1">
      <c r="A41" s="12" t="s">
        <v>5312</v>
      </c>
      <c r="B41" s="24" t="s">
        <v>3885</v>
      </c>
      <c r="C41" s="24" t="s">
        <v>3886</v>
      </c>
      <c r="D41" s="34" t="s">
        <v>4</v>
      </c>
      <c r="E41" s="8">
        <v>43970</v>
      </c>
      <c r="F41" s="293">
        <v>44657</v>
      </c>
      <c r="G41" s="52"/>
      <c r="H41" s="10">
        <f>F41+30</f>
        <v>44687</v>
      </c>
      <c r="I41" s="11">
        <f t="shared" ca="1" si="6"/>
        <v>5</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44979.583333333336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20</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44979.583333333336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45479.583333333336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44979.583333333336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45479.583333333336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45479.583333333336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45479.583333333336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45479.583333333336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45479.583333333336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44979.583333333336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44979.583333333336</v>
      </c>
      <c r="I19" s="18">
        <f t="shared" si="2"/>
        <v>7142</v>
      </c>
      <c r="J19" s="12" t="str">
        <f t="shared" si="0"/>
        <v>NOT DUE</v>
      </c>
      <c r="K19" s="24"/>
      <c r="L19" s="15"/>
    </row>
    <row r="20" spans="1:12" ht="38.25">
      <c r="A20" s="274" t="s">
        <v>3216</v>
      </c>
      <c r="B20" s="24" t="s">
        <v>1373</v>
      </c>
      <c r="C20" s="24" t="s">
        <v>1374</v>
      </c>
      <c r="D20" s="34" t="s">
        <v>1</v>
      </c>
      <c r="E20" s="8">
        <v>43970</v>
      </c>
      <c r="F20" s="293">
        <v>44682</v>
      </c>
      <c r="G20" s="52"/>
      <c r="H20" s="10">
        <f>F20+1</f>
        <v>44683</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44682</v>
      </c>
      <c r="G21" s="52"/>
      <c r="H21" s="10">
        <f t="shared" ref="H21:H22" si="5">F21+1</f>
        <v>44683</v>
      </c>
      <c r="I21" s="11">
        <f t="shared" ca="1" si="4"/>
        <v>1</v>
      </c>
      <c r="J21" s="12" t="str">
        <f t="shared" ca="1" si="0"/>
        <v>NOT DUE</v>
      </c>
      <c r="K21" s="24" t="s">
        <v>1404</v>
      </c>
      <c r="L21" s="15"/>
    </row>
    <row r="22" spans="1:12" ht="38.25">
      <c r="A22" s="274" t="s">
        <v>3218</v>
      </c>
      <c r="B22" s="24" t="s">
        <v>1377</v>
      </c>
      <c r="C22" s="24" t="s">
        <v>1378</v>
      </c>
      <c r="D22" s="34" t="s">
        <v>1</v>
      </c>
      <c r="E22" s="8">
        <v>43970</v>
      </c>
      <c r="F22" s="293">
        <v>44682</v>
      </c>
      <c r="G22" s="52"/>
      <c r="H22" s="10">
        <f t="shared" si="5"/>
        <v>44683</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44657</v>
      </c>
      <c r="G23" s="52"/>
      <c r="H23" s="10">
        <f>F23+30</f>
        <v>44687</v>
      </c>
      <c r="I23" s="11">
        <f t="shared" ca="1" si="4"/>
        <v>5</v>
      </c>
      <c r="J23" s="12" t="str">
        <f t="shared" ca="1" si="0"/>
        <v>NOT DUE</v>
      </c>
      <c r="K23" s="24" t="s">
        <v>1406</v>
      </c>
      <c r="L23" s="15"/>
    </row>
    <row r="24" spans="1:12" ht="25.5">
      <c r="A24" s="274" t="s">
        <v>3220</v>
      </c>
      <c r="B24" s="24" t="s">
        <v>1381</v>
      </c>
      <c r="C24" s="24" t="s">
        <v>1382</v>
      </c>
      <c r="D24" s="34" t="s">
        <v>1</v>
      </c>
      <c r="E24" s="8">
        <v>43970</v>
      </c>
      <c r="F24" s="293">
        <v>44682</v>
      </c>
      <c r="G24" s="52"/>
      <c r="H24" s="10">
        <f t="shared" ref="H24:H27" si="6">F24+1</f>
        <v>44683</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44682</v>
      </c>
      <c r="G25" s="52"/>
      <c r="H25" s="10">
        <f t="shared" si="6"/>
        <v>44683</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44682</v>
      </c>
      <c r="G26" s="52"/>
      <c r="H26" s="10">
        <f t="shared" si="6"/>
        <v>44683</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44682</v>
      </c>
      <c r="G27" s="52"/>
      <c r="H27" s="10">
        <f t="shared" si="6"/>
        <v>44683</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45479.583333333336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45479.583333333336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19</v>
      </c>
      <c r="J30" s="12" t="str">
        <f t="shared" ca="1" si="0"/>
        <v>NOT DUE</v>
      </c>
      <c r="K30" s="24" t="s">
        <v>1409</v>
      </c>
      <c r="L30" s="115"/>
    </row>
    <row r="31" spans="1:12" ht="15" customHeight="1">
      <c r="A31" s="274" t="s">
        <v>3227</v>
      </c>
      <c r="B31" s="24" t="s">
        <v>1877</v>
      </c>
      <c r="C31" s="24"/>
      <c r="D31" s="34" t="s">
        <v>1</v>
      </c>
      <c r="E31" s="8">
        <v>43970</v>
      </c>
      <c r="F31" s="293">
        <v>44682</v>
      </c>
      <c r="G31" s="52"/>
      <c r="H31" s="10">
        <f t="shared" ref="H31" si="9">F31+1</f>
        <v>44683</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113</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18</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18</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18</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18</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18</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1162</v>
      </c>
    </row>
    <row r="5" spans="1:12" ht="18" customHeight="1">
      <c r="A5" s="332" t="s">
        <v>77</v>
      </c>
      <c r="B5" s="332"/>
      <c r="C5" s="30" t="s">
        <v>5224</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44966.916666666664</v>
      </c>
      <c r="I8" s="18">
        <f>D8-($F$4-G8)</f>
        <v>6838</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19</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44966.916666666664</v>
      </c>
      <c r="I10" s="18">
        <f t="shared" ref="I10:I19" si="2">D10-($F$4-G10)</f>
        <v>6838</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45466.916666666664</v>
      </c>
      <c r="I11" s="18">
        <f t="shared" si="2"/>
        <v>18838</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44966.916666666664</v>
      </c>
      <c r="I12" s="18">
        <f t="shared" si="2"/>
        <v>6838</v>
      </c>
      <c r="J12" s="12" t="str">
        <f t="shared" si="0"/>
        <v>NOT DUE</v>
      </c>
      <c r="K12" s="24"/>
      <c r="L12" s="15"/>
    </row>
    <row r="13" spans="1:12">
      <c r="A13" s="12" t="s">
        <v>3239</v>
      </c>
      <c r="B13" s="24" t="s">
        <v>3743</v>
      </c>
      <c r="C13" s="24" t="s">
        <v>1866</v>
      </c>
      <c r="D13" s="34">
        <v>20000</v>
      </c>
      <c r="E13" s="8">
        <v>43970</v>
      </c>
      <c r="F13" s="8">
        <v>43970</v>
      </c>
      <c r="G13" s="20">
        <v>0</v>
      </c>
      <c r="H13" s="17">
        <f>IF(I13&lt;=20000,$F$5+(I13/24),"error")</f>
        <v>45466.916666666664</v>
      </c>
      <c r="I13" s="18">
        <f t="shared" si="2"/>
        <v>18838</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45466.916666666664</v>
      </c>
      <c r="I14" s="18">
        <f t="shared" si="2"/>
        <v>18838</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45466.916666666664</v>
      </c>
      <c r="I15" s="18">
        <f t="shared" si="2"/>
        <v>18838</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45466.916666666664</v>
      </c>
      <c r="I16" s="18">
        <f t="shared" si="2"/>
        <v>18838</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45466.916666666664</v>
      </c>
      <c r="I17" s="18">
        <f t="shared" si="2"/>
        <v>18838</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44966.916666666664</v>
      </c>
      <c r="I18" s="18">
        <f t="shared" si="2"/>
        <v>6838</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44966.916666666664</v>
      </c>
      <c r="I19" s="18">
        <f t="shared" si="2"/>
        <v>6838</v>
      </c>
      <c r="J19" s="12" t="str">
        <f t="shared" si="0"/>
        <v>NOT DUE</v>
      </c>
      <c r="K19" s="24"/>
      <c r="L19" s="15"/>
    </row>
    <row r="20" spans="1:12" ht="38.25">
      <c r="A20" s="274" t="s">
        <v>3246</v>
      </c>
      <c r="B20" s="24" t="s">
        <v>1373</v>
      </c>
      <c r="C20" s="24" t="s">
        <v>1374</v>
      </c>
      <c r="D20" s="34" t="s">
        <v>1</v>
      </c>
      <c r="E20" s="8">
        <v>43970</v>
      </c>
      <c r="F20" s="293">
        <v>44682</v>
      </c>
      <c r="G20" s="52"/>
      <c r="H20" s="10">
        <f>F20+1</f>
        <v>44683</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44682</v>
      </c>
      <c r="G21" s="52"/>
      <c r="H21" s="10">
        <f t="shared" ref="H21:H22" si="5">F21+1</f>
        <v>44683</v>
      </c>
      <c r="I21" s="11">
        <f t="shared" ca="1" si="4"/>
        <v>1</v>
      </c>
      <c r="J21" s="12" t="str">
        <f t="shared" ca="1" si="0"/>
        <v>NOT DUE</v>
      </c>
      <c r="K21" s="24" t="s">
        <v>1404</v>
      </c>
      <c r="L21" s="15"/>
    </row>
    <row r="22" spans="1:12" ht="38.25">
      <c r="A22" s="274" t="s">
        <v>3248</v>
      </c>
      <c r="B22" s="24" t="s">
        <v>1377</v>
      </c>
      <c r="C22" s="24" t="s">
        <v>1378</v>
      </c>
      <c r="D22" s="34" t="s">
        <v>1</v>
      </c>
      <c r="E22" s="8">
        <v>43970</v>
      </c>
      <c r="F22" s="293">
        <v>44682</v>
      </c>
      <c r="G22" s="52"/>
      <c r="H22" s="10">
        <f t="shared" si="5"/>
        <v>44683</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44664</v>
      </c>
      <c r="G23" s="52"/>
      <c r="H23" s="10">
        <f>F23+30</f>
        <v>44694</v>
      </c>
      <c r="I23" s="11">
        <f t="shared" ca="1" si="4"/>
        <v>12</v>
      </c>
      <c r="J23" s="12" t="str">
        <f t="shared" ca="1" si="0"/>
        <v>NOT DUE</v>
      </c>
      <c r="K23" s="24" t="s">
        <v>1406</v>
      </c>
      <c r="L23" s="15"/>
    </row>
    <row r="24" spans="1:12" ht="25.5">
      <c r="A24" s="274" t="s">
        <v>3250</v>
      </c>
      <c r="B24" s="24" t="s">
        <v>1381</v>
      </c>
      <c r="C24" s="24" t="s">
        <v>1382</v>
      </c>
      <c r="D24" s="34" t="s">
        <v>1</v>
      </c>
      <c r="E24" s="8">
        <v>43970</v>
      </c>
      <c r="F24" s="293">
        <v>44682</v>
      </c>
      <c r="G24" s="52"/>
      <c r="H24" s="10">
        <f t="shared" ref="H24:H27" si="6">F24+1</f>
        <v>44683</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44682</v>
      </c>
      <c r="G25" s="52"/>
      <c r="H25" s="10">
        <f t="shared" si="6"/>
        <v>44683</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44682</v>
      </c>
      <c r="G26" s="52"/>
      <c r="H26" s="10">
        <f t="shared" si="6"/>
        <v>44683</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44682</v>
      </c>
      <c r="G27" s="52"/>
      <c r="H27" s="10">
        <f t="shared" si="6"/>
        <v>44683</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45466.916666666664</v>
      </c>
      <c r="I28" s="18">
        <f t="shared" ref="I28:I29" si="7">D28-($F$4-G28)</f>
        <v>18838</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45466.916666666664</v>
      </c>
      <c r="I29" s="18">
        <f t="shared" si="7"/>
        <v>18838</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19</v>
      </c>
      <c r="J30" s="12" t="str">
        <f t="shared" ca="1" si="0"/>
        <v>NOT DUE</v>
      </c>
      <c r="K30" s="24" t="s">
        <v>1409</v>
      </c>
      <c r="L30" s="115"/>
    </row>
    <row r="31" spans="1:12" ht="15" customHeight="1">
      <c r="A31" s="274" t="s">
        <v>3257</v>
      </c>
      <c r="B31" s="24" t="s">
        <v>1877</v>
      </c>
      <c r="C31" s="24"/>
      <c r="D31" s="34" t="s">
        <v>1</v>
      </c>
      <c r="E31" s="8">
        <v>43970</v>
      </c>
      <c r="F31" s="293">
        <v>44682</v>
      </c>
      <c r="G31" s="52"/>
      <c r="H31" s="10">
        <f t="shared" ref="H31" si="9">F31+1</f>
        <v>44683</v>
      </c>
      <c r="I31" s="11">
        <f t="shared" ca="1" si="4"/>
        <v>1</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18</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18</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18</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18</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18</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18</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36" activeCellId="1" sqref="F33 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581</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147</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44991.125</v>
      </c>
      <c r="I9" s="18">
        <f>D9-($F$4-G9)</f>
        <v>7419</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19</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44991.125</v>
      </c>
      <c r="I11" s="18">
        <f t="shared" ref="I11:I18" si="4">D11-($F$4-G11)</f>
        <v>7419</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45491.125</v>
      </c>
      <c r="I12" s="18">
        <f t="shared" si="4"/>
        <v>19419</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44991.125</v>
      </c>
      <c r="I13" s="18">
        <f t="shared" si="4"/>
        <v>7419</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45491.125</v>
      </c>
      <c r="I14" s="18">
        <f t="shared" si="4"/>
        <v>19419</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44991.125</v>
      </c>
      <c r="I15" s="18">
        <f t="shared" si="4"/>
        <v>7419</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44991.125</v>
      </c>
      <c r="I16" s="18">
        <f t="shared" si="4"/>
        <v>7419</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44991.125</v>
      </c>
      <c r="I17" s="18">
        <f t="shared" si="4"/>
        <v>7419</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44991.125</v>
      </c>
      <c r="I18" s="18">
        <f t="shared" si="4"/>
        <v>7419</v>
      </c>
      <c r="J18" s="12" t="str">
        <f t="shared" si="2"/>
        <v>NOT DUE</v>
      </c>
      <c r="K18" s="24"/>
      <c r="L18" s="15"/>
    </row>
    <row r="19" spans="1:12" ht="38.25">
      <c r="A19" s="274" t="s">
        <v>3150</v>
      </c>
      <c r="B19" s="24" t="s">
        <v>1373</v>
      </c>
      <c r="C19" s="24" t="s">
        <v>1374</v>
      </c>
      <c r="D19" s="34" t="s">
        <v>1</v>
      </c>
      <c r="E19" s="8">
        <v>43970</v>
      </c>
      <c r="F19" s="293">
        <v>44682</v>
      </c>
      <c r="G19" s="52"/>
      <c r="H19" s="10">
        <f>F19+1</f>
        <v>44683</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44682</v>
      </c>
      <c r="G20" s="52"/>
      <c r="H20" s="10">
        <f t="shared" ref="H20:H21" si="7">F20+1</f>
        <v>44683</v>
      </c>
      <c r="I20" s="11">
        <f t="shared" ca="1" si="6"/>
        <v>1</v>
      </c>
      <c r="J20" s="12" t="str">
        <f t="shared" ca="1" si="2"/>
        <v>NOT DUE</v>
      </c>
      <c r="K20" s="24" t="s">
        <v>1404</v>
      </c>
      <c r="L20" s="15"/>
    </row>
    <row r="21" spans="1:12" ht="38.25">
      <c r="A21" s="274" t="s">
        <v>3152</v>
      </c>
      <c r="B21" s="24" t="s">
        <v>1377</v>
      </c>
      <c r="C21" s="24" t="s">
        <v>1378</v>
      </c>
      <c r="D21" s="34" t="s">
        <v>1</v>
      </c>
      <c r="E21" s="8">
        <v>43970</v>
      </c>
      <c r="F21" s="293">
        <v>44682</v>
      </c>
      <c r="G21" s="52"/>
      <c r="H21" s="10">
        <f t="shared" si="7"/>
        <v>44683</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44664</v>
      </c>
      <c r="G22" s="52"/>
      <c r="H22" s="10">
        <f>F22+30</f>
        <v>44694</v>
      </c>
      <c r="I22" s="11">
        <f t="shared" ca="1" si="6"/>
        <v>12</v>
      </c>
      <c r="J22" s="12" t="str">
        <f t="shared" ca="1" si="2"/>
        <v>NOT DUE</v>
      </c>
      <c r="K22" s="24" t="s">
        <v>1406</v>
      </c>
      <c r="L22" s="15"/>
    </row>
    <row r="23" spans="1:12" ht="25.5">
      <c r="A23" s="274" t="s">
        <v>3154</v>
      </c>
      <c r="B23" s="24" t="s">
        <v>1381</v>
      </c>
      <c r="C23" s="24" t="s">
        <v>1382</v>
      </c>
      <c r="D23" s="34" t="s">
        <v>1</v>
      </c>
      <c r="E23" s="8">
        <v>43970</v>
      </c>
      <c r="F23" s="293">
        <v>44682</v>
      </c>
      <c r="G23" s="52"/>
      <c r="H23" s="10">
        <f t="shared" ref="H23:H26" si="8">F23+1</f>
        <v>44683</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44682</v>
      </c>
      <c r="G24" s="52"/>
      <c r="H24" s="10">
        <f t="shared" si="8"/>
        <v>44683</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44682</v>
      </c>
      <c r="G25" s="52"/>
      <c r="H25" s="10">
        <f t="shared" si="8"/>
        <v>44683</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44682</v>
      </c>
      <c r="G26" s="52"/>
      <c r="H26" s="10">
        <f t="shared" si="8"/>
        <v>44683</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19</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19</v>
      </c>
      <c r="J28" s="12" t="str">
        <f t="shared" ca="1" si="2"/>
        <v>NOT DUE</v>
      </c>
      <c r="K28" s="24" t="s">
        <v>1408</v>
      </c>
      <c r="L28" s="15"/>
    </row>
    <row r="29" spans="1:12" ht="25.5">
      <c r="A29" s="277" t="s">
        <v>3160</v>
      </c>
      <c r="B29" s="24" t="s">
        <v>1390</v>
      </c>
      <c r="C29" s="24"/>
      <c r="D29" s="34" t="s">
        <v>4</v>
      </c>
      <c r="E29" s="8">
        <v>43970</v>
      </c>
      <c r="F29" s="293">
        <v>44664</v>
      </c>
      <c r="G29" s="52"/>
      <c r="H29" s="10">
        <f>F29+30</f>
        <v>44694</v>
      </c>
      <c r="I29" s="11">
        <f t="shared" ca="1" si="6"/>
        <v>12</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45491.125</v>
      </c>
      <c r="I30" s="18">
        <f t="shared" ref="I30:I31" si="9">D30-($F$4-G30)</f>
        <v>19419</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45491.125</v>
      </c>
      <c r="I31" s="18">
        <f t="shared" si="9"/>
        <v>19419</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19</v>
      </c>
      <c r="J32" s="12" t="str">
        <f t="shared" ca="1" si="2"/>
        <v>NOT DUE</v>
      </c>
      <c r="K32" s="24" t="s">
        <v>1409</v>
      </c>
      <c r="L32" s="190"/>
    </row>
    <row r="33" spans="1:12" ht="15" customHeight="1">
      <c r="A33" s="274" t="s">
        <v>3164</v>
      </c>
      <c r="B33" s="24" t="s">
        <v>1877</v>
      </c>
      <c r="C33" s="24"/>
      <c r="D33" s="34" t="s">
        <v>1</v>
      </c>
      <c r="E33" s="8">
        <v>43970</v>
      </c>
      <c r="F33" s="293">
        <v>44682</v>
      </c>
      <c r="G33" s="52"/>
      <c r="H33" s="10">
        <f t="shared" ref="H33" si="10">F33+1</f>
        <v>44683</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18</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18</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18</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18</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18</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18</v>
      </c>
      <c r="J39" s="12" t="str">
        <f t="shared" ca="1" si="2"/>
        <v>NOT DUE</v>
      </c>
      <c r="K39" s="24" t="s">
        <v>1411</v>
      </c>
      <c r="L39" s="15"/>
    </row>
    <row r="40" spans="1:12" ht="24" customHeight="1">
      <c r="A40" s="277" t="s">
        <v>4660</v>
      </c>
      <c r="B40" s="24" t="s">
        <v>3885</v>
      </c>
      <c r="C40" s="24" t="s">
        <v>3886</v>
      </c>
      <c r="D40" s="34" t="s">
        <v>4</v>
      </c>
      <c r="E40" s="8">
        <v>43970</v>
      </c>
      <c r="F40" s="293">
        <v>44669</v>
      </c>
      <c r="G40" s="52"/>
      <c r="H40" s="10">
        <f>F40+30</f>
        <v>44699</v>
      </c>
      <c r="I40" s="11">
        <f t="shared" ca="1" si="6"/>
        <v>17</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F36" activeCellId="1" sqref="F33 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629.20000000000005</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143</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44989.116666666669</v>
      </c>
      <c r="I9" s="18">
        <f>D9-($F$4-G9)</f>
        <v>7370.8</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19</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44989.116666666669</v>
      </c>
      <c r="I11" s="18">
        <f t="shared" ref="I11:I18" si="3">D11-($F$4-G11)</f>
        <v>7370.8</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45489.116666666669</v>
      </c>
      <c r="I12" s="18">
        <f t="shared" si="3"/>
        <v>19370.8</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44989.116666666669</v>
      </c>
      <c r="I13" s="18">
        <f t="shared" si="3"/>
        <v>7370.8</v>
      </c>
      <c r="J13" s="12" t="str">
        <f t="shared" si="1"/>
        <v>NOT DUE</v>
      </c>
      <c r="K13" s="24"/>
      <c r="L13" s="15"/>
    </row>
    <row r="14" spans="1:12">
      <c r="A14" s="12" t="s">
        <v>3177</v>
      </c>
      <c r="B14" s="24" t="s">
        <v>1870</v>
      </c>
      <c r="C14" s="24" t="s">
        <v>1866</v>
      </c>
      <c r="D14" s="34">
        <v>20000</v>
      </c>
      <c r="E14" s="8">
        <v>43970</v>
      </c>
      <c r="F14" s="8">
        <v>43970</v>
      </c>
      <c r="G14" s="20">
        <v>0</v>
      </c>
      <c r="H14" s="17">
        <f>IF(I14&lt;=20000,$F$5+(I14/24),"error")</f>
        <v>45489.116666666669</v>
      </c>
      <c r="I14" s="18">
        <f t="shared" si="3"/>
        <v>19370.8</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44989.116666666669</v>
      </c>
      <c r="I15" s="18">
        <f t="shared" si="3"/>
        <v>7370.8</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44989.116666666669</v>
      </c>
      <c r="I16" s="18">
        <f t="shared" si="3"/>
        <v>7370.8</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44989.116666666669</v>
      </c>
      <c r="I17" s="18">
        <f t="shared" si="3"/>
        <v>7370.8</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44989.116666666669</v>
      </c>
      <c r="I18" s="18">
        <f t="shared" si="3"/>
        <v>7370.8</v>
      </c>
      <c r="J18" s="12" t="str">
        <f t="shared" si="1"/>
        <v>NOT DUE</v>
      </c>
      <c r="K18" s="24"/>
      <c r="L18" s="15"/>
    </row>
    <row r="19" spans="1:12" ht="38.25">
      <c r="A19" s="274" t="s">
        <v>3182</v>
      </c>
      <c r="B19" s="24" t="s">
        <v>1373</v>
      </c>
      <c r="C19" s="24" t="s">
        <v>1374</v>
      </c>
      <c r="D19" s="34" t="s">
        <v>1</v>
      </c>
      <c r="E19" s="8">
        <v>43970</v>
      </c>
      <c r="F19" s="293">
        <v>44682</v>
      </c>
      <c r="G19" s="52"/>
      <c r="H19" s="10">
        <f>F19+1</f>
        <v>44683</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44682</v>
      </c>
      <c r="G20" s="52"/>
      <c r="H20" s="10">
        <f t="shared" ref="H20:H21" si="6">F20+1</f>
        <v>44683</v>
      </c>
      <c r="I20" s="11">
        <f t="shared" ca="1" si="5"/>
        <v>1</v>
      </c>
      <c r="J20" s="12" t="str">
        <f t="shared" ca="1" si="1"/>
        <v>NOT DUE</v>
      </c>
      <c r="K20" s="24" t="s">
        <v>1404</v>
      </c>
      <c r="L20" s="15"/>
    </row>
    <row r="21" spans="1:12" ht="38.25">
      <c r="A21" s="274" t="s">
        <v>3184</v>
      </c>
      <c r="B21" s="24" t="s">
        <v>1377</v>
      </c>
      <c r="C21" s="24" t="s">
        <v>1378</v>
      </c>
      <c r="D21" s="34" t="s">
        <v>1</v>
      </c>
      <c r="E21" s="8">
        <v>43970</v>
      </c>
      <c r="F21" s="293">
        <v>44682</v>
      </c>
      <c r="G21" s="52"/>
      <c r="H21" s="10">
        <f t="shared" si="6"/>
        <v>44683</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44657</v>
      </c>
      <c r="G22" s="52"/>
      <c r="H22" s="10">
        <f>F22+30</f>
        <v>44687</v>
      </c>
      <c r="I22" s="11">
        <f t="shared" ca="1" si="5"/>
        <v>5</v>
      </c>
      <c r="J22" s="12" t="str">
        <f t="shared" ca="1" si="1"/>
        <v>NOT DUE</v>
      </c>
      <c r="K22" s="24" t="s">
        <v>1406</v>
      </c>
      <c r="L22" s="15"/>
    </row>
    <row r="23" spans="1:12" ht="25.5">
      <c r="A23" s="274" t="s">
        <v>3186</v>
      </c>
      <c r="B23" s="24" t="s">
        <v>1381</v>
      </c>
      <c r="C23" s="24" t="s">
        <v>1382</v>
      </c>
      <c r="D23" s="34" t="s">
        <v>1</v>
      </c>
      <c r="E23" s="8">
        <v>43970</v>
      </c>
      <c r="F23" s="293">
        <v>44682</v>
      </c>
      <c r="G23" s="52"/>
      <c r="H23" s="10">
        <f t="shared" ref="H23:H26" si="7">F23+1</f>
        <v>44683</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44682</v>
      </c>
      <c r="G24" s="52"/>
      <c r="H24" s="10">
        <f t="shared" si="7"/>
        <v>44683</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44682</v>
      </c>
      <c r="G25" s="52"/>
      <c r="H25" s="10">
        <f t="shared" si="7"/>
        <v>44683</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44682</v>
      </c>
      <c r="G26" s="52"/>
      <c r="H26" s="10">
        <f t="shared" si="7"/>
        <v>44683</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19</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19</v>
      </c>
      <c r="J28" s="12" t="str">
        <f t="shared" ca="1" si="1"/>
        <v>NOT DUE</v>
      </c>
      <c r="K28" s="24" t="s">
        <v>1408</v>
      </c>
      <c r="L28" s="15"/>
    </row>
    <row r="29" spans="1:12" ht="25.5">
      <c r="A29" s="274" t="s">
        <v>3192</v>
      </c>
      <c r="B29" s="24" t="s">
        <v>1390</v>
      </c>
      <c r="C29" s="24"/>
      <c r="D29" s="34" t="s">
        <v>4</v>
      </c>
      <c r="E29" s="8">
        <v>43970</v>
      </c>
      <c r="F29" s="293">
        <v>44664</v>
      </c>
      <c r="G29" s="52"/>
      <c r="H29" s="10">
        <f>F29+30</f>
        <v>44694</v>
      </c>
      <c r="I29" s="11">
        <f t="shared" ca="1" si="5"/>
        <v>12</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45489.116666666669</v>
      </c>
      <c r="I30" s="18">
        <f t="shared" ref="I30:I31" si="8">D30-($F$4-G30)</f>
        <v>19370.8</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45489.116666666669</v>
      </c>
      <c r="I31" s="18">
        <f t="shared" si="8"/>
        <v>19370.8</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19</v>
      </c>
      <c r="J32" s="12" t="str">
        <f t="shared" ca="1" si="1"/>
        <v>NOT DUE</v>
      </c>
      <c r="K32" s="24" t="s">
        <v>1409</v>
      </c>
      <c r="L32" s="190"/>
    </row>
    <row r="33" spans="1:12" ht="15" customHeight="1">
      <c r="A33" s="274" t="s">
        <v>3196</v>
      </c>
      <c r="B33" s="24" t="s">
        <v>1877</v>
      </c>
      <c r="C33" s="24"/>
      <c r="D33" s="34" t="s">
        <v>1</v>
      </c>
      <c r="E33" s="8">
        <v>43970</v>
      </c>
      <c r="F33" s="293">
        <v>44682</v>
      </c>
      <c r="G33" s="52"/>
      <c r="H33" s="10">
        <f t="shared" ref="H33" si="9">F33+1</f>
        <v>44683</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18</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18</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18</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18</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18</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18</v>
      </c>
      <c r="J39" s="12" t="str">
        <f t="shared" ca="1" si="1"/>
        <v>NOT DUE</v>
      </c>
      <c r="K39" s="24" t="s">
        <v>1411</v>
      </c>
      <c r="L39" s="15"/>
    </row>
    <row r="40" spans="1:12" ht="27" customHeight="1">
      <c r="A40" s="277" t="s">
        <v>4661</v>
      </c>
      <c r="B40" s="24" t="s">
        <v>3885</v>
      </c>
      <c r="C40" s="24" t="s">
        <v>3886</v>
      </c>
      <c r="D40" s="34" t="s">
        <v>4</v>
      </c>
      <c r="E40" s="8">
        <v>43970</v>
      </c>
      <c r="F40" s="293">
        <v>44664</v>
      </c>
      <c r="G40" s="52"/>
      <c r="H40" s="10">
        <f>F40+30</f>
        <v>44694</v>
      </c>
      <c r="I40" s="11">
        <f t="shared" ca="1" si="5"/>
        <v>12</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zoomScale="85" zoomScaleNormal="85" workbookViewId="0">
      <selection activeCell="B47" sqref="B47"/>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44682</v>
      </c>
    </row>
    <row r="4" spans="1:8" ht="19.5" customHeight="1"/>
    <row r="5" spans="1:8" s="31" customFormat="1" ht="21.75" customHeight="1">
      <c r="A5" s="54" t="s">
        <v>2489</v>
      </c>
      <c r="B5" s="122">
        <v>10261</v>
      </c>
    </row>
    <row r="6" spans="1:8" s="31" customFormat="1" ht="21.75" customHeight="1">
      <c r="A6" s="54" t="s">
        <v>2488</v>
      </c>
      <c r="B6" s="84">
        <v>8.4</v>
      </c>
    </row>
    <row r="7" spans="1:8" s="31" customFormat="1" ht="21.75" customHeight="1">
      <c r="A7" s="54" t="s">
        <v>2481</v>
      </c>
      <c r="B7" s="84">
        <v>7111.8</v>
      </c>
    </row>
    <row r="8" spans="1:8" s="31" customFormat="1" ht="21.75" customHeight="1">
      <c r="A8" s="54" t="s">
        <v>2482</v>
      </c>
      <c r="B8" s="84">
        <v>6362.6</v>
      </c>
    </row>
    <row r="9" spans="1:8" s="31" customFormat="1" ht="21.75" customHeight="1">
      <c r="A9" s="54" t="s">
        <v>2483</v>
      </c>
      <c r="B9" s="84">
        <v>6073</v>
      </c>
    </row>
    <row r="10" spans="1:8" s="31" customFormat="1" ht="21.75" customHeight="1">
      <c r="A10" s="54" t="s">
        <v>2485</v>
      </c>
      <c r="B10" s="84">
        <v>54.1</v>
      </c>
    </row>
    <row r="11" spans="1:8" s="31" customFormat="1" ht="21.75" customHeight="1">
      <c r="A11" s="54" t="s">
        <v>2484</v>
      </c>
      <c r="B11" s="84">
        <v>1494.8</v>
      </c>
    </row>
    <row r="12" spans="1:8" s="31" customFormat="1" ht="21.75" customHeight="1">
      <c r="A12" s="291" t="s">
        <v>2486</v>
      </c>
      <c r="B12" s="84">
        <v>7515.2</v>
      </c>
    </row>
    <row r="13" spans="1:8" s="31" customFormat="1" ht="21.75" customHeight="1">
      <c r="A13" s="291" t="s">
        <v>2487</v>
      </c>
      <c r="B13" s="84">
        <v>581</v>
      </c>
    </row>
    <row r="14" spans="1:8" s="31" customFormat="1" ht="21.75" customHeight="1">
      <c r="A14" s="54" t="s">
        <v>2490</v>
      </c>
      <c r="B14" s="84">
        <v>629.20000000000005</v>
      </c>
    </row>
    <row r="15" spans="1:8" s="31" customFormat="1" ht="21.75" customHeight="1">
      <c r="A15" s="54" t="s">
        <v>2491</v>
      </c>
      <c r="B15" s="84">
        <v>2040.2</v>
      </c>
    </row>
    <row r="16" spans="1:8" s="31" customFormat="1" ht="21.75" customHeight="1">
      <c r="A16" s="54" t="s">
        <v>2492</v>
      </c>
      <c r="B16" s="84">
        <v>1797</v>
      </c>
      <c r="H16" s="31" t="s">
        <v>5595</v>
      </c>
    </row>
    <row r="17" spans="1:2" s="31" customFormat="1" ht="21.75" customHeight="1">
      <c r="A17" s="54" t="s">
        <v>2493</v>
      </c>
      <c r="B17" s="84">
        <v>5453</v>
      </c>
    </row>
    <row r="18" spans="1:2" s="31" customFormat="1" ht="21.75" customHeight="1">
      <c r="A18" s="54" t="s">
        <v>2494</v>
      </c>
      <c r="B18" s="84">
        <v>5133</v>
      </c>
    </row>
    <row r="19" spans="1:2" s="31" customFormat="1" ht="21.75" customHeight="1">
      <c r="A19" s="54" t="s">
        <v>2495</v>
      </c>
      <c r="B19" s="84">
        <v>15989.6</v>
      </c>
    </row>
    <row r="20" spans="1:2" s="31" customFormat="1" ht="21.75" customHeight="1">
      <c r="A20" s="54" t="s">
        <v>2496</v>
      </c>
      <c r="B20" s="84">
        <v>3425.3</v>
      </c>
    </row>
    <row r="21" spans="1:2" s="31" customFormat="1" ht="21.75" customHeight="1">
      <c r="A21" s="54" t="s">
        <v>2497</v>
      </c>
      <c r="B21" s="84">
        <v>7982.5</v>
      </c>
    </row>
    <row r="22" spans="1:2" s="31" customFormat="1" ht="21.75" customHeight="1">
      <c r="A22" s="54" t="s">
        <v>2498</v>
      </c>
      <c r="B22" s="84">
        <v>5860.2</v>
      </c>
    </row>
    <row r="23" spans="1:2" s="31" customFormat="1" ht="21.75" customHeight="1">
      <c r="A23" s="54" t="s">
        <v>2514</v>
      </c>
      <c r="B23" s="84">
        <v>8835.2000000000007</v>
      </c>
    </row>
    <row r="24" spans="1:2" s="31" customFormat="1" ht="21.75" customHeight="1">
      <c r="A24" s="54" t="s">
        <v>2515</v>
      </c>
      <c r="B24" s="84">
        <v>8362</v>
      </c>
    </row>
    <row r="25" spans="1:2" s="31" customFormat="1" ht="21.75" customHeight="1">
      <c r="A25" s="54" t="s">
        <v>2499</v>
      </c>
      <c r="B25" s="84">
        <v>11405.1</v>
      </c>
    </row>
    <row r="26" spans="1:2" s="31" customFormat="1" ht="21.75" customHeight="1">
      <c r="A26" s="54" t="s">
        <v>2500</v>
      </c>
      <c r="B26" s="84">
        <v>7756.9</v>
      </c>
    </row>
    <row r="27" spans="1:2" s="31" customFormat="1" ht="21.75" customHeight="1">
      <c r="A27" s="54" t="s">
        <v>5313</v>
      </c>
      <c r="B27" s="84">
        <v>13396.4</v>
      </c>
    </row>
    <row r="28" spans="1:2" s="31" customFormat="1" ht="21.75" customHeight="1">
      <c r="A28" s="54" t="s">
        <v>2501</v>
      </c>
      <c r="B28" s="84">
        <v>9103.5</v>
      </c>
    </row>
    <row r="29" spans="1:2" s="31" customFormat="1" ht="21.75" customHeight="1">
      <c r="A29" s="54" t="s">
        <v>2502</v>
      </c>
      <c r="B29" s="84">
        <v>7822.9</v>
      </c>
    </row>
    <row r="30" spans="1:2" s="31" customFormat="1" ht="21.75" customHeight="1">
      <c r="A30" s="54" t="s">
        <v>2503</v>
      </c>
      <c r="B30" s="84">
        <v>8482.7999999999993</v>
      </c>
    </row>
    <row r="31" spans="1:2" s="31" customFormat="1" ht="21.75" customHeight="1">
      <c r="A31" s="54" t="s">
        <v>2504</v>
      </c>
      <c r="B31" s="84">
        <v>8828</v>
      </c>
    </row>
    <row r="32" spans="1:2" s="31" customFormat="1" ht="21.75" customHeight="1">
      <c r="A32" s="54" t="s">
        <v>2505</v>
      </c>
      <c r="B32" s="84">
        <v>8276.7999999999993</v>
      </c>
    </row>
    <row r="33" spans="1:2" s="31" customFormat="1" ht="21.75" customHeight="1">
      <c r="A33" s="54" t="s">
        <v>2506</v>
      </c>
      <c r="B33" s="84">
        <v>8933.7999999999993</v>
      </c>
    </row>
    <row r="34" spans="1:2" s="31" customFormat="1" ht="21.75" customHeight="1">
      <c r="A34" s="54" t="s">
        <v>2507</v>
      </c>
      <c r="B34" s="84">
        <v>858</v>
      </c>
    </row>
    <row r="35" spans="1:2" ht="21.75" customHeight="1">
      <c r="A35" s="54" t="s">
        <v>2508</v>
      </c>
      <c r="B35" s="85">
        <v>1162</v>
      </c>
    </row>
    <row r="36" spans="1:2" ht="21.75" customHeight="1">
      <c r="A36" s="83" t="s">
        <v>2509</v>
      </c>
      <c r="B36" s="85">
        <v>57.8</v>
      </c>
    </row>
    <row r="37" spans="1:2" ht="21.75" customHeight="1">
      <c r="A37" s="83" t="s">
        <v>2510</v>
      </c>
      <c r="B37" s="85">
        <v>1375.3</v>
      </c>
    </row>
    <row r="38" spans="1:2" ht="21.75" customHeight="1">
      <c r="A38" s="83" t="s">
        <v>2511</v>
      </c>
      <c r="B38" s="85">
        <v>16268</v>
      </c>
    </row>
    <row r="39" spans="1:2" ht="21.75" customHeight="1">
      <c r="A39" s="83" t="s">
        <v>2512</v>
      </c>
      <c r="B39" s="85">
        <v>521.79999999999995</v>
      </c>
    </row>
    <row r="40" spans="1:2" ht="21.75" customHeight="1">
      <c r="A40" s="83" t="s">
        <v>2513</v>
      </c>
      <c r="B40" s="85">
        <v>520.1</v>
      </c>
    </row>
    <row r="41" spans="1:2" ht="21.75" customHeight="1">
      <c r="A41" s="83" t="s">
        <v>3889</v>
      </c>
      <c r="B41" s="118">
        <v>268.10000000000002</v>
      </c>
    </row>
    <row r="42" spans="1:2" ht="21.75" customHeight="1">
      <c r="A42" s="83" t="s">
        <v>3890</v>
      </c>
      <c r="B42" s="118">
        <v>199.9</v>
      </c>
    </row>
    <row r="43" spans="1:2" ht="21.75" customHeight="1">
      <c r="A43" s="83" t="s">
        <v>3659</v>
      </c>
      <c r="B43" s="85">
        <v>6694</v>
      </c>
    </row>
    <row r="44" spans="1:2" ht="21.75" customHeight="1">
      <c r="A44" s="83" t="s">
        <v>3852</v>
      </c>
      <c r="B44" s="85">
        <v>14879.4</v>
      </c>
    </row>
    <row r="45" spans="1:2" ht="21.75" customHeight="1">
      <c r="A45" s="83" t="s">
        <v>4967</v>
      </c>
      <c r="B45" s="85">
        <v>35</v>
      </c>
    </row>
    <row r="46" spans="1:2" ht="21.75" customHeight="1">
      <c r="A46" s="83" t="s">
        <v>5231</v>
      </c>
      <c r="B46" s="85">
        <v>1096</v>
      </c>
    </row>
    <row r="47" spans="1:2" ht="21.75" customHeight="1">
      <c r="A47" s="83" t="s">
        <v>5232</v>
      </c>
      <c r="B47" s="85">
        <v>1097</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19</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44682</v>
      </c>
      <c r="G20" s="52"/>
      <c r="H20" s="10">
        <f>F20+1</f>
        <v>44683</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44682</v>
      </c>
      <c r="G21" s="52"/>
      <c r="H21" s="10">
        <f t="shared" ref="H21:H22" si="4">F21+1</f>
        <v>44683</v>
      </c>
      <c r="I21" s="11">
        <f t="shared" ca="1" si="2"/>
        <v>1</v>
      </c>
      <c r="J21" s="12" t="str">
        <f t="shared" ca="1" si="3"/>
        <v>NOT DUE</v>
      </c>
      <c r="K21" s="24" t="s">
        <v>1404</v>
      </c>
      <c r="L21" s="15"/>
    </row>
    <row r="22" spans="1:12" ht="38.25">
      <c r="A22" s="274" t="s">
        <v>3090</v>
      </c>
      <c r="B22" s="24" t="s">
        <v>1377</v>
      </c>
      <c r="C22" s="24" t="s">
        <v>1378</v>
      </c>
      <c r="D22" s="34" t="s">
        <v>1</v>
      </c>
      <c r="E22" s="8">
        <v>43970</v>
      </c>
      <c r="F22" s="293">
        <v>44682</v>
      </c>
      <c r="G22" s="52"/>
      <c r="H22" s="10">
        <f t="shared" si="4"/>
        <v>44683</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44657</v>
      </c>
      <c r="G23" s="52"/>
      <c r="H23" s="10">
        <f>F23+30</f>
        <v>44687</v>
      </c>
      <c r="I23" s="11">
        <f t="shared" ca="1" si="2"/>
        <v>5</v>
      </c>
      <c r="J23" s="12" t="str">
        <f t="shared" ca="1" si="3"/>
        <v>NOT DUE</v>
      </c>
      <c r="K23" s="24" t="s">
        <v>1406</v>
      </c>
      <c r="L23" s="15"/>
    </row>
    <row r="24" spans="1:12" ht="25.5">
      <c r="A24" s="274" t="s">
        <v>3092</v>
      </c>
      <c r="B24" s="24" t="s">
        <v>1381</v>
      </c>
      <c r="C24" s="24" t="s">
        <v>1382</v>
      </c>
      <c r="D24" s="34" t="s">
        <v>1</v>
      </c>
      <c r="E24" s="8">
        <v>43970</v>
      </c>
      <c r="F24" s="293">
        <v>44682</v>
      </c>
      <c r="G24" s="52"/>
      <c r="H24" s="10">
        <f t="shared" ref="H24:H27" si="5">F24+1</f>
        <v>44683</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44682</v>
      </c>
      <c r="G25" s="52"/>
      <c r="H25" s="10">
        <f t="shared" si="5"/>
        <v>44683</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44682</v>
      </c>
      <c r="G26" s="52"/>
      <c r="H26" s="10">
        <f t="shared" si="5"/>
        <v>44683</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44682</v>
      </c>
      <c r="G27" s="52"/>
      <c r="H27" s="10">
        <f t="shared" si="5"/>
        <v>44683</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19</v>
      </c>
      <c r="J30" s="12" t="str">
        <f t="shared" ref="J30:J38" ca="1" si="8">IF(I30="","",IF(I30&lt;0,"OVERDUE","NOT DUE"))</f>
        <v>NOT DUE</v>
      </c>
      <c r="K30" s="24" t="s">
        <v>1409</v>
      </c>
      <c r="L30" s="115"/>
    </row>
    <row r="31" spans="1:12" ht="15" customHeight="1">
      <c r="A31" s="274" t="s">
        <v>3099</v>
      </c>
      <c r="B31" s="24" t="s">
        <v>1877</v>
      </c>
      <c r="C31" s="24"/>
      <c r="D31" s="34" t="s">
        <v>1</v>
      </c>
      <c r="E31" s="8">
        <v>43970</v>
      </c>
      <c r="F31" s="293">
        <v>44682</v>
      </c>
      <c r="G31" s="52"/>
      <c r="H31" s="10">
        <f t="shared" ref="H31" si="9">F31+1</f>
        <v>44683</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18</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18</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18</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18</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18</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18</v>
      </c>
      <c r="J37" s="12" t="str">
        <f t="shared" ca="1" si="8"/>
        <v>NOT DUE</v>
      </c>
      <c r="K37" s="24" t="s">
        <v>1411</v>
      </c>
      <c r="L37" s="15"/>
    </row>
    <row r="38" spans="1:12" ht="24.75" customHeight="1">
      <c r="A38" s="277" t="s">
        <v>3106</v>
      </c>
      <c r="B38" s="24" t="s">
        <v>3885</v>
      </c>
      <c r="C38" s="24" t="s">
        <v>3886</v>
      </c>
      <c r="D38" s="34" t="s">
        <v>4</v>
      </c>
      <c r="E38" s="8">
        <v>43970</v>
      </c>
      <c r="F38" s="293">
        <v>44664</v>
      </c>
      <c r="G38" s="52"/>
      <c r="H38" s="10">
        <f>F38+30</f>
        <v>44694</v>
      </c>
      <c r="I38" s="11">
        <f t="shared" ca="1" si="7"/>
        <v>12</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1375.3</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44958.029166666667</v>
      </c>
      <c r="I8" s="18">
        <f>D8-($F$4-G8)</f>
        <v>6624.7</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19</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44958.029166666667</v>
      </c>
      <c r="I10" s="18">
        <f t="shared" ref="I10:I19" si="2">D10-($F$4-G10)</f>
        <v>6624.7</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45458.029166666667</v>
      </c>
      <c r="I11" s="18">
        <f t="shared" si="2"/>
        <v>18624.7</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44958.029166666667</v>
      </c>
      <c r="I12" s="18">
        <f t="shared" si="2"/>
        <v>6624.7</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45458.029166666667</v>
      </c>
      <c r="I13" s="18">
        <f t="shared" si="2"/>
        <v>18624.7</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44958.029166666667</v>
      </c>
      <c r="I14" s="18">
        <f t="shared" si="2"/>
        <v>6624.7</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44958.029166666667</v>
      </c>
      <c r="I15" s="18">
        <f t="shared" si="2"/>
        <v>6624.7</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44958.029166666667</v>
      </c>
      <c r="I16" s="18">
        <f t="shared" si="2"/>
        <v>6624.7</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44958.029166666667</v>
      </c>
      <c r="I17" s="18">
        <f t="shared" si="2"/>
        <v>6624.7</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44958.029166666667</v>
      </c>
      <c r="I18" s="18">
        <f t="shared" si="2"/>
        <v>6624.7</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44958.029166666667</v>
      </c>
      <c r="I19" s="18">
        <f t="shared" si="2"/>
        <v>6624.7</v>
      </c>
      <c r="J19" s="12" t="str">
        <f t="shared" si="0"/>
        <v>NOT DUE</v>
      </c>
      <c r="K19" s="24"/>
      <c r="L19" s="15"/>
    </row>
    <row r="20" spans="1:12" ht="38.25">
      <c r="A20" s="274" t="s">
        <v>3119</v>
      </c>
      <c r="B20" s="24" t="s">
        <v>1373</v>
      </c>
      <c r="C20" s="24" t="s">
        <v>1374</v>
      </c>
      <c r="D20" s="34" t="s">
        <v>1</v>
      </c>
      <c r="E20" s="8">
        <v>43970</v>
      </c>
      <c r="F20" s="293">
        <v>44682</v>
      </c>
      <c r="G20" s="52"/>
      <c r="H20" s="10">
        <f>F20+1</f>
        <v>44683</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44682</v>
      </c>
      <c r="G21" s="52"/>
      <c r="H21" s="10">
        <f t="shared" ref="H21:H22" si="5">F21+1</f>
        <v>44683</v>
      </c>
      <c r="I21" s="11">
        <f t="shared" ca="1" si="4"/>
        <v>1</v>
      </c>
      <c r="J21" s="12" t="str">
        <f t="shared" ca="1" si="0"/>
        <v>NOT DUE</v>
      </c>
      <c r="K21" s="24" t="s">
        <v>1404</v>
      </c>
      <c r="L21" s="15"/>
    </row>
    <row r="22" spans="1:12" ht="38.25">
      <c r="A22" s="274" t="s">
        <v>3121</v>
      </c>
      <c r="B22" s="24" t="s">
        <v>1377</v>
      </c>
      <c r="C22" s="24" t="s">
        <v>1378</v>
      </c>
      <c r="D22" s="34" t="s">
        <v>1</v>
      </c>
      <c r="E22" s="8">
        <v>43970</v>
      </c>
      <c r="F22" s="293">
        <v>44682</v>
      </c>
      <c r="G22" s="52"/>
      <c r="H22" s="10">
        <f t="shared" si="5"/>
        <v>44683</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44664</v>
      </c>
      <c r="G23" s="52"/>
      <c r="H23" s="10">
        <f>F23+30</f>
        <v>44694</v>
      </c>
      <c r="I23" s="11">
        <f t="shared" ca="1" si="4"/>
        <v>12</v>
      </c>
      <c r="J23" s="12" t="str">
        <f t="shared" ca="1" si="0"/>
        <v>NOT DUE</v>
      </c>
      <c r="K23" s="24" t="s">
        <v>1406</v>
      </c>
      <c r="L23" s="15"/>
    </row>
    <row r="24" spans="1:12" ht="25.5">
      <c r="A24" s="274" t="s">
        <v>3123</v>
      </c>
      <c r="B24" s="24" t="s">
        <v>1381</v>
      </c>
      <c r="C24" s="24" t="s">
        <v>1382</v>
      </c>
      <c r="D24" s="34" t="s">
        <v>1</v>
      </c>
      <c r="E24" s="8">
        <v>43970</v>
      </c>
      <c r="F24" s="293">
        <v>44682</v>
      </c>
      <c r="G24" s="52"/>
      <c r="H24" s="10">
        <f t="shared" ref="H24:H27" si="6">F24+1</f>
        <v>44683</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44682</v>
      </c>
      <c r="G25" s="52"/>
      <c r="H25" s="10">
        <f t="shared" si="6"/>
        <v>44683</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44682</v>
      </c>
      <c r="G26" s="52"/>
      <c r="H26" s="10">
        <f t="shared" si="6"/>
        <v>44683</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44682</v>
      </c>
      <c r="G27" s="52"/>
      <c r="H27" s="10">
        <f t="shared" si="6"/>
        <v>44683</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45458.029166666667</v>
      </c>
      <c r="I28" s="18">
        <f t="shared" ref="I28:I29" si="7">D28-($F$4-G28)</f>
        <v>18624.7</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45458.029166666667</v>
      </c>
      <c r="I29" s="18">
        <f t="shared" si="7"/>
        <v>18624.7</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19</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18</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18</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18</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18</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18</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18</v>
      </c>
      <c r="J37" s="12" t="str">
        <f t="shared" ca="1" si="0"/>
        <v>NOT DUE</v>
      </c>
      <c r="K37" s="24" t="s">
        <v>1411</v>
      </c>
      <c r="L37" s="15"/>
    </row>
    <row r="38" spans="1:12" ht="21.75" customHeight="1">
      <c r="A38" s="277" t="s">
        <v>3137</v>
      </c>
      <c r="B38" s="24" t="s">
        <v>3885</v>
      </c>
      <c r="C38" s="24" t="s">
        <v>3886</v>
      </c>
      <c r="D38" s="34" t="s">
        <v>4</v>
      </c>
      <c r="E38" s="8">
        <v>43970</v>
      </c>
      <c r="F38" s="293">
        <v>44664</v>
      </c>
      <c r="G38" s="52"/>
      <c r="H38" s="10">
        <f>F38+30</f>
        <v>44694</v>
      </c>
      <c r="I38" s="11">
        <f t="shared" ca="1" si="4"/>
        <v>12</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19</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18</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1113</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18</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1113</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1113</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1113</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18</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1113</v>
      </c>
      <c r="J16" s="12" t="str">
        <f t="shared" ca="1" si="1"/>
        <v>NOT DUE</v>
      </c>
      <c r="K16" s="24"/>
      <c r="L16" s="15"/>
    </row>
    <row r="17" spans="1:12" ht="38.25">
      <c r="A17" s="274" t="s">
        <v>3028</v>
      </c>
      <c r="B17" s="24" t="s">
        <v>1373</v>
      </c>
      <c r="C17" s="24" t="s">
        <v>1374</v>
      </c>
      <c r="D17" s="34" t="s">
        <v>1</v>
      </c>
      <c r="E17" s="8">
        <v>43970</v>
      </c>
      <c r="F17" s="293">
        <v>44682</v>
      </c>
      <c r="G17" s="52"/>
      <c r="H17" s="10">
        <f>F17+1</f>
        <v>44683</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44682</v>
      </c>
      <c r="G18" s="52"/>
      <c r="H18" s="10">
        <f t="shared" ref="H18:H19" si="3">F18+1</f>
        <v>44683</v>
      </c>
      <c r="I18" s="11">
        <f t="shared" ca="1" si="2"/>
        <v>1</v>
      </c>
      <c r="J18" s="12" t="str">
        <f t="shared" ca="1" si="1"/>
        <v>NOT DUE</v>
      </c>
      <c r="K18" s="24" t="s">
        <v>1404</v>
      </c>
      <c r="L18" s="15"/>
    </row>
    <row r="19" spans="1:12" ht="38.25">
      <c r="A19" s="274" t="s">
        <v>3030</v>
      </c>
      <c r="B19" s="24" t="s">
        <v>1377</v>
      </c>
      <c r="C19" s="24" t="s">
        <v>1378</v>
      </c>
      <c r="D19" s="34" t="s">
        <v>1</v>
      </c>
      <c r="E19" s="8">
        <v>43970</v>
      </c>
      <c r="F19" s="293">
        <v>44682</v>
      </c>
      <c r="G19" s="52"/>
      <c r="H19" s="10">
        <f t="shared" si="3"/>
        <v>44683</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44664</v>
      </c>
      <c r="G20" s="52"/>
      <c r="H20" s="10">
        <f>F20+30</f>
        <v>44694</v>
      </c>
      <c r="I20" s="11">
        <f t="shared" ca="1" si="2"/>
        <v>12</v>
      </c>
      <c r="J20" s="12" t="str">
        <f t="shared" ca="1" si="1"/>
        <v>NOT DUE</v>
      </c>
      <c r="K20" s="24" t="s">
        <v>1406</v>
      </c>
      <c r="L20" s="15"/>
    </row>
    <row r="21" spans="1:12" ht="25.5">
      <c r="A21" s="274" t="s">
        <v>3032</v>
      </c>
      <c r="B21" s="24" t="s">
        <v>1381</v>
      </c>
      <c r="C21" s="24" t="s">
        <v>1382</v>
      </c>
      <c r="D21" s="34" t="s">
        <v>1</v>
      </c>
      <c r="E21" s="8">
        <v>43970</v>
      </c>
      <c r="F21" s="293">
        <v>44682</v>
      </c>
      <c r="G21" s="52"/>
      <c r="H21" s="10">
        <f t="shared" ref="H21:H24" si="4">F21+1</f>
        <v>44683</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44682</v>
      </c>
      <c r="G22" s="52"/>
      <c r="H22" s="10">
        <f t="shared" si="4"/>
        <v>44683</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44682</v>
      </c>
      <c r="G23" s="52"/>
      <c r="H23" s="10">
        <f t="shared" si="4"/>
        <v>44683</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44682</v>
      </c>
      <c r="G24" s="52"/>
      <c r="H24" s="10">
        <f t="shared" si="4"/>
        <v>44683</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1113</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1113</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19</v>
      </c>
      <c r="J29" s="12" t="str">
        <f t="shared" ca="1" si="1"/>
        <v>NOT DUE</v>
      </c>
      <c r="K29" s="24" t="s">
        <v>1409</v>
      </c>
      <c r="L29" s="115"/>
    </row>
    <row r="30" spans="1:12" ht="15" customHeight="1">
      <c r="A30" s="274" t="s">
        <v>3041</v>
      </c>
      <c r="B30" s="24" t="s">
        <v>1877</v>
      </c>
      <c r="C30" s="24"/>
      <c r="D30" s="34" t="s">
        <v>1</v>
      </c>
      <c r="E30" s="8">
        <v>43970</v>
      </c>
      <c r="F30" s="293">
        <v>44682</v>
      </c>
      <c r="G30" s="52"/>
      <c r="H30" s="10">
        <f t="shared" ref="H30" si="6">F30+1</f>
        <v>44683</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18</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18</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18</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18</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18</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18</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29" activeCellId="1" sqref="F28 F2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1097</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19</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18</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1113</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18</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1113</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1113</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1113</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18</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1113</v>
      </c>
      <c r="J16" s="12" t="str">
        <f t="shared" ca="1" si="1"/>
        <v>NOT DUE</v>
      </c>
      <c r="K16" s="24"/>
      <c r="L16" s="15"/>
    </row>
    <row r="17" spans="1:12" ht="38.25">
      <c r="A17" s="274" t="s">
        <v>3058</v>
      </c>
      <c r="B17" s="24" t="s">
        <v>1373</v>
      </c>
      <c r="C17" s="24" t="s">
        <v>1374</v>
      </c>
      <c r="D17" s="34" t="s">
        <v>1</v>
      </c>
      <c r="E17" s="8">
        <v>43970</v>
      </c>
      <c r="F17" s="293">
        <v>44682</v>
      </c>
      <c r="G17" s="52"/>
      <c r="H17" s="10">
        <f>F17+1</f>
        <v>44683</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44682</v>
      </c>
      <c r="G18" s="52"/>
      <c r="H18" s="10">
        <f t="shared" ref="H18:H19" si="3">F18+1</f>
        <v>44683</v>
      </c>
      <c r="I18" s="11">
        <f t="shared" ca="1" si="2"/>
        <v>1</v>
      </c>
      <c r="J18" s="12" t="str">
        <f t="shared" ca="1" si="1"/>
        <v>NOT DUE</v>
      </c>
      <c r="K18" s="24" t="s">
        <v>1404</v>
      </c>
      <c r="L18" s="15"/>
    </row>
    <row r="19" spans="1:12" ht="38.25">
      <c r="A19" s="274" t="s">
        <v>3060</v>
      </c>
      <c r="B19" s="24" t="s">
        <v>1377</v>
      </c>
      <c r="C19" s="24" t="s">
        <v>1378</v>
      </c>
      <c r="D19" s="34" t="s">
        <v>1</v>
      </c>
      <c r="E19" s="8">
        <v>43970</v>
      </c>
      <c r="F19" s="293">
        <v>44682</v>
      </c>
      <c r="G19" s="52"/>
      <c r="H19" s="10">
        <f t="shared" si="3"/>
        <v>44683</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44657</v>
      </c>
      <c r="G20" s="52"/>
      <c r="H20" s="10">
        <f>F20+30</f>
        <v>44687</v>
      </c>
      <c r="I20" s="11">
        <f t="shared" ca="1" si="2"/>
        <v>5</v>
      </c>
      <c r="J20" s="12" t="str">
        <f t="shared" ca="1" si="1"/>
        <v>NOT DUE</v>
      </c>
      <c r="K20" s="24" t="s">
        <v>1406</v>
      </c>
      <c r="L20" s="15"/>
    </row>
    <row r="21" spans="1:12" ht="25.5">
      <c r="A21" s="274" t="s">
        <v>3062</v>
      </c>
      <c r="B21" s="24" t="s">
        <v>1381</v>
      </c>
      <c r="C21" s="24" t="s">
        <v>1382</v>
      </c>
      <c r="D21" s="34" t="s">
        <v>1</v>
      </c>
      <c r="E21" s="8">
        <v>43970</v>
      </c>
      <c r="F21" s="293">
        <v>44682</v>
      </c>
      <c r="G21" s="52"/>
      <c r="H21" s="10">
        <f t="shared" ref="H21:H24" si="4">F21+1</f>
        <v>44683</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44682</v>
      </c>
      <c r="G22" s="52"/>
      <c r="H22" s="10">
        <f t="shared" si="4"/>
        <v>44683</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44682</v>
      </c>
      <c r="G23" s="52"/>
      <c r="H23" s="10">
        <f t="shared" si="4"/>
        <v>44683</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44682</v>
      </c>
      <c r="G24" s="52"/>
      <c r="H24" s="10">
        <f t="shared" si="4"/>
        <v>44683</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1113</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1113</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19</v>
      </c>
      <c r="J27" s="12" t="str">
        <f t="shared" ca="1" si="1"/>
        <v>NOT DUE</v>
      </c>
      <c r="K27" s="24" t="s">
        <v>1409</v>
      </c>
      <c r="L27" s="115"/>
    </row>
    <row r="28" spans="1:12" ht="15" customHeight="1">
      <c r="A28" s="274" t="s">
        <v>3069</v>
      </c>
      <c r="B28" s="24" t="s">
        <v>1877</v>
      </c>
      <c r="C28" s="24"/>
      <c r="D28" s="24" t="s">
        <v>1</v>
      </c>
      <c r="E28" s="8">
        <v>43970</v>
      </c>
      <c r="F28" s="293">
        <v>44682</v>
      </c>
      <c r="G28" s="52"/>
      <c r="H28" s="10">
        <f t="shared" ref="H28" si="5">F28+1</f>
        <v>44683</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18</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18</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18</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18</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18</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18</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16268</v>
      </c>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748</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748</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748</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748</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748</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19</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18</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748</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18</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748</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18</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748</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748</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18</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18</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19</v>
      </c>
      <c r="J23" s="12" t="str">
        <f t="shared" ca="1" si="2"/>
        <v>NOT DUE</v>
      </c>
      <c r="K23" s="24" t="s">
        <v>1408</v>
      </c>
      <c r="L23" s="15"/>
    </row>
    <row r="24" spans="1:12" ht="38.450000000000003" customHeight="1">
      <c r="A24" s="274" t="s">
        <v>3001</v>
      </c>
      <c r="B24" s="24" t="s">
        <v>1373</v>
      </c>
      <c r="C24" s="24" t="s">
        <v>1374</v>
      </c>
      <c r="D24" s="34" t="s">
        <v>1</v>
      </c>
      <c r="E24" s="8">
        <v>43970</v>
      </c>
      <c r="F24" s="293">
        <v>44682</v>
      </c>
      <c r="G24" s="52"/>
      <c r="H24" s="10">
        <f>F24+1</f>
        <v>44683</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44682</v>
      </c>
      <c r="G25" s="52"/>
      <c r="H25" s="10">
        <f t="shared" ref="H25:H26" si="4">F25+1</f>
        <v>44683</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44682</v>
      </c>
      <c r="G26" s="52"/>
      <c r="H26" s="10">
        <f t="shared" si="4"/>
        <v>44683</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44664</v>
      </c>
      <c r="G27" s="52"/>
      <c r="H27" s="10">
        <f>F27+30</f>
        <v>44694</v>
      </c>
      <c r="I27" s="11">
        <f t="shared" ca="1" si="1"/>
        <v>12</v>
      </c>
      <c r="J27" s="12" t="str">
        <f t="shared" ca="1" si="2"/>
        <v>NOT DUE</v>
      </c>
      <c r="K27" s="24" t="s">
        <v>1409</v>
      </c>
      <c r="L27" s="15"/>
    </row>
    <row r="28" spans="1:12" ht="26.45" customHeight="1">
      <c r="A28" s="274" t="s">
        <v>3005</v>
      </c>
      <c r="B28" s="24" t="s">
        <v>1381</v>
      </c>
      <c r="C28" s="24" t="s">
        <v>1382</v>
      </c>
      <c r="D28" s="34" t="s">
        <v>1</v>
      </c>
      <c r="E28" s="8">
        <v>43970</v>
      </c>
      <c r="F28" s="293">
        <v>44682</v>
      </c>
      <c r="G28" s="52"/>
      <c r="H28" s="10">
        <f>F28+1</f>
        <v>44683</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44682</v>
      </c>
      <c r="G29" s="52"/>
      <c r="H29" s="10">
        <f t="shared" ref="H29:H31" si="5">F29+1</f>
        <v>44683</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44682</v>
      </c>
      <c r="G30" s="52"/>
      <c r="H30" s="10">
        <f t="shared" si="5"/>
        <v>44683</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44682</v>
      </c>
      <c r="G31" s="52"/>
      <c r="H31" s="10">
        <f t="shared" si="5"/>
        <v>44683</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19</v>
      </c>
      <c r="J32" s="12" t="str">
        <f t="shared" ca="1" si="2"/>
        <v>NOT DUE</v>
      </c>
      <c r="K32" s="24" t="s">
        <v>1410</v>
      </c>
      <c r="L32" s="15"/>
    </row>
    <row r="33" spans="1:12" ht="26.45" customHeight="1">
      <c r="A33" s="12" t="s">
        <v>3010</v>
      </c>
      <c r="B33" s="24" t="s">
        <v>1390</v>
      </c>
      <c r="C33" s="24" t="s">
        <v>1389</v>
      </c>
      <c r="D33" s="34" t="s">
        <v>4</v>
      </c>
      <c r="E33" s="8">
        <v>43970</v>
      </c>
      <c r="F33" s="293">
        <v>44657</v>
      </c>
      <c r="G33" s="52"/>
      <c r="H33" s="10">
        <f>F33+30</f>
        <v>44687</v>
      </c>
      <c r="I33" s="11">
        <f t="shared" ca="1" si="1"/>
        <v>5</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748</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748</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19</v>
      </c>
      <c r="J36" s="12" t="str">
        <f t="shared" ca="1" si="2"/>
        <v>NOT DUE</v>
      </c>
      <c r="K36" s="24" t="s">
        <v>1411</v>
      </c>
      <c r="L36" s="32"/>
    </row>
    <row r="37" spans="1:12" ht="15.75" customHeight="1">
      <c r="A37" s="274" t="s">
        <v>3014</v>
      </c>
      <c r="B37" s="24" t="s">
        <v>1877</v>
      </c>
      <c r="C37" s="24"/>
      <c r="D37" s="34" t="s">
        <v>1</v>
      </c>
      <c r="E37" s="8">
        <v>43970</v>
      </c>
      <c r="F37" s="293">
        <v>44682</v>
      </c>
      <c r="G37" s="52"/>
      <c r="H37" s="10">
        <f>F37+1</f>
        <v>44683</v>
      </c>
      <c r="I37" s="11">
        <f t="shared" ca="1" si="1"/>
        <v>1</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18</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18</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18</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18</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18</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18</v>
      </c>
      <c r="J43" s="12" t="str">
        <f t="shared" ca="1" si="2"/>
        <v>NOT DUE</v>
      </c>
      <c r="K43" s="24"/>
      <c r="L43" s="15"/>
    </row>
    <row r="44" spans="1:12" ht="26.25" customHeight="1">
      <c r="A44" s="277" t="s">
        <v>3763</v>
      </c>
      <c r="B44" s="24" t="s">
        <v>3885</v>
      </c>
      <c r="C44" s="24" t="s">
        <v>3886</v>
      </c>
      <c r="D44" s="34" t="s">
        <v>4</v>
      </c>
      <c r="E44" s="8">
        <v>43970</v>
      </c>
      <c r="F44" s="293">
        <v>44664</v>
      </c>
      <c r="G44" s="52"/>
      <c r="H44" s="10">
        <f>F44+30</f>
        <v>44694</v>
      </c>
      <c r="I44" s="11">
        <f t="shared" ca="1" si="1"/>
        <v>12</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748</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748</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748</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748</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19</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18</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748</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18</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748</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18</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748</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748</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748</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18</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18</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19</v>
      </c>
      <c r="J23" s="12" t="str">
        <f t="shared" ca="1" si="1"/>
        <v>NOT DUE</v>
      </c>
      <c r="K23" s="24" t="s">
        <v>1408</v>
      </c>
      <c r="L23" s="15"/>
    </row>
    <row r="24" spans="1:12" ht="38.450000000000003" customHeight="1">
      <c r="A24" s="274" t="s">
        <v>2968</v>
      </c>
      <c r="B24" s="24" t="s">
        <v>1373</v>
      </c>
      <c r="C24" s="24" t="s">
        <v>1374</v>
      </c>
      <c r="D24" s="34" t="s">
        <v>1</v>
      </c>
      <c r="E24" s="8">
        <v>43970</v>
      </c>
      <c r="F24" s="293">
        <v>44682</v>
      </c>
      <c r="G24" s="52"/>
      <c r="H24" s="10">
        <f>F24+1</f>
        <v>44683</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44682</v>
      </c>
      <c r="G25" s="52"/>
      <c r="H25" s="10">
        <f t="shared" ref="H25:H26" si="3">F25+1</f>
        <v>44683</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44682</v>
      </c>
      <c r="G26" s="52"/>
      <c r="H26" s="10">
        <f t="shared" si="3"/>
        <v>44683</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44679</v>
      </c>
      <c r="G27" s="52"/>
      <c r="H27" s="10">
        <f>F27+30</f>
        <v>44709</v>
      </c>
      <c r="I27" s="11">
        <f t="shared" ca="1" si="0"/>
        <v>27</v>
      </c>
      <c r="J27" s="12" t="str">
        <f t="shared" ca="1" si="1"/>
        <v>NOT DUE</v>
      </c>
      <c r="K27" s="24" t="s">
        <v>1409</v>
      </c>
      <c r="L27" s="15"/>
    </row>
    <row r="28" spans="1:12" ht="26.45" customHeight="1">
      <c r="A28" s="274" t="s">
        <v>2972</v>
      </c>
      <c r="B28" s="24" t="s">
        <v>1381</v>
      </c>
      <c r="C28" s="24" t="s">
        <v>1382</v>
      </c>
      <c r="D28" s="34" t="s">
        <v>1</v>
      </c>
      <c r="E28" s="8">
        <v>43970</v>
      </c>
      <c r="F28" s="293">
        <v>44682</v>
      </c>
      <c r="G28" s="52"/>
      <c r="H28" s="10">
        <f>F28+1</f>
        <v>44683</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44682</v>
      </c>
      <c r="G29" s="52"/>
      <c r="H29" s="10">
        <f t="shared" ref="H29:H31" si="4">F29+1</f>
        <v>44683</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44682</v>
      </c>
      <c r="G30" s="52"/>
      <c r="H30" s="10">
        <f t="shared" si="4"/>
        <v>44683</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44682</v>
      </c>
      <c r="G31" s="52"/>
      <c r="H31" s="10">
        <f t="shared" si="4"/>
        <v>44683</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748</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748</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19</v>
      </c>
      <c r="J34" s="12" t="str">
        <f t="shared" ca="1" si="1"/>
        <v>NOT DUE</v>
      </c>
      <c r="K34" s="24" t="s">
        <v>1411</v>
      </c>
      <c r="L34" s="115"/>
    </row>
    <row r="35" spans="1:12" ht="15.75" customHeight="1">
      <c r="A35" s="274" t="s">
        <v>2979</v>
      </c>
      <c r="B35" s="24" t="s">
        <v>1877</v>
      </c>
      <c r="C35" s="24"/>
      <c r="D35" s="34" t="s">
        <v>1</v>
      </c>
      <c r="E35" s="8">
        <v>43970</v>
      </c>
      <c r="F35" s="293">
        <v>44682</v>
      </c>
      <c r="G35" s="52"/>
      <c r="H35" s="10">
        <f>F35+1</f>
        <v>44683</v>
      </c>
      <c r="I35" s="11">
        <f t="shared" ca="1" si="0"/>
        <v>1</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18</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18</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18</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18</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18</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18</v>
      </c>
      <c r="J41" s="12" t="str">
        <f t="shared" ca="1" si="1"/>
        <v>NOT DUE</v>
      </c>
      <c r="K41" s="24"/>
      <c r="L41" s="15"/>
    </row>
    <row r="42" spans="1:12" ht="27.75" customHeight="1">
      <c r="A42" s="277" t="s">
        <v>3761</v>
      </c>
      <c r="B42" s="24" t="s">
        <v>3885</v>
      </c>
      <c r="C42" s="24" t="s">
        <v>3886</v>
      </c>
      <c r="D42" s="34" t="s">
        <v>4</v>
      </c>
      <c r="E42" s="8">
        <v>43970</v>
      </c>
      <c r="F42" s="293">
        <v>44657</v>
      </c>
      <c r="G42" s="52"/>
      <c r="H42" s="10">
        <f>F42+30</f>
        <v>44687</v>
      </c>
      <c r="I42" s="11">
        <f t="shared" ca="1" si="0"/>
        <v>5</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748</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748</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748</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748</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19</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18</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748</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18</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748</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18</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748</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748</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18</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18</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19</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19</v>
      </c>
      <c r="J23" s="12" t="str">
        <f t="shared" ca="1" si="1"/>
        <v>NOT DUE</v>
      </c>
      <c r="K23" s="24" t="s">
        <v>1408</v>
      </c>
      <c r="L23" s="15"/>
    </row>
    <row r="24" spans="1:12" ht="38.450000000000003" customHeight="1">
      <c r="A24" s="274" t="s">
        <v>2935</v>
      </c>
      <c r="B24" s="24" t="s">
        <v>1373</v>
      </c>
      <c r="C24" s="24" t="s">
        <v>1374</v>
      </c>
      <c r="D24" s="34" t="s">
        <v>1</v>
      </c>
      <c r="E24" s="8">
        <v>43970</v>
      </c>
      <c r="F24" s="293">
        <v>44682</v>
      </c>
      <c r="G24" s="52"/>
      <c r="H24" s="10">
        <f>F24+1</f>
        <v>44683</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44682</v>
      </c>
      <c r="G25" s="52"/>
      <c r="H25" s="10">
        <f t="shared" ref="H25:H26" si="4">F25+1</f>
        <v>44683</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44682</v>
      </c>
      <c r="G26" s="52"/>
      <c r="H26" s="10">
        <f t="shared" si="4"/>
        <v>44683</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44657</v>
      </c>
      <c r="G27" s="52"/>
      <c r="H27" s="10">
        <f>F27+30</f>
        <v>44687</v>
      </c>
      <c r="I27" s="11">
        <f t="shared" ca="1" si="0"/>
        <v>5</v>
      </c>
      <c r="J27" s="12" t="str">
        <f t="shared" ca="1" si="1"/>
        <v>NOT DUE</v>
      </c>
      <c r="K27" s="24" t="s">
        <v>1409</v>
      </c>
      <c r="L27" s="15"/>
    </row>
    <row r="28" spans="1:12" ht="26.45" customHeight="1">
      <c r="A28" s="274" t="s">
        <v>2939</v>
      </c>
      <c r="B28" s="24" t="s">
        <v>1381</v>
      </c>
      <c r="C28" s="24" t="s">
        <v>1382</v>
      </c>
      <c r="D28" s="34" t="s">
        <v>1</v>
      </c>
      <c r="E28" s="8">
        <v>43970</v>
      </c>
      <c r="F28" s="293">
        <v>44682</v>
      </c>
      <c r="G28" s="52"/>
      <c r="H28" s="10">
        <f>F28+1</f>
        <v>44683</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44682</v>
      </c>
      <c r="G29" s="52"/>
      <c r="H29" s="10">
        <f t="shared" ref="H29:H31" si="5">F29+1</f>
        <v>44683</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44682</v>
      </c>
      <c r="G30" s="52"/>
      <c r="H30" s="10">
        <f t="shared" si="5"/>
        <v>44683</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44682</v>
      </c>
      <c r="G31" s="52"/>
      <c r="H31" s="10">
        <f t="shared" si="5"/>
        <v>44683</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19</v>
      </c>
      <c r="J32" s="12" t="str">
        <f t="shared" ca="1" si="1"/>
        <v>NOT DUE</v>
      </c>
      <c r="K32" s="24" t="s">
        <v>1410</v>
      </c>
      <c r="L32" s="15"/>
    </row>
    <row r="33" spans="1:12" ht="26.45" customHeight="1">
      <c r="A33" s="277" t="s">
        <v>2944</v>
      </c>
      <c r="B33" s="24" t="s">
        <v>1390</v>
      </c>
      <c r="C33" s="24"/>
      <c r="D33" s="34" t="s">
        <v>4</v>
      </c>
      <c r="E33" s="8">
        <v>43970</v>
      </c>
      <c r="F33" s="293">
        <v>44657</v>
      </c>
      <c r="G33" s="52"/>
      <c r="H33" s="10">
        <f>F33+30</f>
        <v>44687</v>
      </c>
      <c r="I33" s="11">
        <f t="shared" ca="1" si="0"/>
        <v>5</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748</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748</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19</v>
      </c>
      <c r="J36" s="12" t="str">
        <f t="shared" ca="1" si="1"/>
        <v>NOT DUE</v>
      </c>
      <c r="K36" s="24" t="s">
        <v>1411</v>
      </c>
      <c r="L36" s="115"/>
    </row>
    <row r="37" spans="1:12" ht="15.75" customHeight="1">
      <c r="A37" s="274" t="s">
        <v>2948</v>
      </c>
      <c r="B37" s="24" t="s">
        <v>1877</v>
      </c>
      <c r="C37" s="24"/>
      <c r="D37" s="34" t="s">
        <v>1</v>
      </c>
      <c r="E37" s="8">
        <v>43970</v>
      </c>
      <c r="F37" s="293">
        <v>44682</v>
      </c>
      <c r="G37" s="52"/>
      <c r="H37" s="10">
        <f>F37+1</f>
        <v>44683</v>
      </c>
      <c r="I37" s="11">
        <f t="shared" ca="1" si="0"/>
        <v>1</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18</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18</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18</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18</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18</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18</v>
      </c>
      <c r="J43" s="12" t="str">
        <f t="shared" ca="1" si="1"/>
        <v>NOT DUE</v>
      </c>
      <c r="K43" s="24"/>
      <c r="L43" s="15"/>
    </row>
    <row r="44" spans="1:12" ht="27" customHeight="1">
      <c r="A44" s="277" t="s">
        <v>3888</v>
      </c>
      <c r="B44" s="24" t="s">
        <v>3885</v>
      </c>
      <c r="C44" s="24" t="s">
        <v>3886</v>
      </c>
      <c r="D44" s="34" t="s">
        <v>4</v>
      </c>
      <c r="E44" s="8">
        <v>43970</v>
      </c>
      <c r="F44" s="293">
        <v>44657</v>
      </c>
      <c r="G44" s="52"/>
      <c r="H44" s="10">
        <f>F44+30</f>
        <v>44687</v>
      </c>
      <c r="I44" s="11">
        <f t="shared" ca="1" si="0"/>
        <v>5</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D5" sqref="D5:E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45161.883333333331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44697.091666666667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44995.216666666667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45161.883333333331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44995.216666666667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45161.883333333331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44995.216666666667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44995.216666666667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44995.216666666667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44697.091666666667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44995.216666666667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44995.216666666667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44682</v>
      </c>
      <c r="G20" s="52"/>
      <c r="H20" s="10">
        <f>F20+1</f>
        <v>44683</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44682</v>
      </c>
      <c r="G21" s="52"/>
      <c r="H21" s="10">
        <f t="shared" ref="H21:H22" si="4">F21+1</f>
        <v>44683</v>
      </c>
      <c r="I21" s="11">
        <f t="shared" ca="1" si="3"/>
        <v>1</v>
      </c>
      <c r="J21" s="12" t="str">
        <f t="shared" ca="1" si="1"/>
        <v>NOT DUE</v>
      </c>
      <c r="K21" s="24" t="s">
        <v>1404</v>
      </c>
      <c r="L21" s="15"/>
    </row>
    <row r="22" spans="1:12" ht="38.25">
      <c r="A22" s="274" t="s">
        <v>2901</v>
      </c>
      <c r="B22" s="24" t="s">
        <v>1377</v>
      </c>
      <c r="C22" s="24" t="s">
        <v>1378</v>
      </c>
      <c r="D22" s="34" t="s">
        <v>1</v>
      </c>
      <c r="E22" s="8">
        <v>43970</v>
      </c>
      <c r="F22" s="293">
        <v>44682</v>
      </c>
      <c r="G22" s="52"/>
      <c r="H22" s="10">
        <f t="shared" si="4"/>
        <v>44683</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44657</v>
      </c>
      <c r="G23" s="52"/>
      <c r="H23" s="10">
        <f>F23+30</f>
        <v>44687</v>
      </c>
      <c r="I23" s="11">
        <f t="shared" ca="1" si="3"/>
        <v>5</v>
      </c>
      <c r="J23" s="12" t="str">
        <f t="shared" ca="1" si="1"/>
        <v>NOT DUE</v>
      </c>
      <c r="K23" s="24" t="s">
        <v>1406</v>
      </c>
      <c r="L23" s="15"/>
    </row>
    <row r="24" spans="1:12" ht="25.5">
      <c r="A24" s="274" t="s">
        <v>2903</v>
      </c>
      <c r="B24" s="24" t="s">
        <v>1381</v>
      </c>
      <c r="C24" s="24" t="s">
        <v>1382</v>
      </c>
      <c r="D24" s="34" t="s">
        <v>1</v>
      </c>
      <c r="E24" s="8">
        <v>43970</v>
      </c>
      <c r="F24" s="293">
        <v>44682</v>
      </c>
      <c r="G24" s="52"/>
      <c r="H24" s="10">
        <f>F24+1</f>
        <v>44683</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44682</v>
      </c>
      <c r="G25" s="52"/>
      <c r="H25" s="10">
        <f t="shared" ref="H25:H27" si="5">F25+1</f>
        <v>44683</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44682</v>
      </c>
      <c r="G26" s="52"/>
      <c r="H26" s="10">
        <f t="shared" si="5"/>
        <v>44683</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44682</v>
      </c>
      <c r="G27" s="52"/>
      <c r="H27" s="10">
        <f t="shared" si="5"/>
        <v>44683</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19</v>
      </c>
      <c r="J28" s="12" t="str">
        <f t="shared" ca="1" si="1"/>
        <v>NOT DUE</v>
      </c>
      <c r="K28" s="24" t="s">
        <v>1408</v>
      </c>
      <c r="L28" s="15"/>
    </row>
    <row r="29" spans="1:12" ht="25.5">
      <c r="A29" s="277" t="s">
        <v>2908</v>
      </c>
      <c r="B29" s="24" t="s">
        <v>1390</v>
      </c>
      <c r="C29" s="24"/>
      <c r="D29" s="34" t="s">
        <v>4</v>
      </c>
      <c r="E29" s="8">
        <v>43970</v>
      </c>
      <c r="F29" s="293">
        <v>44657</v>
      </c>
      <c r="G29" s="52"/>
      <c r="H29" s="10">
        <f>F29+30</f>
        <v>44687</v>
      </c>
      <c r="I29" s="11">
        <f t="shared" ca="1" si="3"/>
        <v>5</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748</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748</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19</v>
      </c>
      <c r="J32" s="12" t="str">
        <f t="shared" ca="1" si="1"/>
        <v>NOT DUE</v>
      </c>
      <c r="K32" s="24" t="s">
        <v>1409</v>
      </c>
      <c r="L32" s="15"/>
    </row>
    <row r="33" spans="1:12" ht="15" customHeight="1">
      <c r="A33" s="274" t="s">
        <v>2912</v>
      </c>
      <c r="B33" s="24" t="s">
        <v>1877</v>
      </c>
      <c r="C33" s="24"/>
      <c r="D33" s="34" t="s">
        <v>1</v>
      </c>
      <c r="E33" s="8">
        <v>43970</v>
      </c>
      <c r="F33" s="293">
        <v>44682</v>
      </c>
      <c r="G33" s="52"/>
      <c r="H33" s="10">
        <f>F33+1</f>
        <v>44683</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18</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18</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18</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18</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18</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18</v>
      </c>
      <c r="J39" s="12" t="str">
        <f t="shared" ca="1" si="1"/>
        <v>NOT DUE</v>
      </c>
      <c r="K39" s="24" t="s">
        <v>1411</v>
      </c>
      <c r="L39" s="15"/>
    </row>
    <row r="40" spans="1:12" ht="26.25" customHeight="1">
      <c r="A40" s="277" t="s">
        <v>3887</v>
      </c>
      <c r="B40" s="24" t="s">
        <v>3885</v>
      </c>
      <c r="C40" s="24" t="s">
        <v>3886</v>
      </c>
      <c r="D40" s="34" t="s">
        <v>4</v>
      </c>
      <c r="E40" s="8">
        <v>43970</v>
      </c>
      <c r="F40" s="293">
        <v>44657</v>
      </c>
      <c r="G40" s="52"/>
      <c r="H40" s="10">
        <f>F40+30</f>
        <v>44687</v>
      </c>
      <c r="I40" s="11">
        <f t="shared" ca="1" si="3"/>
        <v>5</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8828</v>
      </c>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45147.5</v>
      </c>
      <c r="I8" s="18">
        <f t="shared" ref="I8:I19" si="0">D8-($F$4-G8)</f>
        <v>11172</v>
      </c>
      <c r="J8" s="12" t="str">
        <f t="shared" ref="J8:J40" si="1">IF(I8="","",IF(I8&lt;0,"OVERDUE","NOT DUE"))</f>
        <v>NOT DUE</v>
      </c>
      <c r="K8" s="24" t="s">
        <v>1933</v>
      </c>
      <c r="L8" s="15"/>
    </row>
    <row r="9" spans="1:12">
      <c r="A9" s="12" t="s">
        <v>4586</v>
      </c>
      <c r="B9" s="24" t="s">
        <v>1864</v>
      </c>
      <c r="C9" s="24" t="s">
        <v>1665</v>
      </c>
      <c r="D9" s="34">
        <v>600</v>
      </c>
      <c r="E9" s="8">
        <v>43970</v>
      </c>
      <c r="F9" s="8">
        <v>44678</v>
      </c>
      <c r="G9" s="20">
        <v>8750</v>
      </c>
      <c r="H9" s="17">
        <f>IF(I9&lt;=600,$F$5+(I9/24),"error")</f>
        <v>44703.75</v>
      </c>
      <c r="I9" s="18">
        <f t="shared" si="0"/>
        <v>522</v>
      </c>
      <c r="J9" s="12" t="str">
        <f t="shared" si="1"/>
        <v>NOT DUE</v>
      </c>
      <c r="K9" s="24"/>
      <c r="L9" s="15"/>
    </row>
    <row r="10" spans="1:12">
      <c r="A10" s="12" t="s">
        <v>4587</v>
      </c>
      <c r="B10" s="24" t="s">
        <v>1864</v>
      </c>
      <c r="C10" s="24" t="s">
        <v>1919</v>
      </c>
      <c r="D10" s="34">
        <v>8000</v>
      </c>
      <c r="E10" s="8">
        <v>43970</v>
      </c>
      <c r="F10" s="8">
        <v>44647</v>
      </c>
      <c r="G10" s="20">
        <v>8000</v>
      </c>
      <c r="H10" s="17">
        <f>IF(I10&lt;=8000,$F$5+(I10/24),"error")</f>
        <v>44980.833333333336</v>
      </c>
      <c r="I10" s="18">
        <f t="shared" si="0"/>
        <v>7172</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45147.5</v>
      </c>
      <c r="I11" s="18">
        <f t="shared" si="0"/>
        <v>11172</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44980.833333333336</v>
      </c>
      <c r="I12" s="18">
        <f t="shared" si="0"/>
        <v>7172</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45147.5</v>
      </c>
      <c r="I13" s="18">
        <f t="shared" si="0"/>
        <v>11172</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44980.833333333336</v>
      </c>
      <c r="I14" s="18">
        <f t="shared" si="0"/>
        <v>7172</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44980.833333333336</v>
      </c>
      <c r="I15" s="18">
        <f t="shared" si="0"/>
        <v>7172</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44980.833333333336</v>
      </c>
      <c r="I16" s="18">
        <f t="shared" si="0"/>
        <v>7172</v>
      </c>
      <c r="J16" s="12" t="str">
        <f t="shared" si="1"/>
        <v>NOT DUE</v>
      </c>
      <c r="K16" s="24" t="s">
        <v>1934</v>
      </c>
      <c r="L16" s="115"/>
    </row>
    <row r="17" spans="1:12" ht="26.45" customHeight="1">
      <c r="A17" s="12" t="s">
        <v>4594</v>
      </c>
      <c r="B17" s="24" t="s">
        <v>1928</v>
      </c>
      <c r="C17" s="24" t="s">
        <v>1929</v>
      </c>
      <c r="D17" s="34">
        <v>600</v>
      </c>
      <c r="E17" s="8">
        <v>43970</v>
      </c>
      <c r="F17" s="293">
        <v>44678</v>
      </c>
      <c r="G17" s="20">
        <v>8750</v>
      </c>
      <c r="H17" s="17">
        <f>IF(I17&lt;=600,$F$5+(I17/24),"error")</f>
        <v>44703.75</v>
      </c>
      <c r="I17" s="18">
        <f t="shared" si="0"/>
        <v>522</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44980.833333333336</v>
      </c>
      <c r="I18" s="18">
        <f t="shared" si="0"/>
        <v>7172</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44980.833333333336</v>
      </c>
      <c r="I19" s="18">
        <f t="shared" si="0"/>
        <v>7172</v>
      </c>
      <c r="J19" s="12" t="str">
        <f t="shared" si="1"/>
        <v>NOT DUE</v>
      </c>
      <c r="K19" s="24"/>
      <c r="L19" s="15"/>
    </row>
    <row r="20" spans="1:12" ht="38.25">
      <c r="A20" s="274" t="s">
        <v>4597</v>
      </c>
      <c r="B20" s="24" t="s">
        <v>1373</v>
      </c>
      <c r="C20" s="24" t="s">
        <v>1374</v>
      </c>
      <c r="D20" s="34" t="s">
        <v>1</v>
      </c>
      <c r="E20" s="8">
        <v>43970</v>
      </c>
      <c r="F20" s="293">
        <v>44682</v>
      </c>
      <c r="G20" s="52"/>
      <c r="H20" s="10">
        <f>F20+1</f>
        <v>44683</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44682</v>
      </c>
      <c r="G21" s="52"/>
      <c r="H21" s="10">
        <f t="shared" ref="H21:H22" si="4">F21+1</f>
        <v>44683</v>
      </c>
      <c r="I21" s="11">
        <f t="shared" ca="1" si="3"/>
        <v>1</v>
      </c>
      <c r="J21" s="12" t="str">
        <f t="shared" ca="1" si="1"/>
        <v>NOT DUE</v>
      </c>
      <c r="K21" s="24" t="s">
        <v>1404</v>
      </c>
      <c r="L21" s="15"/>
    </row>
    <row r="22" spans="1:12" ht="38.25">
      <c r="A22" s="274" t="s">
        <v>4599</v>
      </c>
      <c r="B22" s="24" t="s">
        <v>1377</v>
      </c>
      <c r="C22" s="24" t="s">
        <v>1378</v>
      </c>
      <c r="D22" s="34" t="s">
        <v>1</v>
      </c>
      <c r="E22" s="8">
        <v>43970</v>
      </c>
      <c r="F22" s="293">
        <v>44682</v>
      </c>
      <c r="G22" s="52"/>
      <c r="H22" s="10">
        <f t="shared" si="4"/>
        <v>44683</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44671</v>
      </c>
      <c r="G23" s="52"/>
      <c r="H23" s="10">
        <f>F23+30</f>
        <v>44701</v>
      </c>
      <c r="I23" s="11">
        <f t="shared" ca="1" si="3"/>
        <v>19</v>
      </c>
      <c r="J23" s="12" t="str">
        <f t="shared" ca="1" si="1"/>
        <v>NOT DUE</v>
      </c>
      <c r="K23" s="24" t="s">
        <v>1406</v>
      </c>
      <c r="L23" s="15"/>
    </row>
    <row r="24" spans="1:12" ht="25.5">
      <c r="A24" s="274" t="s">
        <v>4601</v>
      </c>
      <c r="B24" s="24" t="s">
        <v>1381</v>
      </c>
      <c r="C24" s="24" t="s">
        <v>1382</v>
      </c>
      <c r="D24" s="34" t="s">
        <v>1</v>
      </c>
      <c r="E24" s="8">
        <v>43970</v>
      </c>
      <c r="F24" s="293">
        <v>44682</v>
      </c>
      <c r="G24" s="52"/>
      <c r="H24" s="10">
        <f>F24+1</f>
        <v>44683</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44682</v>
      </c>
      <c r="G25" s="52"/>
      <c r="H25" s="10">
        <f t="shared" ref="H25:H27" si="5">F25+1</f>
        <v>44683</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44682</v>
      </c>
      <c r="G26" s="52"/>
      <c r="H26" s="10">
        <f t="shared" si="5"/>
        <v>44683</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44682</v>
      </c>
      <c r="G27" s="52"/>
      <c r="H27" s="10">
        <f t="shared" si="5"/>
        <v>44683</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19</v>
      </c>
      <c r="J28" s="12" t="str">
        <f t="shared" ca="1" si="1"/>
        <v>NOT DUE</v>
      </c>
      <c r="K28" s="24" t="s">
        <v>1408</v>
      </c>
      <c r="L28" s="15"/>
    </row>
    <row r="29" spans="1:12" ht="25.5">
      <c r="A29" s="277" t="s">
        <v>4606</v>
      </c>
      <c r="B29" s="24" t="s">
        <v>1390</v>
      </c>
      <c r="C29" s="24"/>
      <c r="D29" s="34" t="s">
        <v>4</v>
      </c>
      <c r="E29" s="8">
        <v>43970</v>
      </c>
      <c r="F29" s="293">
        <v>44657</v>
      </c>
      <c r="G29" s="52"/>
      <c r="H29" s="10">
        <f>F29+30</f>
        <v>44687</v>
      </c>
      <c r="I29" s="11">
        <f t="shared" ca="1" si="3"/>
        <v>5</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748</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748</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19</v>
      </c>
      <c r="J32" s="12" t="str">
        <f t="shared" ca="1" si="1"/>
        <v>NOT DUE</v>
      </c>
      <c r="K32" s="24" t="s">
        <v>1409</v>
      </c>
      <c r="L32" s="115"/>
    </row>
    <row r="33" spans="1:12" ht="15" customHeight="1">
      <c r="A33" s="274" t="s">
        <v>4610</v>
      </c>
      <c r="B33" s="24" t="s">
        <v>1877</v>
      </c>
      <c r="C33" s="24"/>
      <c r="D33" s="34" t="s">
        <v>1</v>
      </c>
      <c r="E33" s="8">
        <v>43970</v>
      </c>
      <c r="F33" s="293">
        <v>44682</v>
      </c>
      <c r="G33" s="52"/>
      <c r="H33" s="10">
        <f>F33+1</f>
        <v>44683</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18</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18</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18</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18</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18</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18</v>
      </c>
      <c r="J39" s="12" t="str">
        <f t="shared" ca="1" si="1"/>
        <v>NOT DUE</v>
      </c>
      <c r="K39" s="24" t="s">
        <v>1411</v>
      </c>
      <c r="L39" s="15"/>
    </row>
    <row r="40" spans="1:12" ht="26.25" customHeight="1">
      <c r="A40" s="277" t="s">
        <v>4617</v>
      </c>
      <c r="B40" s="24" t="s">
        <v>3885</v>
      </c>
      <c r="C40" s="24" t="s">
        <v>3886</v>
      </c>
      <c r="D40" s="34" t="s">
        <v>4</v>
      </c>
      <c r="E40" s="8">
        <v>43970</v>
      </c>
      <c r="F40" s="293">
        <v>44657</v>
      </c>
      <c r="G40" s="52"/>
      <c r="H40" s="10">
        <f>F40+30</f>
        <v>44687</v>
      </c>
      <c r="I40" s="11">
        <f t="shared" ca="1" si="3"/>
        <v>5</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45170.466666666667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44689.758333333331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45003.8</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45170.466666666667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45003.8</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45170.466666666667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45003.8</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45003.8</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45003.8</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44701.883333333331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45003.8</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45003.8</v>
      </c>
      <c r="I19" s="18">
        <f t="shared" si="0"/>
        <v>7723.2000000000007</v>
      </c>
      <c r="J19" s="12" t="str">
        <f t="shared" si="1"/>
        <v>NOT DUE</v>
      </c>
      <c r="K19" s="24"/>
      <c r="L19" s="15"/>
    </row>
    <row r="20" spans="1:12" ht="38.25">
      <c r="A20" s="274" t="s">
        <v>2838</v>
      </c>
      <c r="B20" s="24" t="s">
        <v>1373</v>
      </c>
      <c r="C20" s="24" t="s">
        <v>1374</v>
      </c>
      <c r="D20" s="34" t="s">
        <v>1</v>
      </c>
      <c r="E20" s="8">
        <v>43970</v>
      </c>
      <c r="F20" s="293">
        <v>44682</v>
      </c>
      <c r="G20" s="52"/>
      <c r="H20" s="10">
        <f>F20+1</f>
        <v>44683</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44682</v>
      </c>
      <c r="G21" s="52"/>
      <c r="H21" s="10">
        <f t="shared" ref="H21:H22" si="4">F21+1</f>
        <v>44683</v>
      </c>
      <c r="I21" s="11">
        <f t="shared" ca="1" si="3"/>
        <v>1</v>
      </c>
      <c r="J21" s="12" t="str">
        <f t="shared" ca="1" si="1"/>
        <v>NOT DUE</v>
      </c>
      <c r="K21" s="24" t="s">
        <v>1404</v>
      </c>
      <c r="L21" s="15"/>
    </row>
    <row r="22" spans="1:12" ht="38.25">
      <c r="A22" s="274" t="s">
        <v>2840</v>
      </c>
      <c r="B22" s="24" t="s">
        <v>1377</v>
      </c>
      <c r="C22" s="24" t="s">
        <v>1378</v>
      </c>
      <c r="D22" s="34" t="s">
        <v>1</v>
      </c>
      <c r="E22" s="8">
        <v>43970</v>
      </c>
      <c r="F22" s="293">
        <v>44682</v>
      </c>
      <c r="G22" s="52"/>
      <c r="H22" s="10">
        <f t="shared" si="4"/>
        <v>44683</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44664</v>
      </c>
      <c r="G23" s="52"/>
      <c r="H23" s="10">
        <f>F23+30</f>
        <v>44694</v>
      </c>
      <c r="I23" s="11">
        <f t="shared" ca="1" si="3"/>
        <v>12</v>
      </c>
      <c r="J23" s="12" t="str">
        <f t="shared" ca="1" si="1"/>
        <v>NOT DUE</v>
      </c>
      <c r="K23" s="24" t="s">
        <v>1406</v>
      </c>
      <c r="L23" s="15"/>
    </row>
    <row r="24" spans="1:12" ht="25.5">
      <c r="A24" s="274" t="s">
        <v>2842</v>
      </c>
      <c r="B24" s="24" t="s">
        <v>1381</v>
      </c>
      <c r="C24" s="24" t="s">
        <v>1382</v>
      </c>
      <c r="D24" s="34" t="s">
        <v>1</v>
      </c>
      <c r="E24" s="8">
        <v>43970</v>
      </c>
      <c r="F24" s="293">
        <v>44682</v>
      </c>
      <c r="G24" s="52"/>
      <c r="H24" s="10">
        <f>F24+1</f>
        <v>44683</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44682</v>
      </c>
      <c r="G25" s="52"/>
      <c r="H25" s="10">
        <f t="shared" ref="H25:H27" si="5">F25+1</f>
        <v>44683</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44682</v>
      </c>
      <c r="G26" s="52"/>
      <c r="H26" s="10">
        <f t="shared" si="5"/>
        <v>44683</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44682</v>
      </c>
      <c r="G27" s="52"/>
      <c r="H27" s="10">
        <f t="shared" si="5"/>
        <v>44683</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19</v>
      </c>
      <c r="J28" s="12" t="str">
        <f t="shared" ca="1" si="1"/>
        <v>NOT DUE</v>
      </c>
      <c r="K28" s="24" t="s">
        <v>1408</v>
      </c>
      <c r="L28" s="15"/>
    </row>
    <row r="29" spans="1:12" ht="25.5">
      <c r="A29" s="277" t="s">
        <v>2847</v>
      </c>
      <c r="B29" s="24" t="s">
        <v>1390</v>
      </c>
      <c r="C29" s="24"/>
      <c r="D29" s="34" t="s">
        <v>4</v>
      </c>
      <c r="E29" s="8">
        <v>43970</v>
      </c>
      <c r="F29" s="293">
        <v>44657</v>
      </c>
      <c r="G29" s="52"/>
      <c r="H29" s="10">
        <f>F29+30</f>
        <v>44687</v>
      </c>
      <c r="I29" s="11">
        <f t="shared" ca="1" si="3"/>
        <v>5</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748</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748</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19</v>
      </c>
      <c r="J32" s="12" t="str">
        <f t="shared" ca="1" si="1"/>
        <v>NOT DUE</v>
      </c>
      <c r="K32" s="24" t="s">
        <v>1409</v>
      </c>
      <c r="L32" s="15"/>
    </row>
    <row r="33" spans="1:12" ht="15" customHeight="1">
      <c r="A33" s="274" t="s">
        <v>2851</v>
      </c>
      <c r="B33" s="24" t="s">
        <v>1877</v>
      </c>
      <c r="C33" s="24"/>
      <c r="D33" s="34" t="s">
        <v>1</v>
      </c>
      <c r="E33" s="8">
        <v>43970</v>
      </c>
      <c r="F33" s="293">
        <v>44682</v>
      </c>
      <c r="G33" s="52"/>
      <c r="H33" s="10">
        <f>F33+1</f>
        <v>44683</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18</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18</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18</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18</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18</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18</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Normal="100" workbookViewId="0">
      <selection activeCell="F269" sqref="F269"/>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10261</v>
      </c>
      <c r="N4" s="220" t="s">
        <v>3657</v>
      </c>
      <c r="O4" s="220" t="s">
        <v>3703</v>
      </c>
      <c r="P4" s="220">
        <v>9731183</v>
      </c>
    </row>
    <row r="5" spans="1:16" ht="18" customHeight="1">
      <c r="A5" s="332" t="s">
        <v>77</v>
      </c>
      <c r="B5" s="332"/>
      <c r="C5" s="30" t="s">
        <v>5211</v>
      </c>
      <c r="D5" s="333" t="s">
        <v>5124</v>
      </c>
      <c r="E5" s="333"/>
      <c r="F5" s="193">
        <v>44682</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44754.458333333336</v>
      </c>
      <c r="I8" s="18">
        <f t="shared" ref="I8:I19" si="0">D8-($F$4-G8)</f>
        <v>1739</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44754.458333333336</v>
      </c>
      <c r="I9" s="18">
        <f t="shared" si="0"/>
        <v>1739</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44754.458333333336</v>
      </c>
      <c r="I10" s="18">
        <f t="shared" si="0"/>
        <v>1739</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44754.458333333336</v>
      </c>
      <c r="I11" s="18">
        <f t="shared" si="0"/>
        <v>1739</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44754.458333333336</v>
      </c>
      <c r="I12" s="18">
        <f t="shared" si="0"/>
        <v>1739</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44754.458333333336</v>
      </c>
      <c r="I13" s="18">
        <f t="shared" si="0"/>
        <v>1739</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44932.708333333336</v>
      </c>
      <c r="I14" s="18">
        <f t="shared" si="0"/>
        <v>6017</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44932.708333333336</v>
      </c>
      <c r="I15" s="18">
        <f t="shared" si="0"/>
        <v>6017</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44932.708333333336</v>
      </c>
      <c r="I16" s="18">
        <f t="shared" si="0"/>
        <v>6017</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44932.708333333336</v>
      </c>
      <c r="I17" s="18">
        <f t="shared" si="0"/>
        <v>6017</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44932.708333333336</v>
      </c>
      <c r="I18" s="18">
        <f t="shared" si="0"/>
        <v>6017</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44932.708333333336</v>
      </c>
      <c r="I19" s="18">
        <f t="shared" si="0"/>
        <v>6017</v>
      </c>
      <c r="J19" s="12" t="str">
        <f t="shared" si="1"/>
        <v>NOT DUE</v>
      </c>
      <c r="K19" s="13"/>
      <c r="L19" s="15"/>
    </row>
    <row r="20" spans="1:12" ht="26.45" customHeight="1">
      <c r="A20" s="275" t="s">
        <v>91</v>
      </c>
      <c r="B20" s="23" t="s">
        <v>97</v>
      </c>
      <c r="C20" s="24" t="s">
        <v>110</v>
      </c>
      <c r="D20" s="12" t="s">
        <v>4</v>
      </c>
      <c r="E20" s="8">
        <v>43970</v>
      </c>
      <c r="F20" s="8">
        <v>44669</v>
      </c>
      <c r="G20" s="52"/>
      <c r="H20" s="10">
        <f>F20+30</f>
        <v>44699</v>
      </c>
      <c r="I20" s="11">
        <f t="shared" ref="I20:I25" ca="1" si="4">IF(ISBLANK(H20),"",H20-DATE(YEAR(NOW()),MONTH(NOW()),DAY(NOW())))</f>
        <v>17</v>
      </c>
      <c r="J20" s="12" t="str">
        <f t="shared" ca="1" si="1"/>
        <v>NOT DUE</v>
      </c>
      <c r="K20" s="26" t="s">
        <v>148</v>
      </c>
      <c r="L20" s="15"/>
    </row>
    <row r="21" spans="1:12" ht="26.45" customHeight="1">
      <c r="A21" s="275" t="s">
        <v>92</v>
      </c>
      <c r="B21" s="23" t="s">
        <v>98</v>
      </c>
      <c r="C21" s="24" t="s">
        <v>110</v>
      </c>
      <c r="D21" s="12" t="s">
        <v>4</v>
      </c>
      <c r="E21" s="8">
        <v>43970</v>
      </c>
      <c r="F21" s="293">
        <v>44669</v>
      </c>
      <c r="G21" s="52"/>
      <c r="H21" s="294">
        <f t="shared" ref="H21:H25" si="5">F21+30</f>
        <v>44699</v>
      </c>
      <c r="I21" s="11">
        <f t="shared" ca="1" si="4"/>
        <v>17</v>
      </c>
      <c r="J21" s="12" t="str">
        <f t="shared" ca="1" si="1"/>
        <v>NOT DUE</v>
      </c>
      <c r="K21" s="26" t="s">
        <v>148</v>
      </c>
      <c r="L21" s="15"/>
    </row>
    <row r="22" spans="1:12" ht="26.45" customHeight="1">
      <c r="A22" s="275" t="s">
        <v>93</v>
      </c>
      <c r="B22" s="23" t="s">
        <v>99</v>
      </c>
      <c r="C22" s="24" t="s">
        <v>110</v>
      </c>
      <c r="D22" s="12" t="s">
        <v>4</v>
      </c>
      <c r="E22" s="8">
        <v>43970</v>
      </c>
      <c r="F22" s="293">
        <v>44669</v>
      </c>
      <c r="G22" s="52"/>
      <c r="H22" s="294">
        <f t="shared" si="5"/>
        <v>44699</v>
      </c>
      <c r="I22" s="11">
        <f t="shared" ca="1" si="4"/>
        <v>17</v>
      </c>
      <c r="J22" s="12" t="str">
        <f t="shared" ca="1" si="1"/>
        <v>NOT DUE</v>
      </c>
      <c r="K22" s="26" t="s">
        <v>148</v>
      </c>
      <c r="L22" s="15"/>
    </row>
    <row r="23" spans="1:12" ht="26.45" customHeight="1">
      <c r="A23" s="275" t="s">
        <v>94</v>
      </c>
      <c r="B23" s="23" t="s">
        <v>100</v>
      </c>
      <c r="C23" s="24" t="s">
        <v>110</v>
      </c>
      <c r="D23" s="12" t="s">
        <v>4</v>
      </c>
      <c r="E23" s="8">
        <v>43970</v>
      </c>
      <c r="F23" s="293">
        <v>44669</v>
      </c>
      <c r="G23" s="52"/>
      <c r="H23" s="294">
        <f t="shared" si="5"/>
        <v>44699</v>
      </c>
      <c r="I23" s="11">
        <f t="shared" ca="1" si="4"/>
        <v>17</v>
      </c>
      <c r="J23" s="12" t="str">
        <f t="shared" ca="1" si="1"/>
        <v>NOT DUE</v>
      </c>
      <c r="K23" s="26" t="s">
        <v>148</v>
      </c>
      <c r="L23" s="15"/>
    </row>
    <row r="24" spans="1:12" ht="26.45" customHeight="1">
      <c r="A24" s="275" t="s">
        <v>95</v>
      </c>
      <c r="B24" s="23" t="s">
        <v>101</v>
      </c>
      <c r="C24" s="24" t="s">
        <v>110</v>
      </c>
      <c r="D24" s="12" t="s">
        <v>4</v>
      </c>
      <c r="E24" s="8">
        <v>43970</v>
      </c>
      <c r="F24" s="293">
        <v>44669</v>
      </c>
      <c r="G24" s="52"/>
      <c r="H24" s="294">
        <f t="shared" si="5"/>
        <v>44699</v>
      </c>
      <c r="I24" s="11">
        <f t="shared" ca="1" si="4"/>
        <v>17</v>
      </c>
      <c r="J24" s="12" t="str">
        <f t="shared" ca="1" si="1"/>
        <v>NOT DUE</v>
      </c>
      <c r="K24" s="26" t="s">
        <v>148</v>
      </c>
      <c r="L24" s="15"/>
    </row>
    <row r="25" spans="1:12" ht="26.45" customHeight="1">
      <c r="A25" s="275" t="s">
        <v>96</v>
      </c>
      <c r="B25" s="23" t="s">
        <v>102</v>
      </c>
      <c r="C25" s="24" t="s">
        <v>110</v>
      </c>
      <c r="D25" s="12" t="s">
        <v>4</v>
      </c>
      <c r="E25" s="8">
        <v>43970</v>
      </c>
      <c r="F25" s="293">
        <v>44669</v>
      </c>
      <c r="G25" s="52"/>
      <c r="H25" s="294">
        <f t="shared" si="5"/>
        <v>44699</v>
      </c>
      <c r="I25" s="11">
        <f t="shared" ca="1" si="4"/>
        <v>17</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44754.458333333336</v>
      </c>
      <c r="I26" s="18">
        <f t="shared" ref="I26:I49" si="6">D26-($F$4-G26)</f>
        <v>1739</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44754.458333333336</v>
      </c>
      <c r="I27" s="18">
        <f t="shared" si="6"/>
        <v>1739</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44754.458333333336</v>
      </c>
      <c r="I28" s="18">
        <f t="shared" si="6"/>
        <v>1739</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44754.458333333336</v>
      </c>
      <c r="I29" s="18">
        <f t="shared" si="6"/>
        <v>1739</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44754.458333333336</v>
      </c>
      <c r="I30" s="18">
        <f t="shared" si="6"/>
        <v>1739</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44754.458333333336</v>
      </c>
      <c r="I31" s="18">
        <f t="shared" si="6"/>
        <v>1739</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45254.458333333336</v>
      </c>
      <c r="I32" s="18">
        <f t="shared" si="6"/>
        <v>13739</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45254.458333333336</v>
      </c>
      <c r="I33" s="18">
        <f t="shared" si="6"/>
        <v>13739</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45254.458333333336</v>
      </c>
      <c r="I34" s="18">
        <f t="shared" si="6"/>
        <v>13739</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45254.458333333336</v>
      </c>
      <c r="I35" s="18">
        <f t="shared" si="6"/>
        <v>13739</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45254.458333333336</v>
      </c>
      <c r="I36" s="18">
        <f t="shared" si="6"/>
        <v>13739</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45254.458333333336</v>
      </c>
      <c r="I37" s="18">
        <f t="shared" si="6"/>
        <v>13739</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44754.458333333336</v>
      </c>
      <c r="I38" s="18">
        <f t="shared" si="6"/>
        <v>1739</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44754.458333333336</v>
      </c>
      <c r="I39" s="18">
        <f t="shared" si="6"/>
        <v>1739</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44754.458333333336</v>
      </c>
      <c r="I40" s="18">
        <f t="shared" si="6"/>
        <v>1739</v>
      </c>
      <c r="J40" s="12" t="str">
        <f t="shared" si="1"/>
        <v>NOT DUE</v>
      </c>
      <c r="K40" s="15"/>
      <c r="L40" s="13"/>
    </row>
    <row r="41" spans="1:12" ht="25.5">
      <c r="A41" s="12" t="s">
        <v>132</v>
      </c>
      <c r="B41" s="24" t="s">
        <v>138</v>
      </c>
      <c r="C41" s="24" t="s">
        <v>147</v>
      </c>
      <c r="D41" s="40">
        <v>12000</v>
      </c>
      <c r="E41" s="8">
        <v>43970</v>
      </c>
      <c r="F41" s="8">
        <v>43970</v>
      </c>
      <c r="G41" s="20">
        <v>0</v>
      </c>
      <c r="H41" s="17">
        <f t="shared" si="9"/>
        <v>44754.458333333336</v>
      </c>
      <c r="I41" s="18">
        <f t="shared" si="6"/>
        <v>1739</v>
      </c>
      <c r="J41" s="12" t="str">
        <f t="shared" si="1"/>
        <v>NOT DUE</v>
      </c>
      <c r="K41" s="15"/>
      <c r="L41" s="13"/>
    </row>
    <row r="42" spans="1:12" ht="25.5">
      <c r="A42" s="12" t="s">
        <v>133</v>
      </c>
      <c r="B42" s="24" t="s">
        <v>139</v>
      </c>
      <c r="C42" s="24" t="s">
        <v>147</v>
      </c>
      <c r="D42" s="40">
        <v>12000</v>
      </c>
      <c r="E42" s="8">
        <v>43970</v>
      </c>
      <c r="F42" s="8">
        <v>43970</v>
      </c>
      <c r="G42" s="20">
        <v>0</v>
      </c>
      <c r="H42" s="17">
        <f t="shared" si="9"/>
        <v>44754.458333333336</v>
      </c>
      <c r="I42" s="18">
        <f t="shared" si="6"/>
        <v>1739</v>
      </c>
      <c r="J42" s="12" t="str">
        <f t="shared" si="1"/>
        <v>NOT DUE</v>
      </c>
      <c r="K42" s="15"/>
      <c r="L42" s="13"/>
    </row>
    <row r="43" spans="1:12" ht="25.5">
      <c r="A43" s="12" t="s">
        <v>134</v>
      </c>
      <c r="B43" s="24" t="s">
        <v>140</v>
      </c>
      <c r="C43" s="24" t="s">
        <v>147</v>
      </c>
      <c r="D43" s="40">
        <v>12000</v>
      </c>
      <c r="E43" s="8">
        <v>43970</v>
      </c>
      <c r="F43" s="8">
        <v>43970</v>
      </c>
      <c r="G43" s="20">
        <v>0</v>
      </c>
      <c r="H43" s="17">
        <f t="shared" si="9"/>
        <v>44754.458333333336</v>
      </c>
      <c r="I43" s="18">
        <f t="shared" si="6"/>
        <v>1739</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45754.458333333336</v>
      </c>
      <c r="I44" s="18">
        <f t="shared" si="6"/>
        <v>25739</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45754.458333333336</v>
      </c>
      <c r="I45" s="18">
        <f t="shared" si="6"/>
        <v>25739</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45754.458333333336</v>
      </c>
      <c r="I46" s="18">
        <f t="shared" si="6"/>
        <v>25739</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45754.458333333336</v>
      </c>
      <c r="I47" s="18">
        <f t="shared" si="6"/>
        <v>25739</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45754.458333333336</v>
      </c>
      <c r="I48" s="18">
        <f t="shared" si="6"/>
        <v>25739</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45754.458333333336</v>
      </c>
      <c r="I49" s="18">
        <f t="shared" si="6"/>
        <v>25739</v>
      </c>
      <c r="J49" s="12" t="str">
        <f t="shared" si="1"/>
        <v>NOT DUE</v>
      </c>
      <c r="K49" s="15"/>
      <c r="L49" s="15"/>
    </row>
    <row r="50" spans="1:12" ht="24" customHeight="1">
      <c r="A50" s="275" t="s">
        <v>155</v>
      </c>
      <c r="B50" s="23" t="s">
        <v>149</v>
      </c>
      <c r="C50" s="24" t="s">
        <v>110</v>
      </c>
      <c r="D50" s="12" t="s">
        <v>4</v>
      </c>
      <c r="E50" s="8">
        <v>43970</v>
      </c>
      <c r="F50" s="293">
        <v>44669</v>
      </c>
      <c r="G50" s="52"/>
      <c r="H50" s="10">
        <f t="shared" ref="H50:H55" si="11">F50+30</f>
        <v>44699</v>
      </c>
      <c r="I50" s="11">
        <f t="shared" ref="I50:I55" ca="1" si="12">IF(ISBLANK(H50),"",H50-DATE(YEAR(NOW()),MONTH(NOW()),DAY(NOW())))</f>
        <v>17</v>
      </c>
      <c r="J50" s="12" t="str">
        <f t="shared" ca="1" si="1"/>
        <v>NOT DUE</v>
      </c>
      <c r="K50" s="15"/>
      <c r="L50" s="226" t="s">
        <v>5084</v>
      </c>
    </row>
    <row r="51" spans="1:12" ht="24" customHeight="1">
      <c r="A51" s="275" t="s">
        <v>156</v>
      </c>
      <c r="B51" s="23" t="s">
        <v>150</v>
      </c>
      <c r="C51" s="24" t="s">
        <v>110</v>
      </c>
      <c r="D51" s="12" t="s">
        <v>4</v>
      </c>
      <c r="E51" s="8">
        <v>43970</v>
      </c>
      <c r="F51" s="293">
        <v>44669</v>
      </c>
      <c r="G51" s="52"/>
      <c r="H51" s="10">
        <f t="shared" si="11"/>
        <v>44699</v>
      </c>
      <c r="I51" s="11">
        <f t="shared" ca="1" si="12"/>
        <v>17</v>
      </c>
      <c r="J51" s="12" t="str">
        <f t="shared" ca="1" si="1"/>
        <v>NOT DUE</v>
      </c>
      <c r="K51" s="15"/>
      <c r="L51" s="226" t="s">
        <v>5084</v>
      </c>
    </row>
    <row r="52" spans="1:12" ht="24" customHeight="1">
      <c r="A52" s="275" t="s">
        <v>157</v>
      </c>
      <c r="B52" s="23" t="s">
        <v>151</v>
      </c>
      <c r="C52" s="24" t="s">
        <v>110</v>
      </c>
      <c r="D52" s="12" t="s">
        <v>4</v>
      </c>
      <c r="E52" s="8">
        <v>43970</v>
      </c>
      <c r="F52" s="293">
        <v>44669</v>
      </c>
      <c r="G52" s="52"/>
      <c r="H52" s="10">
        <f t="shared" si="11"/>
        <v>44699</v>
      </c>
      <c r="I52" s="11">
        <f t="shared" ca="1" si="12"/>
        <v>17</v>
      </c>
      <c r="J52" s="12" t="str">
        <f t="shared" ca="1" si="1"/>
        <v>NOT DUE</v>
      </c>
      <c r="K52" s="15"/>
      <c r="L52" s="226" t="s">
        <v>5084</v>
      </c>
    </row>
    <row r="53" spans="1:12" ht="24" customHeight="1">
      <c r="A53" s="275" t="s">
        <v>158</v>
      </c>
      <c r="B53" s="23" t="s">
        <v>152</v>
      </c>
      <c r="C53" s="24" t="s">
        <v>110</v>
      </c>
      <c r="D53" s="12" t="s">
        <v>4</v>
      </c>
      <c r="E53" s="8">
        <v>43970</v>
      </c>
      <c r="F53" s="293">
        <v>44669</v>
      </c>
      <c r="G53" s="52"/>
      <c r="H53" s="10">
        <f t="shared" si="11"/>
        <v>44699</v>
      </c>
      <c r="I53" s="11">
        <f t="shared" ca="1" si="12"/>
        <v>17</v>
      </c>
      <c r="J53" s="12" t="str">
        <f t="shared" ca="1" si="1"/>
        <v>NOT DUE</v>
      </c>
      <c r="K53" s="15"/>
      <c r="L53" s="226" t="s">
        <v>5084</v>
      </c>
    </row>
    <row r="54" spans="1:12" ht="24" customHeight="1">
      <c r="A54" s="275" t="s">
        <v>159</v>
      </c>
      <c r="B54" s="23" t="s">
        <v>153</v>
      </c>
      <c r="C54" s="24" t="s">
        <v>110</v>
      </c>
      <c r="D54" s="12" t="s">
        <v>4</v>
      </c>
      <c r="E54" s="8">
        <v>43970</v>
      </c>
      <c r="F54" s="293">
        <v>44669</v>
      </c>
      <c r="G54" s="52"/>
      <c r="H54" s="10">
        <f t="shared" si="11"/>
        <v>44699</v>
      </c>
      <c r="I54" s="11">
        <f t="shared" ca="1" si="12"/>
        <v>17</v>
      </c>
      <c r="J54" s="12" t="str">
        <f t="shared" ca="1" si="1"/>
        <v>NOT DUE</v>
      </c>
      <c r="K54" s="15"/>
      <c r="L54" s="226" t="s">
        <v>5084</v>
      </c>
    </row>
    <row r="55" spans="1:12" ht="24" customHeight="1">
      <c r="A55" s="275" t="s">
        <v>160</v>
      </c>
      <c r="B55" s="23" t="s">
        <v>154</v>
      </c>
      <c r="C55" s="24" t="s">
        <v>110</v>
      </c>
      <c r="D55" s="12" t="s">
        <v>4</v>
      </c>
      <c r="E55" s="8">
        <v>43970</v>
      </c>
      <c r="F55" s="293">
        <v>44669</v>
      </c>
      <c r="G55" s="52"/>
      <c r="H55" s="10">
        <f t="shared" si="11"/>
        <v>44699</v>
      </c>
      <c r="I55" s="11">
        <f t="shared" ca="1" si="12"/>
        <v>17</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44754.458333333336</v>
      </c>
      <c r="I56" s="18">
        <f t="shared" ref="I56:I119" si="13">D56-($F$4-G56)</f>
        <v>1739</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44754.458333333336</v>
      </c>
      <c r="I57" s="18">
        <f t="shared" si="13"/>
        <v>1739</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44754.458333333336</v>
      </c>
      <c r="I58" s="18">
        <f t="shared" si="13"/>
        <v>1739</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44754.458333333336</v>
      </c>
      <c r="I59" s="18">
        <f t="shared" si="13"/>
        <v>1739</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44754.458333333336</v>
      </c>
      <c r="I60" s="18">
        <f t="shared" si="13"/>
        <v>1739</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44754.458333333336</v>
      </c>
      <c r="I61" s="18">
        <f t="shared" si="13"/>
        <v>1739</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45254.458333333336</v>
      </c>
      <c r="I62" s="18">
        <f t="shared" si="13"/>
        <v>13739</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45254.458333333336</v>
      </c>
      <c r="I63" s="18">
        <f t="shared" si="13"/>
        <v>13739</v>
      </c>
      <c r="J63" s="12" t="str">
        <f t="shared" si="1"/>
        <v>NOT DUE</v>
      </c>
      <c r="K63" s="15"/>
      <c r="L63" s="15"/>
    </row>
    <row r="64" spans="1:12" ht="25.5">
      <c r="A64" s="12" t="s">
        <v>170</v>
      </c>
      <c r="B64" s="24" t="s">
        <v>177</v>
      </c>
      <c r="C64" s="24" t="s">
        <v>187</v>
      </c>
      <c r="D64" s="40">
        <v>24000</v>
      </c>
      <c r="E64" s="8">
        <v>43970</v>
      </c>
      <c r="F64" s="8">
        <v>43970</v>
      </c>
      <c r="G64" s="20">
        <v>0</v>
      </c>
      <c r="H64" s="17">
        <f t="shared" si="15"/>
        <v>45254.458333333336</v>
      </c>
      <c r="I64" s="18">
        <f t="shared" si="13"/>
        <v>13739</v>
      </c>
      <c r="J64" s="12" t="str">
        <f t="shared" si="1"/>
        <v>NOT DUE</v>
      </c>
      <c r="K64" s="15"/>
      <c r="L64" s="15"/>
    </row>
    <row r="65" spans="1:12" ht="25.5">
      <c r="A65" s="12" t="s">
        <v>171</v>
      </c>
      <c r="B65" s="24" t="s">
        <v>178</v>
      </c>
      <c r="C65" s="24" t="s">
        <v>187</v>
      </c>
      <c r="D65" s="40">
        <v>24000</v>
      </c>
      <c r="E65" s="8">
        <v>43970</v>
      </c>
      <c r="F65" s="8">
        <v>43970</v>
      </c>
      <c r="G65" s="20">
        <v>0</v>
      </c>
      <c r="H65" s="17">
        <f t="shared" si="15"/>
        <v>45254.458333333336</v>
      </c>
      <c r="I65" s="18">
        <f t="shared" si="13"/>
        <v>13739</v>
      </c>
      <c r="J65" s="12" t="str">
        <f t="shared" si="1"/>
        <v>NOT DUE</v>
      </c>
      <c r="K65" s="15"/>
      <c r="L65" s="15"/>
    </row>
    <row r="66" spans="1:12" ht="25.5">
      <c r="A66" s="12" t="s">
        <v>172</v>
      </c>
      <c r="B66" s="24" t="s">
        <v>179</v>
      </c>
      <c r="C66" s="24" t="s">
        <v>187</v>
      </c>
      <c r="D66" s="40">
        <v>24000</v>
      </c>
      <c r="E66" s="8">
        <v>43970</v>
      </c>
      <c r="F66" s="8">
        <v>43970</v>
      </c>
      <c r="G66" s="20">
        <v>0</v>
      </c>
      <c r="H66" s="17">
        <f t="shared" si="15"/>
        <v>45254.458333333336</v>
      </c>
      <c r="I66" s="18">
        <f t="shared" si="13"/>
        <v>13739</v>
      </c>
      <c r="J66" s="12" t="str">
        <f t="shared" si="1"/>
        <v>NOT DUE</v>
      </c>
      <c r="K66" s="15"/>
      <c r="L66" s="15"/>
    </row>
    <row r="67" spans="1:12" ht="25.5">
      <c r="A67" s="12" t="s">
        <v>173</v>
      </c>
      <c r="B67" s="24" t="s">
        <v>180</v>
      </c>
      <c r="C67" s="24" t="s">
        <v>187</v>
      </c>
      <c r="D67" s="40">
        <v>24000</v>
      </c>
      <c r="E67" s="8">
        <v>43970</v>
      </c>
      <c r="F67" s="8">
        <v>43970</v>
      </c>
      <c r="G67" s="20">
        <v>0</v>
      </c>
      <c r="H67" s="17">
        <f t="shared" si="15"/>
        <v>45254.458333333336</v>
      </c>
      <c r="I67" s="18">
        <f t="shared" si="13"/>
        <v>13739</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44794.208333333336</v>
      </c>
      <c r="I68" s="18">
        <f t="shared" si="13"/>
        <v>2693</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45587.791666666664</v>
      </c>
      <c r="I69" s="18">
        <f t="shared" si="13"/>
        <v>21739</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45587.791666666664</v>
      </c>
      <c r="I70" s="18">
        <f t="shared" si="13"/>
        <v>21739</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45587.791666666664</v>
      </c>
      <c r="I71" s="18">
        <f t="shared" si="13"/>
        <v>21739</v>
      </c>
      <c r="J71" s="12" t="str">
        <f t="shared" si="1"/>
        <v>NOT DUE</v>
      </c>
      <c r="K71" s="15"/>
      <c r="L71" s="15"/>
    </row>
    <row r="72" spans="1:12" ht="25.5">
      <c r="A72" s="12" t="s">
        <v>185</v>
      </c>
      <c r="B72" s="24" t="s">
        <v>2454</v>
      </c>
      <c r="C72" s="24" t="s">
        <v>204</v>
      </c>
      <c r="D72" s="40">
        <v>32000</v>
      </c>
      <c r="E72" s="8">
        <v>43970</v>
      </c>
      <c r="F72" s="8">
        <v>43970</v>
      </c>
      <c r="G72" s="20">
        <v>0</v>
      </c>
      <c r="H72" s="17">
        <f t="shared" si="16"/>
        <v>45587.791666666664</v>
      </c>
      <c r="I72" s="18">
        <f t="shared" si="13"/>
        <v>21739</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45587.791666666664</v>
      </c>
      <c r="I73" s="18">
        <f t="shared" si="13"/>
        <v>21739</v>
      </c>
      <c r="J73" s="12" t="str">
        <f t="shared" si="17"/>
        <v>NOT DUE</v>
      </c>
      <c r="K73" s="15"/>
      <c r="L73" s="15"/>
    </row>
    <row r="74" spans="1:12" ht="25.5">
      <c r="A74" s="12" t="s">
        <v>189</v>
      </c>
      <c r="B74" s="24" t="s">
        <v>2456</v>
      </c>
      <c r="C74" s="24" t="s">
        <v>204</v>
      </c>
      <c r="D74" s="40">
        <v>32000</v>
      </c>
      <c r="E74" s="8">
        <v>43970</v>
      </c>
      <c r="F74" s="8">
        <v>43970</v>
      </c>
      <c r="G74" s="20">
        <v>0</v>
      </c>
      <c r="H74" s="17">
        <f t="shared" si="16"/>
        <v>45587.791666666664</v>
      </c>
      <c r="I74" s="18">
        <f t="shared" si="13"/>
        <v>21739</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45587.791666666664</v>
      </c>
      <c r="I75" s="18">
        <f t="shared" si="13"/>
        <v>21739</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45587.791666666664</v>
      </c>
      <c r="I76" s="18">
        <f t="shared" si="13"/>
        <v>21739</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45587.791666666664</v>
      </c>
      <c r="I77" s="18">
        <f t="shared" si="13"/>
        <v>21739</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45587.791666666664</v>
      </c>
      <c r="I78" s="18">
        <f t="shared" si="13"/>
        <v>21739</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45587.791666666664</v>
      </c>
      <c r="I79" s="18">
        <f t="shared" si="13"/>
        <v>21739</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45587.791666666664</v>
      </c>
      <c r="I80" s="18">
        <f t="shared" si="13"/>
        <v>21739</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44932.708333333336</v>
      </c>
      <c r="I81" s="18">
        <f t="shared" si="13"/>
        <v>6017</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44932.708333333336</v>
      </c>
      <c r="I82" s="18">
        <f t="shared" si="13"/>
        <v>6017</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44932.708333333336</v>
      </c>
      <c r="I83" s="18">
        <f t="shared" si="13"/>
        <v>6017</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44932.708333333336</v>
      </c>
      <c r="I84" s="18">
        <f t="shared" si="13"/>
        <v>6017</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44932.708333333336</v>
      </c>
      <c r="I85" s="18">
        <f t="shared" si="13"/>
        <v>6017</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44932.708333333336</v>
      </c>
      <c r="I86" s="18">
        <f t="shared" si="13"/>
        <v>6017</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45587.791666666664</v>
      </c>
      <c r="I87" s="18">
        <f t="shared" si="13"/>
        <v>21739</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45587.791666666664</v>
      </c>
      <c r="I88" s="18">
        <f t="shared" si="13"/>
        <v>21739</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45587.791666666664</v>
      </c>
      <c r="I89" s="18">
        <f t="shared" si="13"/>
        <v>21739</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45587.791666666664</v>
      </c>
      <c r="I90" s="18">
        <f t="shared" si="13"/>
        <v>21739</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45587.791666666664</v>
      </c>
      <c r="I91" s="18">
        <f t="shared" si="13"/>
        <v>21739</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45587.791666666664</v>
      </c>
      <c r="I92" s="18">
        <f t="shared" si="13"/>
        <v>21739</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44932.708333333336</v>
      </c>
      <c r="I93" s="18">
        <f t="shared" si="13"/>
        <v>6017</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44932.708333333336</v>
      </c>
      <c r="I94" s="18">
        <f t="shared" si="13"/>
        <v>6017</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44932.708333333336</v>
      </c>
      <c r="I95" s="18">
        <f t="shared" si="13"/>
        <v>6017</v>
      </c>
      <c r="J95" s="12" t="str">
        <f t="shared" si="17"/>
        <v>NOT DUE</v>
      </c>
      <c r="K95" s="15"/>
      <c r="L95" s="13"/>
    </row>
    <row r="96" spans="1:12" ht="38.25">
      <c r="A96" s="12" t="s">
        <v>227</v>
      </c>
      <c r="B96" s="24" t="s">
        <v>234</v>
      </c>
      <c r="C96" s="21" t="s">
        <v>230</v>
      </c>
      <c r="D96" s="40">
        <v>8000</v>
      </c>
      <c r="E96" s="8">
        <v>43970</v>
      </c>
      <c r="F96" s="293">
        <v>44556</v>
      </c>
      <c r="G96" s="20">
        <v>8278</v>
      </c>
      <c r="H96" s="17">
        <f t="shared" si="20"/>
        <v>44932.708333333336</v>
      </c>
      <c r="I96" s="18">
        <f t="shared" si="13"/>
        <v>6017</v>
      </c>
      <c r="J96" s="12" t="str">
        <f t="shared" si="17"/>
        <v>NOT DUE</v>
      </c>
      <c r="K96" s="15"/>
      <c r="L96" s="13"/>
    </row>
    <row r="97" spans="1:12" ht="38.25">
      <c r="A97" s="12" t="s">
        <v>228</v>
      </c>
      <c r="B97" s="24" t="s">
        <v>235</v>
      </c>
      <c r="C97" s="21" t="s">
        <v>230</v>
      </c>
      <c r="D97" s="40">
        <v>8000</v>
      </c>
      <c r="E97" s="8">
        <v>43970</v>
      </c>
      <c r="F97" s="293">
        <v>44556</v>
      </c>
      <c r="G97" s="20">
        <v>8278</v>
      </c>
      <c r="H97" s="17">
        <f t="shared" si="20"/>
        <v>44932.708333333336</v>
      </c>
      <c r="I97" s="18">
        <f t="shared" si="13"/>
        <v>6017</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44932.708333333336</v>
      </c>
      <c r="I98" s="18">
        <f t="shared" si="13"/>
        <v>6017</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44932.708333333336</v>
      </c>
      <c r="I99" s="18">
        <f t="shared" si="13"/>
        <v>6017</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44932.708333333336</v>
      </c>
      <c r="I100" s="18">
        <f t="shared" si="13"/>
        <v>6017</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44932.708333333336</v>
      </c>
      <c r="I101" s="18">
        <f t="shared" si="13"/>
        <v>6017</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44932.708333333336</v>
      </c>
      <c r="I102" s="18">
        <f t="shared" si="13"/>
        <v>6017</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44932.708333333336</v>
      </c>
      <c r="I103" s="18">
        <f t="shared" si="13"/>
        <v>6017</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44932.708333333336</v>
      </c>
      <c r="I104" s="18">
        <f t="shared" si="13"/>
        <v>6017</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45587.791666666664</v>
      </c>
      <c r="I105" s="18">
        <f t="shared" si="13"/>
        <v>21739</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45587.791666666664</v>
      </c>
      <c r="I106" s="18">
        <f t="shared" si="13"/>
        <v>21739</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45587.791666666664</v>
      </c>
      <c r="I107" s="18">
        <f t="shared" si="13"/>
        <v>21739</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45587.791666666664</v>
      </c>
      <c r="I108" s="18">
        <f t="shared" si="13"/>
        <v>21739</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45587.791666666664</v>
      </c>
      <c r="I109" s="18">
        <f t="shared" si="13"/>
        <v>21739</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45587.791666666664</v>
      </c>
      <c r="I110" s="18">
        <f t="shared" si="13"/>
        <v>21739</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45587.791666666664</v>
      </c>
      <c r="I111" s="18">
        <f t="shared" si="13"/>
        <v>21739</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45587.791666666664</v>
      </c>
      <c r="I112" s="18">
        <f t="shared" si="13"/>
        <v>21739</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45587.791666666664</v>
      </c>
      <c r="I113" s="18">
        <f t="shared" si="13"/>
        <v>21739</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45587.791666666664</v>
      </c>
      <c r="I114" s="18">
        <f t="shared" si="13"/>
        <v>21739</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45587.791666666664</v>
      </c>
      <c r="I115" s="18">
        <f t="shared" si="13"/>
        <v>21739</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45587.791666666664</v>
      </c>
      <c r="I116" s="18">
        <f t="shared" si="13"/>
        <v>21739</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44932.708333333336</v>
      </c>
      <c r="I117" s="18">
        <f t="shared" si="13"/>
        <v>6017</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44932.708333333336</v>
      </c>
      <c r="I118" s="18">
        <f t="shared" si="13"/>
        <v>6017</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44932.708333333336</v>
      </c>
      <c r="I119" s="18">
        <f t="shared" si="13"/>
        <v>6017</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44932.708333333336</v>
      </c>
      <c r="I120" s="18">
        <f t="shared" ref="I120:I132" si="24">D120-($F$4-G120)</f>
        <v>6017</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44932.708333333336</v>
      </c>
      <c r="I121" s="18">
        <f t="shared" si="24"/>
        <v>6017</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44932.708333333336</v>
      </c>
      <c r="I122" s="18">
        <f t="shared" si="24"/>
        <v>6017</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44932.708333333336</v>
      </c>
      <c r="I123" s="18">
        <f t="shared" si="24"/>
        <v>6017</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44932.708333333336</v>
      </c>
      <c r="I124" s="18">
        <f t="shared" si="24"/>
        <v>6017</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45587.791666666664</v>
      </c>
      <c r="I125" s="18">
        <f t="shared" si="24"/>
        <v>21739</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45587.791666666664</v>
      </c>
      <c r="I126" s="18">
        <f t="shared" si="24"/>
        <v>21739</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45587.791666666664</v>
      </c>
      <c r="I127" s="18">
        <f t="shared" si="24"/>
        <v>21739</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45587.791666666664</v>
      </c>
      <c r="I128" s="18">
        <f t="shared" si="24"/>
        <v>21739</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45587.791666666664</v>
      </c>
      <c r="I129" s="18">
        <f t="shared" si="24"/>
        <v>21739</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45587.791666666664</v>
      </c>
      <c r="I130" s="18">
        <f t="shared" si="24"/>
        <v>21739</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45587.791666666664</v>
      </c>
      <c r="I131" s="18">
        <f t="shared" si="24"/>
        <v>21739</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45587.791666666664</v>
      </c>
      <c r="I132" s="18">
        <f t="shared" si="24"/>
        <v>21739</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44932.708333333336</v>
      </c>
      <c r="I133" s="18">
        <f>D133-($F$4-G133)</f>
        <v>6017</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44682</v>
      </c>
      <c r="G134" s="86"/>
      <c r="H134" s="10">
        <f>F134+1</f>
        <v>44683</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44932.708333333336</v>
      </c>
      <c r="I135" s="18">
        <f t="shared" ref="I135:I162" si="27">D135-($F$4-G135)</f>
        <v>6017</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44932.708333333336</v>
      </c>
      <c r="I136" s="18">
        <f t="shared" si="27"/>
        <v>6017</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44766.041666666664</v>
      </c>
      <c r="I137" s="18">
        <f t="shared" si="27"/>
        <v>2017</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44932.708333333336</v>
      </c>
      <c r="I138" s="18">
        <f t="shared" si="27"/>
        <v>6017</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44766.041666666664</v>
      </c>
      <c r="I139" s="18">
        <f t="shared" si="27"/>
        <v>2017</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44756.125</v>
      </c>
      <c r="I140" s="18">
        <f t="shared" si="27"/>
        <v>1779</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45587.791666666664</v>
      </c>
      <c r="I141" s="18">
        <f t="shared" si="27"/>
        <v>21739</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45587.791666666664</v>
      </c>
      <c r="I142" s="18">
        <f t="shared" si="27"/>
        <v>21739</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45587.791666666664</v>
      </c>
      <c r="I143" s="18">
        <f t="shared" si="27"/>
        <v>21739</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45587.791666666664</v>
      </c>
      <c r="I144" s="18">
        <f t="shared" si="27"/>
        <v>21739</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44828.208333333336</v>
      </c>
      <c r="I145" s="18">
        <f t="shared" si="27"/>
        <v>3509</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44828.208333333336</v>
      </c>
      <c r="I146" s="18">
        <f t="shared" si="27"/>
        <v>3509</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44828.208333333336</v>
      </c>
      <c r="I147" s="18">
        <f t="shared" si="27"/>
        <v>3509</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44828.208333333336</v>
      </c>
      <c r="I148" s="18">
        <f t="shared" si="27"/>
        <v>3509</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44828.208333333336</v>
      </c>
      <c r="I149" s="18">
        <f t="shared" si="27"/>
        <v>3509</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44828.208333333336</v>
      </c>
      <c r="I150" s="18">
        <f t="shared" si="27"/>
        <v>3509</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44828.208333333336</v>
      </c>
      <c r="I151" s="18">
        <f t="shared" si="27"/>
        <v>3509</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44828.208333333336</v>
      </c>
      <c r="I152" s="18">
        <f t="shared" si="27"/>
        <v>3509</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44828.208333333336</v>
      </c>
      <c r="I153" s="18">
        <f t="shared" si="27"/>
        <v>3509</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45587.791666666664</v>
      </c>
      <c r="I154" s="18">
        <f t="shared" si="27"/>
        <v>21739</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45587.791666666664</v>
      </c>
      <c r="I155" s="18">
        <f t="shared" si="27"/>
        <v>21739</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45587.791666666664</v>
      </c>
      <c r="I156" s="18">
        <f t="shared" si="27"/>
        <v>21739</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45587.791666666664</v>
      </c>
      <c r="I157" s="18">
        <f t="shared" si="27"/>
        <v>21739</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45587.791666666664</v>
      </c>
      <c r="I158" s="18">
        <f t="shared" si="27"/>
        <v>21739</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45587.791666666664</v>
      </c>
      <c r="I159" s="18">
        <f t="shared" si="27"/>
        <v>21739</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45587.791666666664</v>
      </c>
      <c r="I160" s="18">
        <f t="shared" si="27"/>
        <v>21739</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45587.791666666664</v>
      </c>
      <c r="I161" s="18">
        <f t="shared" si="27"/>
        <v>21739</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45587.791666666664</v>
      </c>
      <c r="I162" s="18">
        <f t="shared" si="27"/>
        <v>21739</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45587.791666666664</v>
      </c>
      <c r="I163" s="18">
        <f>D163-($F$4-G163)</f>
        <v>21739</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45587.791666666664</v>
      </c>
      <c r="I164" s="18">
        <f t="shared" ref="I164" si="31">D164-($F$4-G164)</f>
        <v>21739</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44932.708333333336</v>
      </c>
      <c r="I165" s="18">
        <f>D165-($F$4-G165)</f>
        <v>6017</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44932.708333333336</v>
      </c>
      <c r="I166" s="18">
        <f>D166-($F$4-G166)</f>
        <v>6017</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44932.708333333336</v>
      </c>
      <c r="I167" s="18">
        <f>D167-($F$4-G167)</f>
        <v>6017</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44932.708333333336</v>
      </c>
      <c r="I168" s="18">
        <f>D168-($F$4-G168)</f>
        <v>6017</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44807.708333333336</v>
      </c>
      <c r="I169" s="18">
        <f>D169-($F$4-G169)</f>
        <v>3017</v>
      </c>
      <c r="J169" s="12" t="str">
        <f t="shared" si="26"/>
        <v>NOT DUE</v>
      </c>
      <c r="K169" s="24" t="s">
        <v>377</v>
      </c>
      <c r="L169" s="15" t="s">
        <v>5607</v>
      </c>
    </row>
    <row r="170" spans="1:12" ht="25.5">
      <c r="A170" s="12" t="s">
        <v>374</v>
      </c>
      <c r="B170" s="24" t="s">
        <v>375</v>
      </c>
      <c r="C170" s="24" t="s">
        <v>378</v>
      </c>
      <c r="D170" s="12" t="s">
        <v>380</v>
      </c>
      <c r="E170" s="8">
        <v>43970</v>
      </c>
      <c r="F170" s="8">
        <v>44335</v>
      </c>
      <c r="G170" s="86"/>
      <c r="H170" s="10">
        <f>F170+(365)</f>
        <v>44700</v>
      </c>
      <c r="I170" s="11">
        <f ca="1">IF(ISBLANK(H170),"",H170-DATE(YEAR(NOW()),MONTH(NOW()),DAY(NOW())))</f>
        <v>18</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18</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44932.708333333336</v>
      </c>
      <c r="I172" s="18">
        <f>D172-($F$4-G172)</f>
        <v>6017</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44921.125</v>
      </c>
      <c r="I173" s="18">
        <f>D173-($F$4-G173)</f>
        <v>5739</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44807.708333333336</v>
      </c>
      <c r="I174" s="18">
        <f>D174-($F$4-G174)</f>
        <v>3017</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383</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11</v>
      </c>
      <c r="J176" s="12" t="str">
        <f t="shared" ca="1" si="26"/>
        <v>NOT DUE</v>
      </c>
      <c r="K176" s="26"/>
      <c r="L176" s="15"/>
    </row>
    <row r="177" spans="1:12" ht="24" customHeight="1">
      <c r="A177" s="276" t="s">
        <v>405</v>
      </c>
      <c r="B177" s="174" t="s">
        <v>393</v>
      </c>
      <c r="C177" s="24" t="s">
        <v>389</v>
      </c>
      <c r="D177" s="40">
        <v>500</v>
      </c>
      <c r="E177" s="8">
        <v>43970</v>
      </c>
      <c r="F177" s="8">
        <v>44668</v>
      </c>
      <c r="G177" s="20">
        <v>10245</v>
      </c>
      <c r="H177" s="17">
        <f>IF(I177&lt;=500,$F$5+(I177/24),"error")</f>
        <v>44702.166666666664</v>
      </c>
      <c r="I177" s="18">
        <f>D177-($F$4-G177)</f>
        <v>484</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18</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110</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79</v>
      </c>
      <c r="J180" s="12" t="str">
        <f t="shared" ca="1" si="26"/>
        <v>NOT DUE</v>
      </c>
      <c r="K180" s="26"/>
      <c r="L180" s="15"/>
    </row>
    <row r="181" spans="1:12" ht="38.25">
      <c r="A181" s="12" t="s">
        <v>409</v>
      </c>
      <c r="B181" s="175" t="s">
        <v>411</v>
      </c>
      <c r="C181" s="120" t="s">
        <v>412</v>
      </c>
      <c r="D181" s="121" t="s">
        <v>4</v>
      </c>
      <c r="E181" s="8">
        <v>43970</v>
      </c>
      <c r="F181" s="293">
        <v>44682</v>
      </c>
      <c r="G181" s="86"/>
      <c r="H181" s="10">
        <f>F181+(30)</f>
        <v>44712</v>
      </c>
      <c r="I181" s="11">
        <f t="shared" ca="1" si="33"/>
        <v>30</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67</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69</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44923.833333333336</v>
      </c>
      <c r="I184" s="18">
        <f>D184-($F$4-G184)</f>
        <v>5804</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44923.833333333336</v>
      </c>
      <c r="I185" s="18">
        <f>D185-($F$4-G185)</f>
        <v>5804</v>
      </c>
      <c r="J185" s="12" t="str">
        <f t="shared" si="26"/>
        <v>NOT DUE</v>
      </c>
      <c r="K185" s="24" t="s">
        <v>317</v>
      </c>
      <c r="L185" s="15"/>
    </row>
    <row r="186" spans="1:12" ht="24" customHeight="1">
      <c r="A186" s="274" t="s">
        <v>423</v>
      </c>
      <c r="B186" s="24" t="s">
        <v>425</v>
      </c>
      <c r="C186" s="24" t="s">
        <v>426</v>
      </c>
      <c r="D186" s="12" t="s">
        <v>1</v>
      </c>
      <c r="E186" s="8">
        <v>43970</v>
      </c>
      <c r="F186" s="293">
        <v>44682</v>
      </c>
      <c r="G186" s="86"/>
      <c r="H186" s="294">
        <f>F186+1</f>
        <v>44683</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44754.458333333336</v>
      </c>
      <c r="I187" s="18">
        <f>D187-($F$4-G187)</f>
        <v>1739</v>
      </c>
      <c r="J187" s="12" t="str">
        <f t="shared" si="26"/>
        <v>NOT DUE</v>
      </c>
      <c r="K187" s="26"/>
      <c r="L187" s="15"/>
    </row>
    <row r="188" spans="1:12" ht="26.45" customHeight="1">
      <c r="A188" s="274" t="s">
        <v>428</v>
      </c>
      <c r="B188" s="174" t="s">
        <v>430</v>
      </c>
      <c r="C188" s="24" t="s">
        <v>297</v>
      </c>
      <c r="D188" s="32" t="s">
        <v>433</v>
      </c>
      <c r="E188" s="8">
        <v>43970</v>
      </c>
      <c r="F188" s="293">
        <v>44682</v>
      </c>
      <c r="G188" s="86"/>
      <c r="H188" s="294">
        <f>F188+1</f>
        <v>44683</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45587.791666666664</v>
      </c>
      <c r="I189" s="18">
        <f>D189-($F$4-G189)</f>
        <v>21739</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44932.708333333336</v>
      </c>
      <c r="I190" s="18">
        <f>D190-($F$4-G190)</f>
        <v>6017</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44932.708333333336</v>
      </c>
      <c r="I191" s="18">
        <f t="shared" ref="I191:I243" si="35">D191-($F$4-G191)</f>
        <v>6017</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44932.708333333336</v>
      </c>
      <c r="I192" s="18">
        <f t="shared" si="35"/>
        <v>6017</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44932.708333333336</v>
      </c>
      <c r="I193" s="18">
        <f t="shared" si="35"/>
        <v>6017</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44932.708333333336</v>
      </c>
      <c r="I194" s="18">
        <f t="shared" si="35"/>
        <v>6017</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44932.708333333336</v>
      </c>
      <c r="I195" s="18">
        <f t="shared" si="35"/>
        <v>6017</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44840.5</v>
      </c>
      <c r="I196" s="18">
        <f t="shared" si="35"/>
        <v>3804</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44840.5</v>
      </c>
      <c r="I197" s="18">
        <f t="shared" si="35"/>
        <v>3804</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44840.5</v>
      </c>
      <c r="I198" s="18">
        <f t="shared" si="35"/>
        <v>3804</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44861.375</v>
      </c>
      <c r="I199" s="18">
        <f t="shared" si="35"/>
        <v>4305</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44887.291666666664</v>
      </c>
      <c r="I200" s="18">
        <f t="shared" si="35"/>
        <v>4927</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44887.291666666664</v>
      </c>
      <c r="I201" s="18">
        <f t="shared" si="35"/>
        <v>4927</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45587.791666666664</v>
      </c>
      <c r="I202" s="18">
        <f t="shared" si="35"/>
        <v>21739</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45587.791666666664</v>
      </c>
      <c r="I203" s="18">
        <f t="shared" si="35"/>
        <v>21739</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45587.791666666664</v>
      </c>
      <c r="I204" s="18">
        <f t="shared" si="35"/>
        <v>21739</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45587.791666666664</v>
      </c>
      <c r="I205" s="18">
        <f t="shared" si="35"/>
        <v>21739</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45587.791666666664</v>
      </c>
      <c r="I206" s="18">
        <f t="shared" si="35"/>
        <v>21739</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45587.791666666664</v>
      </c>
      <c r="I207" s="18">
        <f t="shared" si="35"/>
        <v>21739</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44923.833333333336</v>
      </c>
      <c r="I208" s="18">
        <f t="shared" si="35"/>
        <v>5804</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44923.833333333336</v>
      </c>
      <c r="I209" s="18">
        <f t="shared" si="35"/>
        <v>5804</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44923.833333333336</v>
      </c>
      <c r="I210" s="18">
        <f t="shared" si="35"/>
        <v>5804</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44944.708333333336</v>
      </c>
      <c r="I211" s="18">
        <f t="shared" si="35"/>
        <v>6305</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44970.625</v>
      </c>
      <c r="I212" s="18">
        <f t="shared" si="35"/>
        <v>6927</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44970.625</v>
      </c>
      <c r="I213" s="18">
        <f t="shared" si="35"/>
        <v>6927</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44832.208333333336</v>
      </c>
      <c r="I214" s="18">
        <f t="shared" si="35"/>
        <v>3605</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44766.041666666664</v>
      </c>
      <c r="I215" s="18">
        <f t="shared" si="35"/>
        <v>2017</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44832.208333333336</v>
      </c>
      <c r="I216" s="18">
        <f t="shared" si="35"/>
        <v>3605</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44832.208333333336</v>
      </c>
      <c r="I217" s="18">
        <f t="shared" si="35"/>
        <v>3605</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44832.208333333336</v>
      </c>
      <c r="I218" s="18">
        <f t="shared" si="35"/>
        <v>3605</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44766.041666666664</v>
      </c>
      <c r="I219" s="18">
        <f t="shared" si="35"/>
        <v>2017</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44998.875</v>
      </c>
      <c r="I220" s="18">
        <f t="shared" si="35"/>
        <v>7605</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44932.708333333336</v>
      </c>
      <c r="I221" s="18">
        <f t="shared" si="35"/>
        <v>6017</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44998.875</v>
      </c>
      <c r="I222" s="18">
        <f t="shared" si="35"/>
        <v>7605</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44998.875</v>
      </c>
      <c r="I223" s="18">
        <f t="shared" si="35"/>
        <v>7605</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44998.875</v>
      </c>
      <c r="I224" s="18">
        <f t="shared" si="35"/>
        <v>7605</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44932.708333333336</v>
      </c>
      <c r="I225" s="18">
        <f t="shared" si="35"/>
        <v>6017</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44998.875</v>
      </c>
      <c r="I226" s="18">
        <f t="shared" si="35"/>
        <v>7605</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44932.708333333336</v>
      </c>
      <c r="I227" s="18">
        <f t="shared" si="35"/>
        <v>6017</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44998.875</v>
      </c>
      <c r="I228" s="18">
        <f t="shared" si="35"/>
        <v>7605</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44998.875</v>
      </c>
      <c r="I229" s="18">
        <f t="shared" si="35"/>
        <v>7605</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44998.875</v>
      </c>
      <c r="I230" s="18">
        <f t="shared" si="35"/>
        <v>7605</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44932.708333333336</v>
      </c>
      <c r="I231" s="18">
        <f t="shared" si="35"/>
        <v>6017</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44932.708333333336</v>
      </c>
      <c r="I232" s="18">
        <f t="shared" si="35"/>
        <v>6017</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44932.708333333336</v>
      </c>
      <c r="I233" s="18">
        <f t="shared" si="35"/>
        <v>6017</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44932.708333333336</v>
      </c>
      <c r="I234" s="18">
        <f t="shared" si="35"/>
        <v>6017</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44932.708333333336</v>
      </c>
      <c r="I235" s="18">
        <f t="shared" si="35"/>
        <v>6017</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44932.708333333336</v>
      </c>
      <c r="I236" s="18">
        <f t="shared" si="35"/>
        <v>6017</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44932.708333333336</v>
      </c>
      <c r="I237" s="18">
        <f t="shared" si="35"/>
        <v>6017</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44932.708333333336</v>
      </c>
      <c r="I238" s="18">
        <f t="shared" si="35"/>
        <v>6017</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44932.708333333336</v>
      </c>
      <c r="I239" s="18">
        <f t="shared" si="35"/>
        <v>6017</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44932.708333333336</v>
      </c>
      <c r="I240" s="18">
        <f t="shared" si="35"/>
        <v>6017</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44932.708333333336</v>
      </c>
      <c r="I241" s="18">
        <f t="shared" si="35"/>
        <v>6017</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44932.708333333336</v>
      </c>
      <c r="I242" s="18">
        <f t="shared" si="35"/>
        <v>6017</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44932.708333333336</v>
      </c>
      <c r="I243" s="18">
        <f t="shared" si="35"/>
        <v>6017</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44932.708333333336</v>
      </c>
      <c r="I244" s="18">
        <f>D244-($F$4-G244)</f>
        <v>6017</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44932.708333333336</v>
      </c>
      <c r="I245" s="18">
        <f t="shared" ref="I245:I249" si="43">D245-($F$4-G245)</f>
        <v>6017</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44932.708333333336</v>
      </c>
      <c r="I246" s="18">
        <f t="shared" si="43"/>
        <v>6017</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44932.708333333336</v>
      </c>
      <c r="I247" s="18">
        <f t="shared" si="43"/>
        <v>6017</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44932.708333333336</v>
      </c>
      <c r="I248" s="18">
        <f t="shared" si="43"/>
        <v>6017</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44932.708333333336</v>
      </c>
      <c r="I249" s="18">
        <f t="shared" si="43"/>
        <v>6017</v>
      </c>
      <c r="J249" s="12" t="str">
        <f t="shared" si="37"/>
        <v>NOT DUE</v>
      </c>
      <c r="K249" s="26"/>
      <c r="L249" s="15"/>
    </row>
    <row r="250" spans="1:12" ht="25.5" customHeight="1">
      <c r="A250" s="274" t="s">
        <v>529</v>
      </c>
      <c r="B250" s="24" t="s">
        <v>511</v>
      </c>
      <c r="C250" s="24" t="s">
        <v>2422</v>
      </c>
      <c r="D250" s="32" t="s">
        <v>1</v>
      </c>
      <c r="E250" s="8">
        <v>43970</v>
      </c>
      <c r="F250" s="293">
        <v>44682</v>
      </c>
      <c r="G250" s="86"/>
      <c r="H250" s="294">
        <f>F250+1</f>
        <v>44683</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44682</v>
      </c>
      <c r="G251" s="86"/>
      <c r="H251" s="294">
        <f t="shared" ref="H251:H253" si="44">F251+1</f>
        <v>44683</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44682</v>
      </c>
      <c r="G252" s="86"/>
      <c r="H252" s="294">
        <f t="shared" si="44"/>
        <v>44683</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44682</v>
      </c>
      <c r="G253" s="86"/>
      <c r="H253" s="294">
        <f t="shared" si="44"/>
        <v>44683</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383</v>
      </c>
      <c r="J254" s="12" t="str">
        <f t="shared" ca="1" si="37"/>
        <v>NOT DUE</v>
      </c>
      <c r="K254" s="24" t="s">
        <v>524</v>
      </c>
      <c r="L254" s="15"/>
    </row>
    <row r="255" spans="1:12" ht="24" customHeight="1">
      <c r="A255" s="274" t="s">
        <v>534</v>
      </c>
      <c r="B255" s="24" t="s">
        <v>501</v>
      </c>
      <c r="C255" s="24" t="s">
        <v>536</v>
      </c>
      <c r="D255" s="12" t="s">
        <v>4</v>
      </c>
      <c r="E255" s="8">
        <v>43970</v>
      </c>
      <c r="F255" s="293">
        <v>44682</v>
      </c>
      <c r="G255" s="86"/>
      <c r="H255" s="10">
        <f>F255+(30)</f>
        <v>44712</v>
      </c>
      <c r="I255" s="11">
        <f t="shared" ref="I255:I267" ca="1" si="45">IF(ISBLANK(H255),"",H255-DATE(YEAR(NOW()),MONTH(NOW()),DAY(NOW())))</f>
        <v>30</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45921.125</v>
      </c>
      <c r="I256" s="18">
        <f t="shared" ref="I256:I257" si="46">D256-($F$4-G256)</f>
        <v>29739</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45921.125</v>
      </c>
      <c r="I257" s="18">
        <f t="shared" si="46"/>
        <v>29739</v>
      </c>
      <c r="J257" s="12" t="str">
        <f t="shared" si="37"/>
        <v>NOT DUE</v>
      </c>
      <c r="K257" s="26"/>
      <c r="L257" s="15"/>
    </row>
    <row r="258" spans="1:12" ht="25.5">
      <c r="A258" s="210" t="s">
        <v>541</v>
      </c>
      <c r="B258" s="24" t="s">
        <v>543</v>
      </c>
      <c r="C258" s="24" t="s">
        <v>544</v>
      </c>
      <c r="D258" s="34">
        <v>150</v>
      </c>
      <c r="E258" s="8">
        <v>43970</v>
      </c>
      <c r="F258" s="293">
        <v>44661</v>
      </c>
      <c r="G258" s="20">
        <v>10250</v>
      </c>
      <c r="H258" s="294">
        <v>44472</v>
      </c>
      <c r="I258" s="18">
        <f>D258-($F$4-G258)</f>
        <v>139</v>
      </c>
      <c r="J258" s="12" t="str">
        <f t="shared" si="37"/>
        <v>NOT DUE</v>
      </c>
      <c r="K258" s="24"/>
      <c r="L258" s="286" t="s">
        <v>3734</v>
      </c>
    </row>
    <row r="259" spans="1:12" ht="25.5">
      <c r="A259" s="274" t="s">
        <v>542</v>
      </c>
      <c r="B259" s="24" t="s">
        <v>545</v>
      </c>
      <c r="C259" s="24" t="s">
        <v>544</v>
      </c>
      <c r="D259" s="32" t="s">
        <v>1</v>
      </c>
      <c r="E259" s="8">
        <v>43970</v>
      </c>
      <c r="F259" s="293">
        <v>44682</v>
      </c>
      <c r="G259" s="86"/>
      <c r="H259" s="10">
        <f>F259+1</f>
        <v>44683</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44682</v>
      </c>
      <c r="G261" s="86"/>
      <c r="H261" s="10">
        <f>F261+1</f>
        <v>44683</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44661</v>
      </c>
      <c r="G262" s="20">
        <v>10110</v>
      </c>
      <c r="H262" s="17">
        <v>44472</v>
      </c>
      <c r="I262" s="18">
        <f>D262-($F$4-G262)</f>
        <v>99</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44754.458333333336</v>
      </c>
      <c r="I263" s="18">
        <f>D263-($F$4-G263)</f>
        <v>1739</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44754.458333333336</v>
      </c>
      <c r="I264" s="18">
        <f>D264-($F$4-G264)</f>
        <v>1739</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45254.458333333336</v>
      </c>
      <c r="I265" s="18">
        <f>D265-($F$4-G265)</f>
        <v>13739</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44932.708333333336</v>
      </c>
      <c r="I266" s="18">
        <f>D266-($F$4-G266)</f>
        <v>6017</v>
      </c>
      <c r="J266" s="12" t="str">
        <f t="shared" si="47"/>
        <v>NOT DUE</v>
      </c>
      <c r="K266" s="24" t="s">
        <v>357</v>
      </c>
      <c r="L266" s="15"/>
    </row>
    <row r="267" spans="1:12" ht="25.5">
      <c r="A267" s="274" t="s">
        <v>4471</v>
      </c>
      <c r="B267" s="24" t="s">
        <v>559</v>
      </c>
      <c r="C267" s="24" t="s">
        <v>560</v>
      </c>
      <c r="D267" s="12" t="s">
        <v>1</v>
      </c>
      <c r="E267" s="8">
        <v>43970</v>
      </c>
      <c r="F267" s="293">
        <v>44682</v>
      </c>
      <c r="G267" s="86"/>
      <c r="H267" s="10">
        <f>F267+1</f>
        <v>44683</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44932.708333333336</v>
      </c>
      <c r="I268" s="18">
        <f>D268-($F$4-G268)</f>
        <v>6017</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44932.708333333336</v>
      </c>
      <c r="I269" s="18">
        <f>D269-($F$4-G269)</f>
        <v>6017</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44932.708333333336</v>
      </c>
      <c r="I270" s="18">
        <f t="shared" ref="I270:I283" si="48">D270-($F$4-G270)</f>
        <v>6017</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44932.708333333336</v>
      </c>
      <c r="I271" s="18">
        <f t="shared" si="48"/>
        <v>6017</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44754.458333333336</v>
      </c>
      <c r="I272" s="18">
        <f t="shared" si="48"/>
        <v>1739</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44932.708333333336</v>
      </c>
      <c r="I273" s="18">
        <f t="shared" si="48"/>
        <v>6017</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44932.708333333336</v>
      </c>
      <c r="I274" s="18">
        <f t="shared" si="48"/>
        <v>6017</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44932.708333333336</v>
      </c>
      <c r="I275" s="18">
        <f t="shared" si="48"/>
        <v>6017</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44932.708333333336</v>
      </c>
      <c r="I276" s="18">
        <f t="shared" si="48"/>
        <v>6017</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44932.708333333336</v>
      </c>
      <c r="I277" s="18">
        <f t="shared" si="48"/>
        <v>6017</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44879.958333333336</v>
      </c>
      <c r="I278" s="18">
        <f t="shared" si="48"/>
        <v>4751</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44921.125</v>
      </c>
      <c r="I279" s="18">
        <f t="shared" si="48"/>
        <v>5739</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44932.708333333336</v>
      </c>
      <c r="I280" s="18">
        <f t="shared" si="48"/>
        <v>6017</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45587.791666666664</v>
      </c>
      <c r="I281" s="18">
        <f t="shared" si="48"/>
        <v>21739</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44932.708333333336</v>
      </c>
      <c r="I282" s="18">
        <f t="shared" si="48"/>
        <v>6017</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44932.708333333336</v>
      </c>
      <c r="I283" s="18">
        <f t="shared" si="48"/>
        <v>6017</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1478</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1478</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31</v>
      </c>
      <c r="J286" s="12" t="str">
        <f t="shared" ca="1" si="47"/>
        <v>NOT DUE</v>
      </c>
      <c r="K286" s="26"/>
      <c r="L286" s="15"/>
    </row>
    <row r="287" spans="1:12" ht="25.5">
      <c r="A287" s="273" t="s">
        <v>4491</v>
      </c>
      <c r="B287" s="24" t="s">
        <v>4465</v>
      </c>
      <c r="C287" s="24" t="s">
        <v>4466</v>
      </c>
      <c r="D287" s="230">
        <v>240</v>
      </c>
      <c r="E287" s="8">
        <v>43970</v>
      </c>
      <c r="F287" s="293">
        <v>44669</v>
      </c>
      <c r="G287" s="20">
        <v>10245</v>
      </c>
      <c r="H287" s="17">
        <f>IF(I287&lt;=8000,$F$5+(I287/24),"error")</f>
        <v>44691.333333333336</v>
      </c>
      <c r="I287" s="18">
        <f t="shared" ref="I287:I308" si="51">D287-($F$4-G287)</f>
        <v>224</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44754.458333333336</v>
      </c>
      <c r="I288" s="197">
        <f t="shared" si="51"/>
        <v>1739</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44754.458333333336</v>
      </c>
      <c r="I289" s="197">
        <f t="shared" si="51"/>
        <v>1739</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44754.458333333336</v>
      </c>
      <c r="I290" s="197">
        <f t="shared" si="51"/>
        <v>1739</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44754.458333333336</v>
      </c>
      <c r="I291" s="197">
        <f t="shared" si="51"/>
        <v>1739</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44754.458333333336</v>
      </c>
      <c r="I292" s="197">
        <f t="shared" si="51"/>
        <v>1739</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44754.458333333336</v>
      </c>
      <c r="I293" s="197">
        <f t="shared" si="51"/>
        <v>1739</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44932.708333333336</v>
      </c>
      <c r="I294" s="197">
        <f t="shared" si="51"/>
        <v>6017</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44932.708333333336</v>
      </c>
      <c r="I295" s="197">
        <f t="shared" si="51"/>
        <v>6017</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44932.708333333336</v>
      </c>
      <c r="I296" s="197">
        <f t="shared" si="51"/>
        <v>6017</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44932.708333333336</v>
      </c>
      <c r="I297" s="197">
        <f t="shared" si="51"/>
        <v>6017</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44932.708333333336</v>
      </c>
      <c r="I298" s="197">
        <f t="shared" si="51"/>
        <v>6017</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44932.708333333336</v>
      </c>
      <c r="I299" s="197">
        <f t="shared" si="51"/>
        <v>6017</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44766.041666666664</v>
      </c>
      <c r="I300" s="197">
        <f t="shared" si="51"/>
        <v>2017</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44932.708333333336</v>
      </c>
      <c r="I301" s="197">
        <f t="shared" si="51"/>
        <v>6017</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45587.791666666664</v>
      </c>
      <c r="I302" s="197">
        <f t="shared" si="51"/>
        <v>21739</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45587.791666666664</v>
      </c>
      <c r="I303" s="197">
        <f t="shared" si="51"/>
        <v>21739</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45587.791666666664</v>
      </c>
      <c r="I304" s="197">
        <f t="shared" si="51"/>
        <v>21739</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45587.791666666664</v>
      </c>
      <c r="I305" s="197">
        <f t="shared" si="51"/>
        <v>21739</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45587.791666666664</v>
      </c>
      <c r="I306" s="197">
        <f t="shared" si="51"/>
        <v>21739</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45921.125</v>
      </c>
      <c r="I307" s="197">
        <f t="shared" si="51"/>
        <v>29739</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45921.125</v>
      </c>
      <c r="I308" s="197">
        <f t="shared" si="51"/>
        <v>29739</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45921.125</v>
      </c>
      <c r="I309" s="197">
        <f>D309-($F$4-G309)</f>
        <v>29739</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45587.791666666664</v>
      </c>
      <c r="I310" s="197">
        <f t="shared" ref="I310" si="57">D310-($F$4-G310)</f>
        <v>21739</v>
      </c>
      <c r="J310" s="198" t="str">
        <f t="shared" si="47"/>
        <v>NOT DUE</v>
      </c>
      <c r="K310" s="195" t="s">
        <v>5098</v>
      </c>
      <c r="L310" s="15"/>
    </row>
    <row r="311" spans="1:16" ht="25.5">
      <c r="A311" s="276" t="s">
        <v>5203</v>
      </c>
      <c r="B311" s="195" t="s">
        <v>5099</v>
      </c>
      <c r="C311" s="195" t="s">
        <v>5100</v>
      </c>
      <c r="D311" s="196">
        <v>200</v>
      </c>
      <c r="E311" s="8">
        <v>43970</v>
      </c>
      <c r="F311" s="293">
        <v>44661</v>
      </c>
      <c r="G311" s="20">
        <v>10110</v>
      </c>
      <c r="H311" s="199">
        <f>IF(I311&lt;=200,$F$5+(I311/24),"error")</f>
        <v>44684.041666666664</v>
      </c>
      <c r="I311" s="197">
        <f>D311-($F$4-G311)</f>
        <v>49</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45921.125</v>
      </c>
      <c r="I312" s="197">
        <f t="shared" ref="I312:I315" si="58">D312-($F$4-G312)</f>
        <v>29739</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45921.125</v>
      </c>
      <c r="I313" s="197">
        <f t="shared" si="58"/>
        <v>29739</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44923.833333333336</v>
      </c>
      <c r="I314" s="197">
        <f t="shared" si="58"/>
        <v>5804</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45587.791666666664</v>
      </c>
      <c r="I315" s="197">
        <f t="shared" si="58"/>
        <v>21739</v>
      </c>
      <c r="J315" s="198" t="str">
        <f t="shared" si="47"/>
        <v>NOT DUE</v>
      </c>
      <c r="K315" s="265"/>
      <c r="L315" s="15"/>
    </row>
    <row r="316" spans="1:16" ht="24" customHeight="1">
      <c r="A316" s="275" t="s">
        <v>5208</v>
      </c>
      <c r="B316" s="195" t="s">
        <v>5187</v>
      </c>
      <c r="C316" s="195" t="s">
        <v>4680</v>
      </c>
      <c r="D316" s="203" t="s">
        <v>4</v>
      </c>
      <c r="E316" s="8">
        <v>43970</v>
      </c>
      <c r="F316" s="8">
        <v>44669</v>
      </c>
      <c r="G316" s="86"/>
      <c r="H316" s="267">
        <f>F316+(30)</f>
        <v>44699</v>
      </c>
      <c r="I316" s="268">
        <f t="shared" ref="I316" ca="1" si="61">IF(ISBLANK(H316),"",H316-DATE(YEAR(NOW()),MONTH(NOW()),DAY(NOW())))</f>
        <v>17</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8933.7999999999993</v>
      </c>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45143.091666666667</v>
      </c>
      <c r="I8" s="18">
        <f t="shared" ref="I8:I19" si="0">D8-($F$4-G8)</f>
        <v>11066.2</v>
      </c>
      <c r="J8" s="12" t="str">
        <f t="shared" ref="J8:J39" si="1">IF(I8="","",IF(I8&lt;0,"OVERDUE","NOT DUE"))</f>
        <v>NOT DUE</v>
      </c>
      <c r="K8" s="24" t="s">
        <v>1933</v>
      </c>
      <c r="L8" s="15"/>
    </row>
    <row r="9" spans="1:12">
      <c r="A9" s="12" t="s">
        <v>2858</v>
      </c>
      <c r="B9" s="24" t="s">
        <v>1864</v>
      </c>
      <c r="C9" s="24" t="s">
        <v>1665</v>
      </c>
      <c r="D9" s="34">
        <v>600</v>
      </c>
      <c r="E9" s="8">
        <v>43970</v>
      </c>
      <c r="F9" s="8">
        <v>44671</v>
      </c>
      <c r="G9" s="20">
        <v>8686</v>
      </c>
      <c r="H9" s="17">
        <f>IF(I9&lt;=600,$F$5+(I9/24),"error")</f>
        <v>44696.675000000003</v>
      </c>
      <c r="I9" s="18">
        <f t="shared" si="0"/>
        <v>352.20000000000073</v>
      </c>
      <c r="J9" s="12" t="str">
        <f t="shared" si="1"/>
        <v>NOT DUE</v>
      </c>
      <c r="K9" s="24"/>
      <c r="L9" s="15"/>
    </row>
    <row r="10" spans="1:12">
      <c r="A10" s="12" t="s">
        <v>2859</v>
      </c>
      <c r="B10" s="24" t="s">
        <v>1864</v>
      </c>
      <c r="C10" s="24" t="s">
        <v>1919</v>
      </c>
      <c r="D10" s="34">
        <v>8000</v>
      </c>
      <c r="E10" s="8">
        <v>43970</v>
      </c>
      <c r="F10" s="8">
        <v>44562</v>
      </c>
      <c r="G10" s="20">
        <v>8086</v>
      </c>
      <c r="H10" s="17">
        <f>IF(I10&lt;=8000,$F$5+(I10/24),"error")</f>
        <v>44980.008333333331</v>
      </c>
      <c r="I10" s="18">
        <f t="shared" si="0"/>
        <v>7152.2000000000007</v>
      </c>
      <c r="J10" s="12" t="str">
        <f t="shared" si="1"/>
        <v>NOT DUE</v>
      </c>
      <c r="K10" s="24"/>
      <c r="L10" s="15"/>
    </row>
    <row r="11" spans="1:12">
      <c r="A11" s="12" t="s">
        <v>2860</v>
      </c>
      <c r="B11" s="24" t="s">
        <v>1864</v>
      </c>
      <c r="C11" s="24" t="s">
        <v>1920</v>
      </c>
      <c r="D11" s="34">
        <v>20000</v>
      </c>
      <c r="E11" s="8">
        <v>43970</v>
      </c>
      <c r="F11" s="8">
        <v>43970</v>
      </c>
      <c r="G11" s="20">
        <v>0</v>
      </c>
      <c r="H11" s="17">
        <f>IF(I11&lt;=20000,$F$5+(I11/24),"error")</f>
        <v>45143.091666666667</v>
      </c>
      <c r="I11" s="18">
        <f t="shared" si="0"/>
        <v>11066.2</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44980.008333333331</v>
      </c>
      <c r="I12" s="18">
        <f t="shared" si="0"/>
        <v>7152.2000000000007</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45143.091666666667</v>
      </c>
      <c r="I13" s="18">
        <f t="shared" si="0"/>
        <v>11066.2</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44980.008333333331</v>
      </c>
      <c r="I14" s="18">
        <f t="shared" si="0"/>
        <v>7152.2000000000007</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44980.008333333331</v>
      </c>
      <c r="I15" s="18">
        <f t="shared" si="0"/>
        <v>7152.2000000000007</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44980.008333333331</v>
      </c>
      <c r="I16" s="18">
        <f t="shared" si="0"/>
        <v>7152.2000000000007</v>
      </c>
      <c r="J16" s="12" t="str">
        <f t="shared" si="1"/>
        <v>NOT DUE</v>
      </c>
      <c r="K16" s="24" t="s">
        <v>1934</v>
      </c>
      <c r="L16" s="115"/>
    </row>
    <row r="17" spans="1:12" ht="26.45" customHeight="1">
      <c r="A17" s="12" t="s">
        <v>2866</v>
      </c>
      <c r="B17" s="24" t="s">
        <v>1928</v>
      </c>
      <c r="C17" s="24" t="s">
        <v>1929</v>
      </c>
      <c r="D17" s="34">
        <v>600</v>
      </c>
      <c r="E17" s="8">
        <v>43970</v>
      </c>
      <c r="F17" s="293">
        <v>44671</v>
      </c>
      <c r="G17" s="20">
        <v>8686</v>
      </c>
      <c r="H17" s="17">
        <f>IF(I17&lt;=600,$F$5+(I17/24),"error")</f>
        <v>44696.675000000003</v>
      </c>
      <c r="I17" s="18">
        <f t="shared" si="0"/>
        <v>352.20000000000073</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44980.008333333331</v>
      </c>
      <c r="I18" s="18">
        <f t="shared" si="0"/>
        <v>7152.2000000000007</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44980.008333333331</v>
      </c>
      <c r="I19" s="18">
        <f t="shared" si="0"/>
        <v>7152.2000000000007</v>
      </c>
      <c r="J19" s="12" t="str">
        <f t="shared" si="1"/>
        <v>NOT DUE</v>
      </c>
      <c r="K19" s="24"/>
      <c r="L19" s="15"/>
    </row>
    <row r="20" spans="1:12" ht="38.25">
      <c r="A20" s="274" t="s">
        <v>2869</v>
      </c>
      <c r="B20" s="24" t="s">
        <v>1373</v>
      </c>
      <c r="C20" s="24" t="s">
        <v>1374</v>
      </c>
      <c r="D20" s="34" t="s">
        <v>1</v>
      </c>
      <c r="E20" s="8">
        <v>43970</v>
      </c>
      <c r="F20" s="293">
        <v>44682</v>
      </c>
      <c r="G20" s="52"/>
      <c r="H20" s="10">
        <f>F20+1</f>
        <v>44683</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44682</v>
      </c>
      <c r="G21" s="52"/>
      <c r="H21" s="10">
        <f t="shared" ref="H21:H22" si="4">F21+1</f>
        <v>44683</v>
      </c>
      <c r="I21" s="11">
        <f t="shared" ca="1" si="3"/>
        <v>1</v>
      </c>
      <c r="J21" s="12" t="str">
        <f t="shared" ca="1" si="1"/>
        <v>NOT DUE</v>
      </c>
      <c r="K21" s="24" t="s">
        <v>1404</v>
      </c>
      <c r="L21" s="15"/>
    </row>
    <row r="22" spans="1:12" ht="38.25">
      <c r="A22" s="274" t="s">
        <v>2871</v>
      </c>
      <c r="B22" s="24" t="s">
        <v>1377</v>
      </c>
      <c r="C22" s="24" t="s">
        <v>1378</v>
      </c>
      <c r="D22" s="34" t="s">
        <v>1</v>
      </c>
      <c r="E22" s="8">
        <v>43970</v>
      </c>
      <c r="F22" s="293">
        <v>44682</v>
      </c>
      <c r="G22" s="52"/>
      <c r="H22" s="10">
        <f t="shared" si="4"/>
        <v>44683</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44664</v>
      </c>
      <c r="G23" s="52"/>
      <c r="H23" s="10">
        <f>F23+30</f>
        <v>44694</v>
      </c>
      <c r="I23" s="11">
        <f t="shared" ca="1" si="3"/>
        <v>12</v>
      </c>
      <c r="J23" s="12" t="str">
        <f t="shared" ca="1" si="1"/>
        <v>NOT DUE</v>
      </c>
      <c r="K23" s="24" t="s">
        <v>1406</v>
      </c>
      <c r="L23" s="15"/>
    </row>
    <row r="24" spans="1:12" ht="25.5">
      <c r="A24" s="274" t="s">
        <v>2873</v>
      </c>
      <c r="B24" s="24" t="s">
        <v>1381</v>
      </c>
      <c r="C24" s="24" t="s">
        <v>1382</v>
      </c>
      <c r="D24" s="34" t="s">
        <v>1</v>
      </c>
      <c r="E24" s="8">
        <v>43970</v>
      </c>
      <c r="F24" s="293">
        <v>44682</v>
      </c>
      <c r="G24" s="52"/>
      <c r="H24" s="10">
        <f>F24+1</f>
        <v>44683</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44682</v>
      </c>
      <c r="G25" s="52"/>
      <c r="H25" s="10">
        <f t="shared" ref="H25:H27" si="5">F25+1</f>
        <v>44683</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44682</v>
      </c>
      <c r="G26" s="52"/>
      <c r="H26" s="10">
        <f t="shared" si="5"/>
        <v>44683</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44682</v>
      </c>
      <c r="G27" s="52"/>
      <c r="H27" s="10">
        <f t="shared" si="5"/>
        <v>44683</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19</v>
      </c>
      <c r="J28" s="12" t="str">
        <f t="shared" ca="1" si="1"/>
        <v>NOT DUE</v>
      </c>
      <c r="K28" s="24" t="s">
        <v>1408</v>
      </c>
      <c r="L28" s="15"/>
    </row>
    <row r="29" spans="1:12" ht="25.5">
      <c r="A29" s="277" t="s">
        <v>2878</v>
      </c>
      <c r="B29" s="24" t="s">
        <v>1390</v>
      </c>
      <c r="C29" s="24"/>
      <c r="D29" s="34" t="s">
        <v>4</v>
      </c>
      <c r="E29" s="8">
        <v>43970</v>
      </c>
      <c r="F29" s="293">
        <v>44664</v>
      </c>
      <c r="G29" s="52"/>
      <c r="H29" s="10">
        <f>F29+30</f>
        <v>44694</v>
      </c>
      <c r="I29" s="11">
        <f t="shared" ca="1" si="3"/>
        <v>12</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748</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748</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19</v>
      </c>
      <c r="J32" s="12" t="str">
        <f t="shared" ca="1" si="1"/>
        <v>NOT DUE</v>
      </c>
      <c r="K32" s="24" t="s">
        <v>1409</v>
      </c>
      <c r="L32" s="15"/>
    </row>
    <row r="33" spans="1:12" ht="15" customHeight="1">
      <c r="A33" s="274" t="s">
        <v>2882</v>
      </c>
      <c r="B33" s="24" t="s">
        <v>1877</v>
      </c>
      <c r="C33" s="24"/>
      <c r="D33" s="34" t="s">
        <v>1</v>
      </c>
      <c r="E33" s="8">
        <v>43970</v>
      </c>
      <c r="F33" s="293">
        <v>44682</v>
      </c>
      <c r="G33" s="52"/>
      <c r="H33" s="10">
        <f>F33+1</f>
        <v>44683</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18</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18</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18</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18</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18</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18</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44682</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45136.020833333336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44969.354166666664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44969.354166666664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44727.145833333336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44969.354166666664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45136.020833333336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44969.354166666664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44969.354166666664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44969.354166666664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45136.020833333336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45136.020833333336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45136.020833333336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44969.354166666664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44682</v>
      </c>
      <c r="G21" s="86"/>
      <c r="H21" s="10">
        <f>F21+1</f>
        <v>44683</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44682</v>
      </c>
      <c r="G22" s="86"/>
      <c r="H22" s="10">
        <f t="shared" ref="H22:H23" si="4">F22+1</f>
        <v>44683</v>
      </c>
      <c r="I22" s="11">
        <f t="shared" ca="1" si="3"/>
        <v>1</v>
      </c>
      <c r="J22" s="12" t="str">
        <f t="shared" ca="1" si="1"/>
        <v>NOT DUE</v>
      </c>
      <c r="K22" s="24" t="s">
        <v>1404</v>
      </c>
      <c r="L22" s="15"/>
    </row>
    <row r="23" spans="1:12" ht="38.25">
      <c r="A23" s="274" t="s">
        <v>2781</v>
      </c>
      <c r="B23" s="24" t="s">
        <v>1377</v>
      </c>
      <c r="C23" s="24" t="s">
        <v>1378</v>
      </c>
      <c r="D23" s="34" t="s">
        <v>1</v>
      </c>
      <c r="E23" s="8">
        <v>43970</v>
      </c>
      <c r="F23" s="293">
        <v>44682</v>
      </c>
      <c r="G23" s="86"/>
      <c r="H23" s="10">
        <f t="shared" si="4"/>
        <v>44683</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44664</v>
      </c>
      <c r="G24" s="86"/>
      <c r="H24" s="10">
        <f>F24+30</f>
        <v>44694</v>
      </c>
      <c r="I24" s="11">
        <f t="shared" ca="1" si="3"/>
        <v>12</v>
      </c>
      <c r="J24" s="12" t="str">
        <f t="shared" ca="1" si="1"/>
        <v>NOT DUE</v>
      </c>
      <c r="K24" s="24" t="s">
        <v>1406</v>
      </c>
      <c r="L24" s="15"/>
    </row>
    <row r="25" spans="1:12" ht="25.5">
      <c r="A25" s="274" t="s">
        <v>2783</v>
      </c>
      <c r="B25" s="24" t="s">
        <v>1381</v>
      </c>
      <c r="C25" s="24" t="s">
        <v>1382</v>
      </c>
      <c r="D25" s="34" t="s">
        <v>1</v>
      </c>
      <c r="E25" s="8">
        <v>43970</v>
      </c>
      <c r="F25" s="293">
        <v>44682</v>
      </c>
      <c r="G25" s="86"/>
      <c r="H25" s="10">
        <f>F25+1</f>
        <v>44683</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44682</v>
      </c>
      <c r="G26" s="86"/>
      <c r="H26" s="10">
        <f t="shared" ref="H26:H28" si="5">F26+1</f>
        <v>44683</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44682</v>
      </c>
      <c r="G27" s="86"/>
      <c r="H27" s="10">
        <f t="shared" si="5"/>
        <v>44683</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44682</v>
      </c>
      <c r="G28" s="86"/>
      <c r="H28" s="10">
        <f t="shared" si="5"/>
        <v>44683</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19</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19</v>
      </c>
      <c r="J30" s="12" t="str">
        <f t="shared" ca="1" si="1"/>
        <v>NOT DUE</v>
      </c>
      <c r="K30" s="24" t="s">
        <v>1408</v>
      </c>
      <c r="L30" s="15"/>
    </row>
    <row r="31" spans="1:12" ht="25.5">
      <c r="A31" s="277" t="s">
        <v>2789</v>
      </c>
      <c r="B31" s="24" t="s">
        <v>1390</v>
      </c>
      <c r="C31" s="24"/>
      <c r="D31" s="34" t="s">
        <v>4</v>
      </c>
      <c r="E31" s="8">
        <v>43970</v>
      </c>
      <c r="F31" s="293">
        <v>44664</v>
      </c>
      <c r="G31" s="86"/>
      <c r="H31" s="10">
        <f>F31+30</f>
        <v>44694</v>
      </c>
      <c r="I31" s="11">
        <f t="shared" ca="1" si="3"/>
        <v>12</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748</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748</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19</v>
      </c>
      <c r="J34" s="12" t="str">
        <f t="shared" ca="1" si="1"/>
        <v>NOT DUE</v>
      </c>
      <c r="K34" s="24" t="s">
        <v>1409</v>
      </c>
      <c r="L34" s="15"/>
    </row>
    <row r="35" spans="1:12" ht="15" customHeight="1">
      <c r="A35" s="274" t="s">
        <v>2793</v>
      </c>
      <c r="B35" s="24" t="s">
        <v>1877</v>
      </c>
      <c r="C35" s="24"/>
      <c r="D35" s="34" t="s">
        <v>1</v>
      </c>
      <c r="E35" s="8">
        <v>43970</v>
      </c>
      <c r="F35" s="293">
        <v>44682</v>
      </c>
      <c r="G35" s="86"/>
      <c r="H35" s="10">
        <f>F35+1</f>
        <v>44683</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18</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18</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18</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18</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18</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18</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7822.9</v>
      </c>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45189.379166666666</v>
      </c>
      <c r="I8" s="18">
        <f t="shared" ref="I8:I20" si="0">D8-($F$4-G8)</f>
        <v>12177.1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44689.379166666666</v>
      </c>
      <c r="I9" s="18">
        <f t="shared" si="0"/>
        <v>177.10000000000036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44689.379166666666</v>
      </c>
      <c r="I10" s="18">
        <f t="shared" si="0"/>
        <v>177.10000000000036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44748.54583333333</v>
      </c>
      <c r="I11" s="18">
        <f t="shared" si="0"/>
        <v>1597.1000000000004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44689.379166666666</v>
      </c>
      <c r="I12" s="18">
        <f t="shared" si="0"/>
        <v>177.10000000000036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45189.379166666666</v>
      </c>
      <c r="I13" s="18">
        <f t="shared" si="0"/>
        <v>12177.1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44689.379166666666</v>
      </c>
      <c r="I14" s="18">
        <f t="shared" si="0"/>
        <v>177.10000000000036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44689.379166666666</v>
      </c>
      <c r="I15" s="18">
        <f t="shared" si="0"/>
        <v>177.10000000000036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44689.379166666666</v>
      </c>
      <c r="I16" s="18">
        <f t="shared" si="0"/>
        <v>177.10000000000036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45189.379166666666</v>
      </c>
      <c r="I17" s="18">
        <f t="shared" si="0"/>
        <v>12177.1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45189.379166666666</v>
      </c>
      <c r="I18" s="18">
        <f t="shared" si="0"/>
        <v>12177.1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45189.379166666666</v>
      </c>
      <c r="I19" s="18">
        <f t="shared" si="0"/>
        <v>12177.1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44689.379166666666</v>
      </c>
      <c r="I20" s="18">
        <f t="shared" si="0"/>
        <v>177.10000000000036</v>
      </c>
      <c r="J20" s="12" t="str">
        <f t="shared" si="1"/>
        <v>NOT DUE</v>
      </c>
      <c r="K20" s="24" t="s">
        <v>1957</v>
      </c>
      <c r="L20" s="15"/>
    </row>
    <row r="21" spans="1:12" ht="38.25">
      <c r="A21" s="274" t="s">
        <v>2809</v>
      </c>
      <c r="B21" s="24" t="s">
        <v>1373</v>
      </c>
      <c r="C21" s="24" t="s">
        <v>1374</v>
      </c>
      <c r="D21" s="34" t="s">
        <v>1</v>
      </c>
      <c r="E21" s="8">
        <v>43970</v>
      </c>
      <c r="F21" s="293">
        <v>44682</v>
      </c>
      <c r="G21" s="86"/>
      <c r="H21" s="10">
        <f>F21+1</f>
        <v>44683</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44682</v>
      </c>
      <c r="G22" s="86"/>
      <c r="H22" s="10">
        <f t="shared" ref="H22:H23" si="4">F22+1</f>
        <v>44683</v>
      </c>
      <c r="I22" s="11">
        <f t="shared" ca="1" si="3"/>
        <v>1</v>
      </c>
      <c r="J22" s="12" t="str">
        <f t="shared" ca="1" si="1"/>
        <v>NOT DUE</v>
      </c>
      <c r="K22" s="24" t="s">
        <v>1404</v>
      </c>
      <c r="L22" s="15"/>
    </row>
    <row r="23" spans="1:12" ht="38.25">
      <c r="A23" s="274" t="s">
        <v>2811</v>
      </c>
      <c r="B23" s="24" t="s">
        <v>1377</v>
      </c>
      <c r="C23" s="24" t="s">
        <v>1378</v>
      </c>
      <c r="D23" s="34" t="s">
        <v>1</v>
      </c>
      <c r="E23" s="8">
        <v>43970</v>
      </c>
      <c r="F23" s="293">
        <v>44682</v>
      </c>
      <c r="G23" s="86"/>
      <c r="H23" s="10">
        <f t="shared" si="4"/>
        <v>44683</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44664</v>
      </c>
      <c r="G24" s="86"/>
      <c r="H24" s="10">
        <f>F24+30</f>
        <v>44694</v>
      </c>
      <c r="I24" s="11">
        <f t="shared" ca="1" si="3"/>
        <v>12</v>
      </c>
      <c r="J24" s="12" t="str">
        <f t="shared" ca="1" si="1"/>
        <v>NOT DUE</v>
      </c>
      <c r="K24" s="24" t="s">
        <v>1406</v>
      </c>
      <c r="L24" s="15"/>
    </row>
    <row r="25" spans="1:12" ht="25.5">
      <c r="A25" s="274" t="s">
        <v>2813</v>
      </c>
      <c r="B25" s="24" t="s">
        <v>1381</v>
      </c>
      <c r="C25" s="24" t="s">
        <v>1382</v>
      </c>
      <c r="D25" s="34" t="s">
        <v>1</v>
      </c>
      <c r="E25" s="8">
        <v>43970</v>
      </c>
      <c r="F25" s="293">
        <v>44682</v>
      </c>
      <c r="G25" s="86"/>
      <c r="H25" s="10">
        <f>F25+1</f>
        <v>44683</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44682</v>
      </c>
      <c r="G26" s="86"/>
      <c r="H26" s="10">
        <f t="shared" ref="H26:H28" si="5">F26+1</f>
        <v>44683</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44682</v>
      </c>
      <c r="G27" s="86"/>
      <c r="H27" s="10">
        <f t="shared" si="5"/>
        <v>44683</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44682</v>
      </c>
      <c r="G28" s="86"/>
      <c r="H28" s="10">
        <f t="shared" si="5"/>
        <v>44683</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19</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19</v>
      </c>
      <c r="J30" s="12" t="str">
        <f t="shared" ca="1" si="1"/>
        <v>NOT DUE</v>
      </c>
      <c r="K30" s="24" t="s">
        <v>1408</v>
      </c>
      <c r="L30" s="15"/>
    </row>
    <row r="31" spans="1:12" ht="25.5">
      <c r="A31" s="277" t="s">
        <v>2819</v>
      </c>
      <c r="B31" s="24" t="s">
        <v>1390</v>
      </c>
      <c r="C31" s="24"/>
      <c r="D31" s="34" t="s">
        <v>4</v>
      </c>
      <c r="E31" s="8">
        <v>43970</v>
      </c>
      <c r="F31" s="293">
        <v>44664</v>
      </c>
      <c r="G31" s="86"/>
      <c r="H31" s="10">
        <f>F31+30</f>
        <v>44694</v>
      </c>
      <c r="I31" s="11">
        <f t="shared" ca="1" si="3"/>
        <v>12</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748</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748</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19</v>
      </c>
      <c r="J34" s="12" t="str">
        <f t="shared" ca="1" si="1"/>
        <v>NOT DUE</v>
      </c>
      <c r="K34" s="24" t="s">
        <v>1409</v>
      </c>
      <c r="L34" s="15"/>
    </row>
    <row r="35" spans="1:12" ht="15" customHeight="1">
      <c r="A35" s="274" t="s">
        <v>2823</v>
      </c>
      <c r="B35" s="24" t="s">
        <v>1877</v>
      </c>
      <c r="C35" s="24"/>
      <c r="D35" s="34" t="s">
        <v>1</v>
      </c>
      <c r="E35" s="8">
        <v>43970</v>
      </c>
      <c r="F35" s="293">
        <v>44682</v>
      </c>
      <c r="G35" s="86"/>
      <c r="H35" s="10">
        <f>F35+1</f>
        <v>44683</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18</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18</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18</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18</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18</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18</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17</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748</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17</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17</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748</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17</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17</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748</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17</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748</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17</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748</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17</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17</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17</v>
      </c>
      <c r="J22" s="12" t="str">
        <f t="shared" ca="1" si="1"/>
        <v>NOT DUE</v>
      </c>
      <c r="K22" s="24" t="s">
        <v>1408</v>
      </c>
      <c r="L22" s="115"/>
    </row>
    <row r="23" spans="1:12" ht="38.450000000000003" customHeight="1">
      <c r="A23" s="12" t="s">
        <v>5336</v>
      </c>
      <c r="B23" s="24" t="s">
        <v>1373</v>
      </c>
      <c r="C23" s="24" t="s">
        <v>1374</v>
      </c>
      <c r="D23" s="34" t="s">
        <v>1</v>
      </c>
      <c r="E23" s="8">
        <v>43970</v>
      </c>
      <c r="F23" s="293">
        <v>44682</v>
      </c>
      <c r="G23" s="52"/>
      <c r="H23" s="10">
        <f>DATE(YEAR(F23),MONTH(F23),DAY(F23)+1)</f>
        <v>44683</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44682</v>
      </c>
      <c r="G24" s="52"/>
      <c r="H24" s="10">
        <f>DATE(YEAR(F24),MONTH(F24),DAY(F24)+1)</f>
        <v>44683</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44682</v>
      </c>
      <c r="G25" s="52"/>
      <c r="H25" s="10">
        <f>DATE(YEAR(F25),MONTH(F25),DAY(F25)+1)</f>
        <v>44683</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44661</v>
      </c>
      <c r="G26" s="52"/>
      <c r="H26" s="10">
        <f>EDATE(F26-1,1)</f>
        <v>44690</v>
      </c>
      <c r="I26" s="11">
        <f t="shared" ca="1" si="0"/>
        <v>8</v>
      </c>
      <c r="J26" s="12" t="str">
        <f t="shared" ca="1" si="1"/>
        <v>NOT DUE</v>
      </c>
      <c r="K26" s="24" t="s">
        <v>1409</v>
      </c>
      <c r="L26" s="115"/>
    </row>
    <row r="27" spans="1:12" ht="24.95" customHeight="1">
      <c r="A27" s="12" t="s">
        <v>5340</v>
      </c>
      <c r="B27" s="24" t="s">
        <v>1381</v>
      </c>
      <c r="C27" s="24" t="s">
        <v>1382</v>
      </c>
      <c r="D27" s="34" t="s">
        <v>1</v>
      </c>
      <c r="E27" s="8">
        <v>43970</v>
      </c>
      <c r="F27" s="293">
        <v>44682</v>
      </c>
      <c r="G27" s="52"/>
      <c r="H27" s="10">
        <f>DATE(YEAR(F27),MONTH(F27),DAY(F27)+1)</f>
        <v>44683</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44682</v>
      </c>
      <c r="G28" s="52"/>
      <c r="H28" s="10">
        <f>DATE(YEAR(F28),MONTH(F28),DAY(F28)+1)</f>
        <v>44683</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44682</v>
      </c>
      <c r="G29" s="52"/>
      <c r="H29" s="10">
        <f>DATE(YEAR(F29),MONTH(F29),DAY(F29)+1)</f>
        <v>44683</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44682</v>
      </c>
      <c r="G30" s="52"/>
      <c r="H30" s="10">
        <f>DATE(YEAR(F30),MONTH(F30),DAY(F30)+1)</f>
        <v>44683</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17</v>
      </c>
      <c r="J31" s="12" t="str">
        <f t="shared" ca="1" si="1"/>
        <v>NOT DUE</v>
      </c>
      <c r="K31" s="24" t="s">
        <v>1410</v>
      </c>
      <c r="L31" s="115"/>
    </row>
    <row r="32" spans="1:12" ht="26.45" customHeight="1">
      <c r="A32" s="12" t="s">
        <v>5345</v>
      </c>
      <c r="B32" s="24" t="s">
        <v>1390</v>
      </c>
      <c r="C32" s="24"/>
      <c r="D32" s="34" t="s">
        <v>4</v>
      </c>
      <c r="E32" s="8">
        <v>43970</v>
      </c>
      <c r="F32" s="293">
        <v>44661</v>
      </c>
      <c r="G32" s="52"/>
      <c r="H32" s="10">
        <f>EDATE(F32-1,1)</f>
        <v>44690</v>
      </c>
      <c r="I32" s="11">
        <f t="shared" ca="1" si="0"/>
        <v>8</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17</v>
      </c>
      <c r="J33" s="12" t="str">
        <f t="shared" ca="1" si="1"/>
        <v>NOT DUE</v>
      </c>
      <c r="K33" s="24" t="s">
        <v>1411</v>
      </c>
      <c r="L33" s="115"/>
    </row>
    <row r="34" spans="1:12" ht="15.75" customHeight="1">
      <c r="A34" s="12" t="s">
        <v>5347</v>
      </c>
      <c r="B34" s="24" t="s">
        <v>1877</v>
      </c>
      <c r="C34" s="24"/>
      <c r="D34" s="34" t="s">
        <v>1</v>
      </c>
      <c r="E34" s="8">
        <v>43970</v>
      </c>
      <c r="F34" s="293">
        <v>44682</v>
      </c>
      <c r="G34" s="52"/>
      <c r="H34" s="10">
        <f>DATE(YEAR(F34),MONTH(F34),DAY(F34)+1)</f>
        <v>44683</v>
      </c>
      <c r="I34" s="11">
        <f t="shared" ca="1" si="0"/>
        <v>1</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17</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17</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17</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17</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17</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17</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8" sqref="F38"/>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17</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748</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17</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17</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748</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17</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17</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748</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17</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748</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17</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748</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17</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17</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17</v>
      </c>
      <c r="J22" s="12" t="str">
        <f t="shared" ca="1" si="1"/>
        <v>NOT DUE</v>
      </c>
      <c r="K22" s="24" t="s">
        <v>1408</v>
      </c>
      <c r="L22" s="115"/>
    </row>
    <row r="23" spans="1:12" ht="38.450000000000003" customHeight="1">
      <c r="A23" s="12" t="s">
        <v>5371</v>
      </c>
      <c r="B23" s="24" t="s">
        <v>1373</v>
      </c>
      <c r="C23" s="24" t="s">
        <v>1374</v>
      </c>
      <c r="D23" s="34" t="s">
        <v>1</v>
      </c>
      <c r="E23" s="8">
        <v>43970</v>
      </c>
      <c r="F23" s="293">
        <v>44682</v>
      </c>
      <c r="G23" s="52"/>
      <c r="H23" s="10">
        <f>DATE(YEAR(F23),MONTH(F23),DAY(F23)+1)</f>
        <v>44683</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44682</v>
      </c>
      <c r="G24" s="52"/>
      <c r="H24" s="10">
        <f>DATE(YEAR(F24),MONTH(F24),DAY(F24)+1)</f>
        <v>44683</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44682</v>
      </c>
      <c r="G25" s="52"/>
      <c r="H25" s="10">
        <f>DATE(YEAR(F25),MONTH(F25),DAY(F25)+1)</f>
        <v>44683</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44661</v>
      </c>
      <c r="G26" s="52"/>
      <c r="H26" s="10">
        <f>EDATE(F26-1,1)</f>
        <v>44690</v>
      </c>
      <c r="I26" s="11">
        <f t="shared" ca="1" si="0"/>
        <v>8</v>
      </c>
      <c r="J26" s="12" t="str">
        <f t="shared" ca="1" si="1"/>
        <v>NOT DUE</v>
      </c>
      <c r="K26" s="24" t="s">
        <v>1409</v>
      </c>
      <c r="L26" s="115"/>
    </row>
    <row r="27" spans="1:12" ht="24.95" customHeight="1">
      <c r="A27" s="12" t="s">
        <v>5375</v>
      </c>
      <c r="B27" s="24" t="s">
        <v>1381</v>
      </c>
      <c r="C27" s="24" t="s">
        <v>1382</v>
      </c>
      <c r="D27" s="34" t="s">
        <v>1</v>
      </c>
      <c r="E27" s="8">
        <v>43970</v>
      </c>
      <c r="F27" s="293">
        <v>44682</v>
      </c>
      <c r="G27" s="52"/>
      <c r="H27" s="10">
        <f>DATE(YEAR(F27),MONTH(F27),DAY(F27)+1)</f>
        <v>44683</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44682</v>
      </c>
      <c r="G28" s="52"/>
      <c r="H28" s="10">
        <f>DATE(YEAR(F28),MONTH(F28),DAY(F28)+1)</f>
        <v>44683</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44682</v>
      </c>
      <c r="G29" s="52"/>
      <c r="H29" s="10">
        <f>DATE(YEAR(F29),MONTH(F29),DAY(F29)+1)</f>
        <v>44683</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44682</v>
      </c>
      <c r="G30" s="52"/>
      <c r="H30" s="10">
        <f>DATE(YEAR(F30),MONTH(F30),DAY(F30)+1)</f>
        <v>44683</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17</v>
      </c>
      <c r="J31" s="12" t="str">
        <f t="shared" ca="1" si="1"/>
        <v>NOT DUE</v>
      </c>
      <c r="K31" s="24" t="s">
        <v>1410</v>
      </c>
      <c r="L31" s="115"/>
    </row>
    <row r="32" spans="1:12" ht="26.45" customHeight="1">
      <c r="A32" s="12" t="s">
        <v>5380</v>
      </c>
      <c r="B32" s="24" t="s">
        <v>1390</v>
      </c>
      <c r="C32" s="24"/>
      <c r="D32" s="34" t="s">
        <v>4</v>
      </c>
      <c r="E32" s="8">
        <v>43970</v>
      </c>
      <c r="F32" s="293">
        <v>44661</v>
      </c>
      <c r="G32" s="52"/>
      <c r="H32" s="10">
        <f>EDATE(F32-1,1)</f>
        <v>44690</v>
      </c>
      <c r="I32" s="11">
        <f t="shared" ca="1" si="0"/>
        <v>8</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17</v>
      </c>
      <c r="J33" s="12" t="str">
        <f t="shared" ca="1" si="1"/>
        <v>NOT DUE</v>
      </c>
      <c r="K33" s="24" t="s">
        <v>1411</v>
      </c>
      <c r="L33" s="115"/>
    </row>
    <row r="34" spans="1:12" ht="15.75" customHeight="1">
      <c r="A34" s="12" t="s">
        <v>5382</v>
      </c>
      <c r="B34" s="24" t="s">
        <v>1877</v>
      </c>
      <c r="C34" s="24"/>
      <c r="D34" s="34" t="s">
        <v>1</v>
      </c>
      <c r="E34" s="8">
        <v>43970</v>
      </c>
      <c r="F34" s="293">
        <v>44682</v>
      </c>
      <c r="G34" s="52"/>
      <c r="H34" s="10">
        <f>DATE(YEAR(F34),MONTH(F34),DAY(F34)+1)</f>
        <v>44683</v>
      </c>
      <c r="I34" s="11">
        <f t="shared" ca="1" si="0"/>
        <v>1</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17</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17</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17</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17</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17</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17</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18</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18</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19</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18</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18</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18</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18</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18</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19</v>
      </c>
      <c r="J16" s="12" t="str">
        <f t="shared" ca="1" si="1"/>
        <v>NOT DUE</v>
      </c>
      <c r="K16" s="24"/>
      <c r="L16" s="15"/>
    </row>
    <row r="17" spans="1:12" ht="38.25">
      <c r="A17" s="274" t="s">
        <v>2748</v>
      </c>
      <c r="B17" s="24" t="s">
        <v>1373</v>
      </c>
      <c r="C17" s="24" t="s">
        <v>1374</v>
      </c>
      <c r="D17" s="34" t="s">
        <v>1</v>
      </c>
      <c r="E17" s="8">
        <v>43970</v>
      </c>
      <c r="F17" s="293">
        <v>44682</v>
      </c>
      <c r="G17" s="86"/>
      <c r="H17" s="10">
        <f>F17+1</f>
        <v>44683</v>
      </c>
      <c r="I17" s="11">
        <f t="shared" ca="1" si="0"/>
        <v>1</v>
      </c>
      <c r="J17" s="12" t="str">
        <f t="shared" ca="1" si="1"/>
        <v>NOT DUE</v>
      </c>
      <c r="K17" s="24" t="s">
        <v>1403</v>
      </c>
      <c r="L17" s="15"/>
    </row>
    <row r="18" spans="1:12" ht="38.25">
      <c r="A18" s="274" t="s">
        <v>2749</v>
      </c>
      <c r="B18" s="24" t="s">
        <v>1375</v>
      </c>
      <c r="C18" s="24" t="s">
        <v>1376</v>
      </c>
      <c r="D18" s="34" t="s">
        <v>1</v>
      </c>
      <c r="E18" s="8">
        <v>43970</v>
      </c>
      <c r="F18" s="293">
        <v>44682</v>
      </c>
      <c r="G18" s="86"/>
      <c r="H18" s="10">
        <f t="shared" ref="H18:H19" si="3">F18+1</f>
        <v>44683</v>
      </c>
      <c r="I18" s="11">
        <f t="shared" ca="1" si="0"/>
        <v>1</v>
      </c>
      <c r="J18" s="12" t="str">
        <f t="shared" ca="1" si="1"/>
        <v>NOT DUE</v>
      </c>
      <c r="K18" s="24" t="s">
        <v>1404</v>
      </c>
      <c r="L18" s="15"/>
    </row>
    <row r="19" spans="1:12" ht="38.25">
      <c r="A19" s="274" t="s">
        <v>2750</v>
      </c>
      <c r="B19" s="24" t="s">
        <v>1377</v>
      </c>
      <c r="C19" s="24" t="s">
        <v>1378</v>
      </c>
      <c r="D19" s="34" t="s">
        <v>1</v>
      </c>
      <c r="E19" s="8">
        <v>43970</v>
      </c>
      <c r="F19" s="293">
        <v>44682</v>
      </c>
      <c r="G19" s="86"/>
      <c r="H19" s="10">
        <f t="shared" si="3"/>
        <v>44683</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44657</v>
      </c>
      <c r="G20" s="86"/>
      <c r="H20" s="10">
        <f>F20+30</f>
        <v>44687</v>
      </c>
      <c r="I20" s="11">
        <f t="shared" ca="1" si="0"/>
        <v>5</v>
      </c>
      <c r="J20" s="12" t="str">
        <f t="shared" ca="1" si="1"/>
        <v>NOT DUE</v>
      </c>
      <c r="K20" s="24" t="s">
        <v>1406</v>
      </c>
      <c r="L20" s="15"/>
    </row>
    <row r="21" spans="1:12" ht="25.5">
      <c r="A21" s="274" t="s">
        <v>2752</v>
      </c>
      <c r="B21" s="24" t="s">
        <v>1381</v>
      </c>
      <c r="C21" s="24" t="s">
        <v>1382</v>
      </c>
      <c r="D21" s="34" t="s">
        <v>1</v>
      </c>
      <c r="E21" s="8">
        <v>43970</v>
      </c>
      <c r="F21" s="293">
        <v>44682</v>
      </c>
      <c r="G21" s="86"/>
      <c r="H21" s="10">
        <f>F21+1</f>
        <v>44683</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44682</v>
      </c>
      <c r="G22" s="86"/>
      <c r="H22" s="10">
        <f t="shared" ref="H22:H24" si="4">F22+1</f>
        <v>44683</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44682</v>
      </c>
      <c r="G23" s="86"/>
      <c r="H23" s="10">
        <f t="shared" si="4"/>
        <v>44683</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44682</v>
      </c>
      <c r="G24" s="86"/>
      <c r="H24" s="10">
        <f t="shared" si="4"/>
        <v>44683</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19</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19</v>
      </c>
      <c r="J26" s="12" t="str">
        <f t="shared" ca="1" si="1"/>
        <v>NOT DUE</v>
      </c>
      <c r="K26" s="24" t="s">
        <v>1408</v>
      </c>
      <c r="L26" s="15"/>
    </row>
    <row r="27" spans="1:12" ht="25.5">
      <c r="A27" s="277" t="s">
        <v>2758</v>
      </c>
      <c r="B27" s="24" t="s">
        <v>1390</v>
      </c>
      <c r="C27" s="24"/>
      <c r="D27" s="34" t="s">
        <v>4</v>
      </c>
      <c r="E27" s="8">
        <v>43970</v>
      </c>
      <c r="F27" s="293">
        <v>44664</v>
      </c>
      <c r="G27" s="86"/>
      <c r="H27" s="10">
        <f>F27+30</f>
        <v>44694</v>
      </c>
      <c r="I27" s="11">
        <f t="shared" ca="1" si="0"/>
        <v>12</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748</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748</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19</v>
      </c>
      <c r="J30" s="12" t="str">
        <f t="shared" ca="1" si="1"/>
        <v>NOT DUE</v>
      </c>
      <c r="K30" s="24" t="s">
        <v>1409</v>
      </c>
      <c r="L30" s="15"/>
    </row>
    <row r="31" spans="1:12" ht="15" customHeight="1">
      <c r="A31" s="274" t="s">
        <v>2762</v>
      </c>
      <c r="B31" s="24" t="s">
        <v>1877</v>
      </c>
      <c r="C31" s="24"/>
      <c r="D31" s="34" t="s">
        <v>1</v>
      </c>
      <c r="E31" s="8">
        <v>43970</v>
      </c>
      <c r="F31" s="293">
        <v>44682</v>
      </c>
      <c r="G31" s="86"/>
      <c r="H31" s="10">
        <f>F31+1</f>
        <v>44683</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18</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18</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18</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18</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18</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18</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748</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748</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748</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748</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748</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748</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748</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748</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748</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19</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19</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18</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748</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18</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19</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18</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18</v>
      </c>
      <c r="J24" s="12" t="str">
        <f t="shared" ca="1" si="2"/>
        <v>NOT DUE</v>
      </c>
      <c r="K24" s="24"/>
      <c r="L24" s="15"/>
    </row>
    <row r="25" spans="1:12" ht="38.25">
      <c r="A25" s="274" t="s">
        <v>2727</v>
      </c>
      <c r="B25" s="24" t="s">
        <v>1373</v>
      </c>
      <c r="C25" s="24" t="s">
        <v>1374</v>
      </c>
      <c r="D25" s="34" t="s">
        <v>1</v>
      </c>
      <c r="E25" s="8">
        <v>43970</v>
      </c>
      <c r="F25" s="293">
        <v>44682</v>
      </c>
      <c r="G25" s="86"/>
      <c r="H25" s="10">
        <f>F25+1</f>
        <v>44683</v>
      </c>
      <c r="I25" s="11">
        <f t="shared" ca="1" si="1"/>
        <v>1</v>
      </c>
      <c r="J25" s="12" t="str">
        <f t="shared" ca="1" si="2"/>
        <v>NOT DUE</v>
      </c>
      <c r="K25" s="24" t="s">
        <v>1403</v>
      </c>
      <c r="L25" s="15"/>
    </row>
    <row r="26" spans="1:12" ht="38.25">
      <c r="A26" s="274" t="s">
        <v>2728</v>
      </c>
      <c r="B26" s="24" t="s">
        <v>1375</v>
      </c>
      <c r="C26" s="24" t="s">
        <v>1376</v>
      </c>
      <c r="D26" s="34" t="s">
        <v>1</v>
      </c>
      <c r="E26" s="8">
        <v>43970</v>
      </c>
      <c r="F26" s="293">
        <v>44682</v>
      </c>
      <c r="G26" s="86"/>
      <c r="H26" s="10">
        <f t="shared" ref="H26:H27" si="6">F26+1</f>
        <v>44683</v>
      </c>
      <c r="I26" s="11">
        <f t="shared" ca="1" si="1"/>
        <v>1</v>
      </c>
      <c r="J26" s="12" t="str">
        <f t="shared" ca="1" si="2"/>
        <v>NOT DUE</v>
      </c>
      <c r="K26" s="24" t="s">
        <v>1404</v>
      </c>
      <c r="L26" s="15"/>
    </row>
    <row r="27" spans="1:12" ht="38.25">
      <c r="A27" s="274" t="s">
        <v>2729</v>
      </c>
      <c r="B27" s="24" t="s">
        <v>1377</v>
      </c>
      <c r="C27" s="24" t="s">
        <v>1378</v>
      </c>
      <c r="D27" s="34" t="s">
        <v>1</v>
      </c>
      <c r="E27" s="8">
        <v>43970</v>
      </c>
      <c r="F27" s="293">
        <v>44682</v>
      </c>
      <c r="G27" s="86"/>
      <c r="H27" s="10">
        <f t="shared" si="6"/>
        <v>44683</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44664</v>
      </c>
      <c r="G28" s="86"/>
      <c r="H28" s="10">
        <f>F28+30</f>
        <v>44694</v>
      </c>
      <c r="I28" s="11">
        <f t="shared" ca="1" si="1"/>
        <v>12</v>
      </c>
      <c r="J28" s="12" t="str">
        <f t="shared" ca="1" si="2"/>
        <v>NOT DUE</v>
      </c>
      <c r="K28" s="24" t="s">
        <v>1406</v>
      </c>
      <c r="L28" s="15"/>
    </row>
    <row r="29" spans="1:12" ht="25.5">
      <c r="A29" s="274" t="s">
        <v>2731</v>
      </c>
      <c r="B29" s="24" t="s">
        <v>1381</v>
      </c>
      <c r="C29" s="24" t="s">
        <v>1382</v>
      </c>
      <c r="D29" s="34" t="s">
        <v>1</v>
      </c>
      <c r="E29" s="8">
        <v>43970</v>
      </c>
      <c r="F29" s="293">
        <v>44682</v>
      </c>
      <c r="G29" s="86"/>
      <c r="H29" s="10">
        <f>F29+1</f>
        <v>44683</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44682</v>
      </c>
      <c r="G30" s="86"/>
      <c r="H30" s="10">
        <f t="shared" ref="H30:H32" si="7">F30+1</f>
        <v>44683</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44682</v>
      </c>
      <c r="G31" s="86"/>
      <c r="H31" s="10">
        <f t="shared" si="7"/>
        <v>44683</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44682</v>
      </c>
      <c r="G32" s="86"/>
      <c r="H32" s="10">
        <f t="shared" si="7"/>
        <v>44683</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748</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748</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19</v>
      </c>
      <c r="J35" s="12" t="str">
        <f t="shared" ca="1" si="2"/>
        <v>NOT DUE</v>
      </c>
      <c r="K35" s="24" t="s">
        <v>1409</v>
      </c>
      <c r="L35" s="15"/>
    </row>
    <row r="36" spans="1:12" ht="15" customHeight="1">
      <c r="A36" s="274" t="s">
        <v>2738</v>
      </c>
      <c r="B36" s="24" t="s">
        <v>1877</v>
      </c>
      <c r="C36" s="24"/>
      <c r="D36" s="34" t="s">
        <v>1</v>
      </c>
      <c r="E36" s="8">
        <v>43970</v>
      </c>
      <c r="F36" s="293">
        <v>44682</v>
      </c>
      <c r="G36" s="86"/>
      <c r="H36" s="10">
        <f>F36+1</f>
        <v>44683</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18</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18</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18</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18</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18</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18</v>
      </c>
      <c r="J42" s="12" t="str">
        <f t="shared" ca="1" si="2"/>
        <v>NOT DUE</v>
      </c>
      <c r="K42" s="24" t="s">
        <v>1411</v>
      </c>
      <c r="L42" s="15"/>
    </row>
    <row r="43" spans="1:12" ht="23.25" customHeight="1">
      <c r="A43" s="277" t="s">
        <v>3821</v>
      </c>
      <c r="B43" s="24" t="s">
        <v>3885</v>
      </c>
      <c r="C43" s="24" t="s">
        <v>3886</v>
      </c>
      <c r="D43" s="34" t="s">
        <v>4</v>
      </c>
      <c r="E43" s="8">
        <v>43970</v>
      </c>
      <c r="F43" s="293">
        <v>44664</v>
      </c>
      <c r="G43" s="86"/>
      <c r="H43" s="10">
        <f>F43+30</f>
        <v>44694</v>
      </c>
      <c r="I43" s="11">
        <f t="shared" ca="1" si="1"/>
        <v>12</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748</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748</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748</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748</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748</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748</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748</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748</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748</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19</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19</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18</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748</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18</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19</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18</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18</v>
      </c>
      <c r="J24" s="12" t="str">
        <f t="shared" ca="1" si="2"/>
        <v>NOT DUE</v>
      </c>
      <c r="K24" s="24"/>
      <c r="L24" s="15"/>
    </row>
    <row r="25" spans="1:12" ht="35.25" customHeight="1">
      <c r="A25" s="274" t="s">
        <v>2727</v>
      </c>
      <c r="B25" s="24" t="s">
        <v>1373</v>
      </c>
      <c r="C25" s="24" t="s">
        <v>1374</v>
      </c>
      <c r="D25" s="34" t="s">
        <v>1</v>
      </c>
      <c r="E25" s="8">
        <v>43970</v>
      </c>
      <c r="F25" s="293">
        <v>44682</v>
      </c>
      <c r="G25" s="86"/>
      <c r="H25" s="10">
        <f>F25+1</f>
        <v>44683</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44682</v>
      </c>
      <c r="G26" s="86"/>
      <c r="H26" s="10">
        <f t="shared" ref="H26:H27" si="6">F26+1</f>
        <v>44683</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44682</v>
      </c>
      <c r="G27" s="86"/>
      <c r="H27" s="10">
        <f t="shared" si="6"/>
        <v>44683</v>
      </c>
      <c r="I27" s="11">
        <f t="shared" ca="1" si="1"/>
        <v>1</v>
      </c>
      <c r="J27" s="12" t="str">
        <f t="shared" ca="1" si="2"/>
        <v>NOT DUE</v>
      </c>
      <c r="K27" s="24" t="s">
        <v>1405</v>
      </c>
      <c r="L27" s="15"/>
    </row>
    <row r="28" spans="1:12" ht="51">
      <c r="A28" s="277" t="s">
        <v>2730</v>
      </c>
      <c r="B28" s="24" t="s">
        <v>1379</v>
      </c>
      <c r="C28" s="24" t="s">
        <v>1380</v>
      </c>
      <c r="D28" s="34" t="s">
        <v>4</v>
      </c>
      <c r="E28" s="8">
        <v>43970</v>
      </c>
      <c r="F28" s="293">
        <v>44664</v>
      </c>
      <c r="G28" s="86"/>
      <c r="H28" s="10">
        <f>F28+30</f>
        <v>44694</v>
      </c>
      <c r="I28" s="11">
        <f t="shared" ca="1" si="1"/>
        <v>12</v>
      </c>
      <c r="J28" s="12" t="str">
        <f t="shared" ca="1" si="2"/>
        <v>NOT DUE</v>
      </c>
      <c r="K28" s="24" t="s">
        <v>1406</v>
      </c>
      <c r="L28" s="15"/>
    </row>
    <row r="29" spans="1:12" ht="26.45" customHeight="1">
      <c r="A29" s="274" t="s">
        <v>2731</v>
      </c>
      <c r="B29" s="24" t="s">
        <v>1381</v>
      </c>
      <c r="C29" s="24" t="s">
        <v>1382</v>
      </c>
      <c r="D29" s="34" t="s">
        <v>1</v>
      </c>
      <c r="E29" s="8">
        <v>43970</v>
      </c>
      <c r="F29" s="293">
        <v>44682</v>
      </c>
      <c r="G29" s="86"/>
      <c r="H29" s="10">
        <f>F29+1</f>
        <v>44683</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44682</v>
      </c>
      <c r="G30" s="86"/>
      <c r="H30" s="10">
        <f t="shared" ref="H30:H32" si="7">F30+1</f>
        <v>44683</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44682</v>
      </c>
      <c r="G31" s="86"/>
      <c r="H31" s="10">
        <f t="shared" si="7"/>
        <v>44683</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44682</v>
      </c>
      <c r="G32" s="86"/>
      <c r="H32" s="10">
        <f t="shared" si="7"/>
        <v>44683</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748</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748</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19</v>
      </c>
      <c r="J35" s="12" t="str">
        <f t="shared" ca="1" si="2"/>
        <v>NOT DUE</v>
      </c>
      <c r="K35" s="24" t="s">
        <v>1409</v>
      </c>
      <c r="L35" s="15"/>
    </row>
    <row r="36" spans="1:12" ht="12" customHeight="1">
      <c r="A36" s="274" t="s">
        <v>2738</v>
      </c>
      <c r="B36" s="24" t="s">
        <v>1877</v>
      </c>
      <c r="C36" s="24"/>
      <c r="D36" s="34" t="s">
        <v>1</v>
      </c>
      <c r="E36" s="8">
        <v>43970</v>
      </c>
      <c r="F36" s="293">
        <v>44682</v>
      </c>
      <c r="G36" s="86"/>
      <c r="H36" s="10">
        <f>F36+1</f>
        <v>44683</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18</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18</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18</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18</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18</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18</v>
      </c>
      <c r="J42" s="12" t="str">
        <f t="shared" ca="1" si="2"/>
        <v>NOT DUE</v>
      </c>
      <c r="K42" s="24" t="s">
        <v>1411</v>
      </c>
      <c r="L42" s="15"/>
    </row>
    <row r="43" spans="1:12" ht="25.5">
      <c r="A43" s="277" t="s">
        <v>3821</v>
      </c>
      <c r="B43" s="24" t="s">
        <v>3885</v>
      </c>
      <c r="C43" s="24" t="s">
        <v>3886</v>
      </c>
      <c r="D43" s="34" t="s">
        <v>4</v>
      </c>
      <c r="E43" s="8">
        <v>43970</v>
      </c>
      <c r="F43" s="293">
        <v>44664</v>
      </c>
      <c r="G43" s="86"/>
      <c r="H43" s="10">
        <f>F43+30</f>
        <v>44694</v>
      </c>
      <c r="I43" s="11">
        <f t="shared" ca="1" si="1"/>
        <v>12</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44682</v>
      </c>
      <c r="G8" s="86"/>
      <c r="H8" s="10">
        <f>F8+1</f>
        <v>44683</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44783.912499999999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44721.412499999999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45513.07916666667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44721.412499999999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45513.07916666667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45513.07916666667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45513.07916666667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45513.07916666667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45513.07916666667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45513.07916666667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C18" sqref="C1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44682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1113</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19</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383</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1113</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383</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1113</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1113</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1113</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1113</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383</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383</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383</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383</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18</v>
      </c>
      <c r="J21" s="12" t="str">
        <f t="shared" ca="1" si="1"/>
        <v>NOT DUE</v>
      </c>
      <c r="K21" s="24"/>
      <c r="L21" s="15"/>
    </row>
    <row r="22" spans="1:12" ht="38.25">
      <c r="A22" s="274" t="s">
        <v>2687</v>
      </c>
      <c r="B22" s="24" t="s">
        <v>1373</v>
      </c>
      <c r="C22" s="24" t="s">
        <v>1374</v>
      </c>
      <c r="D22" s="34" t="s">
        <v>1</v>
      </c>
      <c r="E22" s="8">
        <v>43970</v>
      </c>
      <c r="F22" s="293">
        <v>44682</v>
      </c>
      <c r="G22" s="86"/>
      <c r="H22" s="10">
        <f>F22+1</f>
        <v>44683</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44682</v>
      </c>
      <c r="G23" s="86"/>
      <c r="H23" s="10">
        <f t="shared" ref="H23:H24" si="5">F23+1</f>
        <v>44683</v>
      </c>
      <c r="I23" s="11">
        <f t="shared" ca="1" si="4"/>
        <v>1</v>
      </c>
      <c r="J23" s="12" t="str">
        <f t="shared" ca="1" si="1"/>
        <v>NOT DUE</v>
      </c>
      <c r="K23" s="24" t="s">
        <v>1404</v>
      </c>
      <c r="L23" s="15"/>
    </row>
    <row r="24" spans="1:12" ht="38.25">
      <c r="A24" s="274" t="s">
        <v>2689</v>
      </c>
      <c r="B24" s="24" t="s">
        <v>1377</v>
      </c>
      <c r="C24" s="24" t="s">
        <v>1378</v>
      </c>
      <c r="D24" s="34" t="s">
        <v>1</v>
      </c>
      <c r="E24" s="8">
        <v>43970</v>
      </c>
      <c r="F24" s="293">
        <v>44682</v>
      </c>
      <c r="G24" s="86"/>
      <c r="H24" s="10">
        <f t="shared" si="5"/>
        <v>44683</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44664</v>
      </c>
      <c r="G25" s="86"/>
      <c r="H25" s="10">
        <f>F25+30</f>
        <v>44694</v>
      </c>
      <c r="I25" s="11">
        <f t="shared" ca="1" si="4"/>
        <v>12</v>
      </c>
      <c r="J25" s="12" t="str">
        <f t="shared" ca="1" si="1"/>
        <v>NOT DUE</v>
      </c>
      <c r="K25" s="24" t="s">
        <v>1406</v>
      </c>
      <c r="L25" s="15"/>
    </row>
    <row r="26" spans="1:12" ht="25.5">
      <c r="A26" s="274" t="s">
        <v>2691</v>
      </c>
      <c r="B26" s="24" t="s">
        <v>1381</v>
      </c>
      <c r="C26" s="24" t="s">
        <v>1382</v>
      </c>
      <c r="D26" s="34" t="s">
        <v>1</v>
      </c>
      <c r="E26" s="8">
        <v>43970</v>
      </c>
      <c r="F26" s="293">
        <v>44682</v>
      </c>
      <c r="G26" s="86"/>
      <c r="H26" s="10">
        <f t="shared" ref="H26:H29" si="6">F26+1</f>
        <v>44683</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44682</v>
      </c>
      <c r="G27" s="86"/>
      <c r="H27" s="10">
        <f t="shared" si="6"/>
        <v>44683</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44682</v>
      </c>
      <c r="G28" s="86"/>
      <c r="H28" s="10">
        <f t="shared" si="6"/>
        <v>44683</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44682</v>
      </c>
      <c r="G29" s="86"/>
      <c r="H29" s="10">
        <f t="shared" si="6"/>
        <v>44683</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1113</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1113</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19</v>
      </c>
      <c r="J32" s="12" t="str">
        <f t="shared" ca="1" si="1"/>
        <v>NOT DUE</v>
      </c>
      <c r="K32" s="24" t="s">
        <v>1409</v>
      </c>
      <c r="L32" s="15"/>
    </row>
    <row r="33" spans="1:12" ht="15" customHeight="1">
      <c r="A33" s="274" t="s">
        <v>2698</v>
      </c>
      <c r="B33" s="24" t="s">
        <v>1877</v>
      </c>
      <c r="C33" s="24"/>
      <c r="D33" s="34" t="s">
        <v>1</v>
      </c>
      <c r="E33" s="8">
        <v>43970</v>
      </c>
      <c r="F33" s="293">
        <v>44682</v>
      </c>
      <c r="G33" s="86"/>
      <c r="H33" s="10">
        <f t="shared" ref="H33" si="7">F33+1</f>
        <v>44683</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18</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18</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18</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18</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18</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18</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10" sqref="F10"/>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44682</v>
      </c>
      <c r="G8" s="86"/>
      <c r="H8" s="10">
        <f>F8+1</f>
        <v>44683</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18</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19</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26</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26</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19</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19</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160</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160</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160</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160</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728</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19</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19</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H11" sqref="H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44682</v>
      </c>
      <c r="G8" s="86"/>
      <c r="H8" s="10">
        <f>F8+1</f>
        <v>44683</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44682</v>
      </c>
      <c r="G9" s="86"/>
      <c r="H9" s="10">
        <f t="shared" ref="H9:H10" si="2">F9+1</f>
        <v>44683</v>
      </c>
      <c r="I9" s="11">
        <f t="shared" ca="1" si="0"/>
        <v>1</v>
      </c>
      <c r="J9" s="12" t="str">
        <f t="shared" ca="1" si="1"/>
        <v>NOT DUE</v>
      </c>
      <c r="K9" s="24" t="s">
        <v>2141</v>
      </c>
      <c r="L9" s="15"/>
    </row>
    <row r="10" spans="1:12" ht="25.5">
      <c r="A10" s="274" t="s">
        <v>2149</v>
      </c>
      <c r="B10" s="24" t="s">
        <v>2123</v>
      </c>
      <c r="C10" s="24" t="s">
        <v>2124</v>
      </c>
      <c r="D10" s="32" t="s">
        <v>1</v>
      </c>
      <c r="E10" s="8">
        <v>43970</v>
      </c>
      <c r="F10" s="293">
        <v>44682</v>
      </c>
      <c r="G10" s="86"/>
      <c r="H10" s="10">
        <f t="shared" si="2"/>
        <v>44683</v>
      </c>
      <c r="I10" s="11">
        <f t="shared" ca="1" si="0"/>
        <v>1</v>
      </c>
      <c r="J10" s="12" t="str">
        <f t="shared" ca="1" si="1"/>
        <v>NOT DUE</v>
      </c>
      <c r="K10" s="24"/>
      <c r="L10" s="15"/>
    </row>
    <row r="11" spans="1:12" ht="26.45" customHeight="1">
      <c r="A11" s="284" t="s">
        <v>2150</v>
      </c>
      <c r="B11" s="24" t="s">
        <v>2125</v>
      </c>
      <c r="C11" s="24" t="s">
        <v>2126</v>
      </c>
      <c r="D11" s="32" t="s">
        <v>25</v>
      </c>
      <c r="E11" s="8">
        <v>43970</v>
      </c>
      <c r="F11" s="293">
        <v>44681</v>
      </c>
      <c r="G11" s="86"/>
      <c r="H11" s="10">
        <f>F11+7</f>
        <v>44688</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44664</v>
      </c>
      <c r="G12" s="86"/>
      <c r="H12" s="10">
        <f>F12+30</f>
        <v>44694</v>
      </c>
      <c r="I12" s="11">
        <f t="shared" ca="1" si="0"/>
        <v>12</v>
      </c>
      <c r="J12" s="12" t="str">
        <f t="shared" ca="1" si="1"/>
        <v>NOT DUE</v>
      </c>
      <c r="K12" s="24" t="s">
        <v>2143</v>
      </c>
      <c r="L12" s="115"/>
    </row>
    <row r="13" spans="1:12" ht="15" customHeight="1">
      <c r="A13" s="276" t="s">
        <v>2152</v>
      </c>
      <c r="B13" s="24" t="s">
        <v>2129</v>
      </c>
      <c r="C13" s="24" t="s">
        <v>2130</v>
      </c>
      <c r="D13" s="32" t="s">
        <v>4</v>
      </c>
      <c r="E13" s="8">
        <v>43970</v>
      </c>
      <c r="F13" s="293">
        <v>44664</v>
      </c>
      <c r="G13" s="86"/>
      <c r="H13" s="10">
        <f>F13+30</f>
        <v>44694</v>
      </c>
      <c r="I13" s="11">
        <f t="shared" ca="1" si="0"/>
        <v>12</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19</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19</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18</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18</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383</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1843</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21</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1113</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173</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21</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173</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21</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173</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173</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21</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173</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173</v>
      </c>
      <c r="J19" s="12" t="str">
        <f t="shared" ca="1" si="1"/>
        <v>NOT DUE</v>
      </c>
      <c r="K19" s="24" t="s">
        <v>2006</v>
      </c>
      <c r="L19" s="15"/>
    </row>
    <row r="20" spans="1:12" ht="38.25">
      <c r="A20" s="277" t="s">
        <v>2086</v>
      </c>
      <c r="B20" s="24" t="s">
        <v>2043</v>
      </c>
      <c r="C20" s="24" t="s">
        <v>2044</v>
      </c>
      <c r="D20" s="32" t="s">
        <v>2117</v>
      </c>
      <c r="E20" s="8">
        <v>43970</v>
      </c>
      <c r="F20" s="293">
        <v>44659</v>
      </c>
      <c r="G20" s="86"/>
      <c r="H20" s="10">
        <f>F20+30</f>
        <v>44689</v>
      </c>
      <c r="I20" s="11">
        <f t="shared" ca="1" si="0"/>
        <v>7</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1843</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21</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173</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173</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21</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21</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173</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21</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173</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1113</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173</v>
      </c>
      <c r="J31" s="12" t="str">
        <f t="shared" ca="1" si="1"/>
        <v>NOT DUE</v>
      </c>
      <c r="K31" s="24" t="s">
        <v>2015</v>
      </c>
      <c r="L31" s="15"/>
    </row>
    <row r="32" spans="1:12" ht="15" customHeight="1">
      <c r="A32" s="277" t="s">
        <v>2098</v>
      </c>
      <c r="B32" s="24" t="s">
        <v>2056</v>
      </c>
      <c r="C32" s="24" t="s">
        <v>2057</v>
      </c>
      <c r="D32" s="32" t="s">
        <v>2117</v>
      </c>
      <c r="E32" s="8">
        <v>43970</v>
      </c>
      <c r="F32" s="293">
        <v>44659</v>
      </c>
      <c r="G32" s="86"/>
      <c r="H32" s="10">
        <f>F32+30</f>
        <v>44689</v>
      </c>
      <c r="I32" s="11">
        <f t="shared" ca="1" si="0"/>
        <v>7</v>
      </c>
      <c r="J32" s="12" t="str">
        <f t="shared" ca="1" si="1"/>
        <v>NOT DUE</v>
      </c>
      <c r="K32" s="24" t="s">
        <v>2016</v>
      </c>
      <c r="L32" s="15"/>
    </row>
    <row r="33" spans="1:12" ht="25.5">
      <c r="A33" s="277" t="s">
        <v>2099</v>
      </c>
      <c r="B33" s="24" t="s">
        <v>2058</v>
      </c>
      <c r="C33" s="24" t="s">
        <v>2059</v>
      </c>
      <c r="D33" s="32" t="s">
        <v>4</v>
      </c>
      <c r="E33" s="8">
        <v>43970</v>
      </c>
      <c r="F33" s="293">
        <v>44659</v>
      </c>
      <c r="G33" s="86"/>
      <c r="H33" s="10">
        <f>F33+30</f>
        <v>44689</v>
      </c>
      <c r="I33" s="11">
        <f t="shared" ca="1" si="0"/>
        <v>7</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1843</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173</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1113</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1843</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1843</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1843</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383</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383</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21</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1843</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21</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173</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21</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383</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1843</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F22" sqref="F2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1494.8</v>
      </c>
    </row>
    <row r="5" spans="1:12" ht="18" customHeight="1">
      <c r="A5" s="332" t="s">
        <v>77</v>
      </c>
      <c r="B5" s="332"/>
      <c r="C5" s="30" t="s">
        <v>5219</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44680</v>
      </c>
      <c r="G8" s="86"/>
      <c r="H8" s="10">
        <f>F8+7</f>
        <v>44687</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44680</v>
      </c>
      <c r="G9" s="86"/>
      <c r="H9" s="10">
        <f t="shared" ref="H9:H10" si="2">F9+7</f>
        <v>44687</v>
      </c>
      <c r="I9" s="11">
        <f t="shared" ca="1" si="0"/>
        <v>5</v>
      </c>
      <c r="J9" s="12" t="str">
        <f t="shared" ca="1" si="1"/>
        <v>NOT DUE</v>
      </c>
      <c r="K9" s="24"/>
      <c r="L9" s="15"/>
    </row>
    <row r="10" spans="1:12" ht="15" customHeight="1">
      <c r="A10" s="284" t="s">
        <v>2661</v>
      </c>
      <c r="B10" s="24" t="s">
        <v>2162</v>
      </c>
      <c r="C10" s="24" t="s">
        <v>2163</v>
      </c>
      <c r="D10" s="32" t="s">
        <v>25</v>
      </c>
      <c r="E10" s="8">
        <v>43970</v>
      </c>
      <c r="F10" s="293">
        <v>44680</v>
      </c>
      <c r="G10" s="86"/>
      <c r="H10" s="10">
        <f t="shared" si="2"/>
        <v>44687</v>
      </c>
      <c r="I10" s="11">
        <f t="shared" ca="1" si="0"/>
        <v>5</v>
      </c>
      <c r="J10" s="12" t="str">
        <f t="shared" ca="1" si="1"/>
        <v>NOT DUE</v>
      </c>
      <c r="K10" s="24"/>
      <c r="L10" s="15"/>
    </row>
    <row r="11" spans="1:12" ht="38.25">
      <c r="A11" s="12" t="s">
        <v>2662</v>
      </c>
      <c r="B11" s="24" t="s">
        <v>2164</v>
      </c>
      <c r="C11" s="24" t="s">
        <v>2163</v>
      </c>
      <c r="D11" s="32" t="s">
        <v>4</v>
      </c>
      <c r="E11" s="8">
        <v>43970</v>
      </c>
      <c r="F11" s="293">
        <v>44679</v>
      </c>
      <c r="G11" s="86"/>
      <c r="H11" s="10">
        <f>F11+30</f>
        <v>44709</v>
      </c>
      <c r="I11" s="11">
        <f t="shared" ca="1" si="0"/>
        <v>27</v>
      </c>
      <c r="J11" s="12" t="str">
        <f t="shared" ca="1" si="1"/>
        <v>NOT DUE</v>
      </c>
      <c r="K11" s="24"/>
      <c r="L11" s="15"/>
    </row>
    <row r="12" spans="1:12" ht="15" customHeight="1">
      <c r="A12" s="284" t="s">
        <v>2663</v>
      </c>
      <c r="B12" s="24" t="s">
        <v>2165</v>
      </c>
      <c r="C12" s="24" t="s">
        <v>2163</v>
      </c>
      <c r="D12" s="32" t="s">
        <v>25</v>
      </c>
      <c r="E12" s="8">
        <v>43970</v>
      </c>
      <c r="F12" s="293">
        <v>44680</v>
      </c>
      <c r="G12" s="86"/>
      <c r="H12" s="10">
        <f>F12+7</f>
        <v>44687</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142</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18</v>
      </c>
      <c r="J14" s="12" t="str">
        <f t="shared" ca="1" si="1"/>
        <v>NOT DUE</v>
      </c>
      <c r="K14" s="24"/>
      <c r="L14" s="15"/>
    </row>
    <row r="15" spans="1:12" ht="25.5">
      <c r="A15" s="12" t="s">
        <v>2666</v>
      </c>
      <c r="B15" s="24" t="s">
        <v>2169</v>
      </c>
      <c r="C15" s="24" t="s">
        <v>2176</v>
      </c>
      <c r="D15" s="32" t="s">
        <v>4</v>
      </c>
      <c r="E15" s="8">
        <v>43970</v>
      </c>
      <c r="F15" s="293">
        <v>44667</v>
      </c>
      <c r="G15" s="86"/>
      <c r="H15" s="10">
        <f>F15+(30)</f>
        <v>44697</v>
      </c>
      <c r="I15" s="11">
        <f t="shared" ca="1" si="0"/>
        <v>15</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18</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18</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18</v>
      </c>
      <c r="J18" s="12" t="str">
        <f t="shared" ca="1" si="1"/>
        <v>NOT DUE</v>
      </c>
      <c r="K18" s="24"/>
      <c r="L18" s="15"/>
    </row>
    <row r="19" spans="1:12">
      <c r="A19" s="274" t="s">
        <v>2670</v>
      </c>
      <c r="B19" s="24" t="s">
        <v>2174</v>
      </c>
      <c r="C19" s="24" t="s">
        <v>594</v>
      </c>
      <c r="D19" s="32" t="s">
        <v>1</v>
      </c>
      <c r="E19" s="8">
        <v>43970</v>
      </c>
      <c r="F19" s="293">
        <v>44682</v>
      </c>
      <c r="G19" s="86"/>
      <c r="H19" s="10">
        <f>F19+1</f>
        <v>44683</v>
      </c>
      <c r="I19" s="11">
        <f t="shared" ca="1" si="0"/>
        <v>1</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18</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19</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80</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80</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1113</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1113</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7515.2</v>
      </c>
    </row>
    <row r="5" spans="1:12" ht="18" customHeight="1">
      <c r="A5" s="332" t="s">
        <v>77</v>
      </c>
      <c r="B5" s="332"/>
      <c r="C5" s="30" t="s">
        <v>5245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44696.241666666669</v>
      </c>
      <c r="I8" s="18">
        <f t="shared" ref="I8:I20" si="0">D8-($F$4-G8)</f>
        <v>341.80000000000018</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44702.2</v>
      </c>
      <c r="I9" s="18">
        <f t="shared" si="0"/>
        <v>484.80000000000018</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44684.241666666669</v>
      </c>
      <c r="I10" s="18">
        <f t="shared" si="0"/>
        <v>53.800000000000182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44684.241666666669</v>
      </c>
      <c r="I11" s="18">
        <f t="shared" si="0"/>
        <v>53.800000000000182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44702.2</v>
      </c>
      <c r="I12" s="18">
        <f t="shared" si="0"/>
        <v>484.80000000000018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44702.2</v>
      </c>
      <c r="I13" s="18">
        <f t="shared" si="0"/>
        <v>484.80000000000018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44702.2</v>
      </c>
      <c r="I14" s="18">
        <f t="shared" si="0"/>
        <v>484.80000000000018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44696.241666666669</v>
      </c>
      <c r="I15" s="18">
        <f t="shared" si="0"/>
        <v>341.80000000000018</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44702.2</v>
      </c>
      <c r="I16" s="18">
        <f t="shared" si="0"/>
        <v>484.80000000000018</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44684.241666666669</v>
      </c>
      <c r="I17" s="18">
        <f t="shared" si="0"/>
        <v>53.800000000000182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44702.2</v>
      </c>
      <c r="I18" s="18">
        <f t="shared" si="0"/>
        <v>484.80000000000018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44702.2</v>
      </c>
      <c r="I19" s="18">
        <f t="shared" si="0"/>
        <v>484.80000000000018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44702.2</v>
      </c>
      <c r="I20" s="18">
        <f t="shared" si="0"/>
        <v>484.80000000000018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44668</v>
      </c>
      <c r="G8" s="86"/>
      <c r="H8" s="10">
        <f>F8+30</f>
        <v>44698</v>
      </c>
      <c r="I8" s="11">
        <f t="shared" ref="I8:I10" ca="1" si="0">IF(ISBLANK(H8),"",H8-DATE(YEAR(NOW()),MONTH(NOW()),DAY(NOW())))</f>
        <v>16</v>
      </c>
      <c r="J8" s="12" t="str">
        <f t="shared" ref="J8:J11" ca="1" si="1">IF(I8="","",IF(I8&lt;0,"OVERDUE","NOT DUE"))</f>
        <v>NOT DUE</v>
      </c>
      <c r="K8" s="24"/>
      <c r="L8" s="15"/>
    </row>
    <row r="9" spans="1:12">
      <c r="A9" s="274" t="s">
        <v>2656</v>
      </c>
      <c r="B9" s="24" t="s">
        <v>2238</v>
      </c>
      <c r="C9" s="24" t="s">
        <v>2239</v>
      </c>
      <c r="D9" s="32" t="s">
        <v>1</v>
      </c>
      <c r="E9" s="8">
        <v>43970</v>
      </c>
      <c r="F9" s="293">
        <v>44682</v>
      </c>
      <c r="G9" s="86"/>
      <c r="H9" s="10">
        <f>F9+1</f>
        <v>44683</v>
      </c>
      <c r="I9" s="11">
        <f t="shared" ca="1" si="0"/>
        <v>1</v>
      </c>
      <c r="J9" s="12" t="str">
        <f t="shared" ca="1" si="1"/>
        <v>NOT DUE</v>
      </c>
      <c r="K9" s="24"/>
      <c r="L9" s="15"/>
    </row>
    <row r="10" spans="1:12" ht="25.5">
      <c r="A10" s="276" t="s">
        <v>2657</v>
      </c>
      <c r="B10" s="24" t="s">
        <v>2240</v>
      </c>
      <c r="C10" s="24" t="s">
        <v>2241</v>
      </c>
      <c r="D10" s="32" t="s">
        <v>4</v>
      </c>
      <c r="E10" s="8">
        <v>43970</v>
      </c>
      <c r="F10" s="293">
        <v>44667</v>
      </c>
      <c r="G10" s="86"/>
      <c r="H10" s="10">
        <f>F10+30</f>
        <v>44697</v>
      </c>
      <c r="I10" s="11">
        <f t="shared" ca="1" si="0"/>
        <v>15</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I16" sqref="I16:K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44677</v>
      </c>
      <c r="G8" s="86"/>
      <c r="H8" s="10">
        <f>F8+30</f>
        <v>44707</v>
      </c>
      <c r="I8" s="11">
        <f t="shared" ref="I8:I10" ca="1" si="0">IF(ISBLANK(H8),"",H8-DATE(YEAR(NOW()),MONTH(NOW()),DAY(NOW())))</f>
        <v>25</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137</v>
      </c>
      <c r="J9" s="12" t="str">
        <f t="shared" ca="1" si="1"/>
        <v>NOT DUE</v>
      </c>
      <c r="K9" s="24"/>
      <c r="L9" s="15"/>
    </row>
    <row r="10" spans="1:12">
      <c r="A10" s="12" t="s">
        <v>2654</v>
      </c>
      <c r="B10" s="24" t="s">
        <v>2247</v>
      </c>
      <c r="C10" s="24" t="s">
        <v>544</v>
      </c>
      <c r="D10" s="32" t="s">
        <v>4</v>
      </c>
      <c r="E10" s="8">
        <v>43970</v>
      </c>
      <c r="F10" s="293">
        <v>44667</v>
      </c>
      <c r="G10" s="86"/>
      <c r="H10" s="10">
        <f>F10+30</f>
        <v>44697</v>
      </c>
      <c r="I10" s="11">
        <f t="shared" ca="1" si="0"/>
        <v>15</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44670</v>
      </c>
      <c r="G8" s="86"/>
      <c r="H8" s="10">
        <f>F8+14</f>
        <v>44684</v>
      </c>
      <c r="I8" s="11">
        <f t="shared" ref="I8:I14" ca="1" si="0">IF(ISBLANK(H8),"",H8-DATE(YEAR(NOW()),MONTH(NOW()),DAY(NOW())))</f>
        <v>2</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44</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36</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44</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44</v>
      </c>
      <c r="J12" s="12" t="str">
        <f t="shared" ca="1" si="1"/>
        <v>NOT DUE</v>
      </c>
      <c r="K12" s="24"/>
      <c r="L12" s="183"/>
    </row>
    <row r="13" spans="1:12" ht="64.5" customHeight="1">
      <c r="A13" s="274" t="s">
        <v>2651</v>
      </c>
      <c r="B13" s="24" t="s">
        <v>2255</v>
      </c>
      <c r="C13" s="24" t="s">
        <v>2256</v>
      </c>
      <c r="D13" s="32" t="s">
        <v>1</v>
      </c>
      <c r="E13" s="8">
        <v>43970</v>
      </c>
      <c r="F13" s="293">
        <v>44682</v>
      </c>
      <c r="G13" s="86"/>
      <c r="H13" s="10">
        <f>F13+1</f>
        <v>44683</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44</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G16" sqref="G16"/>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44669</v>
      </c>
      <c r="G8" s="86"/>
      <c r="H8" s="10">
        <f>F8+14</f>
        <v>44683</v>
      </c>
      <c r="I8" s="11">
        <f t="shared" ref="I8:I14" ca="1" si="0">IF(ISBLANK(H8),"",H8-DATE(YEAR(NOW()),MONTH(NOW()),DAY(NOW())))</f>
        <v>1</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45</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63</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45</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45</v>
      </c>
      <c r="J12" s="12" t="str">
        <f t="shared" ca="1" si="1"/>
        <v>NOT DUE</v>
      </c>
      <c r="K12" s="24"/>
      <c r="L12" s="183"/>
    </row>
    <row r="13" spans="1:12" ht="64.5" customHeight="1">
      <c r="A13" s="12" t="s">
        <v>5398</v>
      </c>
      <c r="B13" s="24" t="s">
        <v>2255</v>
      </c>
      <c r="C13" s="24" t="s">
        <v>2256</v>
      </c>
      <c r="D13" s="32" t="s">
        <v>1</v>
      </c>
      <c r="E13" s="8">
        <v>43970</v>
      </c>
      <c r="F13" s="293">
        <v>44682</v>
      </c>
      <c r="G13" s="86"/>
      <c r="H13" s="10">
        <f>F13+1</f>
        <v>44683</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45</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44669</v>
      </c>
      <c r="G8" s="86"/>
      <c r="H8" s="10">
        <f>F8+14</f>
        <v>44683</v>
      </c>
      <c r="I8" s="11">
        <f t="shared" ref="I8:I17" ca="1" si="0">IF(ISBLANK(H8),"",H8-DATE(YEAR(NOW()),MONTH(NOW()),DAY(NOW())))</f>
        <v>1</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53</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52</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52</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52</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748</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18</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748</v>
      </c>
      <c r="J15" s="12" t="str">
        <f t="shared" ca="1" si="1"/>
        <v>NOT DUE</v>
      </c>
      <c r="K15" s="24"/>
      <c r="L15" s="15"/>
    </row>
    <row r="16" spans="1:12" ht="64.5" customHeight="1">
      <c r="A16" s="278" t="s">
        <v>3840</v>
      </c>
      <c r="B16" s="24" t="s">
        <v>2255</v>
      </c>
      <c r="C16" s="24" t="s">
        <v>2256</v>
      </c>
      <c r="D16" s="32" t="s">
        <v>1</v>
      </c>
      <c r="E16" s="8">
        <v>43970</v>
      </c>
      <c r="F16" s="293">
        <v>44682</v>
      </c>
      <c r="G16" s="86"/>
      <c r="H16" s="10">
        <f>F16+1</f>
        <v>44683</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18</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44682</v>
      </c>
      <c r="G8" s="86"/>
      <c r="H8" s="10">
        <f>F8+1</f>
        <v>44683</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46</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46</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46</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748</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44682</v>
      </c>
      <c r="G8" s="86"/>
      <c r="H8" s="10">
        <f>F8+1</f>
        <v>44683</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42</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61</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42</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748</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44682</v>
      </c>
      <c r="G8" s="86"/>
      <c r="H8" s="10">
        <f>F8+1</f>
        <v>44683</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19</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19</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19</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19</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18</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18</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18</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18</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18</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18</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44682</v>
      </c>
      <c r="G8" s="86"/>
      <c r="H8" s="10">
        <f>F8+1</f>
        <v>44683</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19</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19</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19</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19</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18</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18</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18</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18</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18</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18</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44682</v>
      </c>
      <c r="G8" s="86"/>
      <c r="H8" s="10">
        <f>F8+1</f>
        <v>44683</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19</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19</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19</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19</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18</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18</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18</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18</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18</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18</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383</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1113</v>
      </c>
      <c r="J9" s="12" t="str">
        <f t="shared" ca="1" si="1"/>
        <v>NOT DUE</v>
      </c>
      <c r="K9" s="24" t="s">
        <v>2259</v>
      </c>
      <c r="L9" s="15"/>
    </row>
    <row r="10" spans="1:12" ht="38.25">
      <c r="A10" s="276" t="s">
        <v>3842</v>
      </c>
      <c r="B10" s="24" t="s">
        <v>2288</v>
      </c>
      <c r="C10" s="24" t="s">
        <v>2289</v>
      </c>
      <c r="D10" s="293">
        <v>44416</v>
      </c>
      <c r="E10" s="8">
        <v>43970</v>
      </c>
      <c r="F10" s="8">
        <v>44520</v>
      </c>
      <c r="G10" s="86"/>
      <c r="H10" s="10">
        <f>F10+182</f>
        <v>44702</v>
      </c>
      <c r="I10" s="11">
        <f t="shared" ca="1" si="0"/>
        <v>20</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44682</v>
      </c>
      <c r="G8" s="86"/>
      <c r="H8" s="10">
        <f>F8+(1)</f>
        <v>44683</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44658</v>
      </c>
      <c r="G9" s="86"/>
      <c r="H9" s="10">
        <f>F9+(30)</f>
        <v>44688</v>
      </c>
      <c r="I9" s="11">
        <f t="shared" ca="1" si="0"/>
        <v>6</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18</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2938</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18</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5453</v>
      </c>
    </row>
    <row r="5" spans="1:12" ht="18" customHeight="1">
      <c r="A5" s="332" t="s">
        <v>77</v>
      </c>
      <c r="B5" s="332"/>
      <c r="C5" s="30" t="s">
        <v>5275</v>
      </c>
      <c r="D5" s="333" t="s">
        <v>5124</v>
      </c>
      <c r="E5" s="333"/>
      <c r="F5" s="117">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44682</v>
      </c>
      <c r="G8" s="45"/>
      <c r="H8" s="10">
        <f>F8+(1)</f>
        <v>44683</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44675</v>
      </c>
      <c r="G9" s="45"/>
      <c r="H9" s="10">
        <f>F9+7</f>
        <v>44682</v>
      </c>
      <c r="I9" s="11">
        <f t="shared" ca="1" si="0"/>
        <v>0</v>
      </c>
      <c r="J9" s="12" t="str">
        <f t="shared" ca="1" si="1"/>
        <v>NOT DUE</v>
      </c>
      <c r="K9" s="24"/>
      <c r="L9" s="15"/>
    </row>
    <row r="10" spans="1:12" ht="51">
      <c r="A10" s="276" t="s">
        <v>2561</v>
      </c>
      <c r="B10" s="24" t="s">
        <v>2328</v>
      </c>
      <c r="C10" s="24" t="s">
        <v>2327</v>
      </c>
      <c r="D10" s="32" t="s">
        <v>2117</v>
      </c>
      <c r="E10" s="8">
        <v>43970</v>
      </c>
      <c r="F10" s="293">
        <v>44681</v>
      </c>
      <c r="G10" s="45"/>
      <c r="H10" s="10">
        <f>F10+30</f>
        <v>44711</v>
      </c>
      <c r="I10" s="11">
        <f t="shared" ca="1" si="0"/>
        <v>29</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20</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181</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18</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1113</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1113</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1113</v>
      </c>
      <c r="J16" s="12" t="str">
        <f t="shared" ca="1" si="1"/>
        <v>NOT DUE</v>
      </c>
      <c r="K16" s="24" t="s">
        <v>2365</v>
      </c>
      <c r="L16" s="15"/>
    </row>
    <row r="17" spans="1:12" ht="38.25">
      <c r="A17" s="274" t="s">
        <v>2568</v>
      </c>
      <c r="B17" s="24" t="s">
        <v>1373</v>
      </c>
      <c r="C17" s="24" t="s">
        <v>1374</v>
      </c>
      <c r="D17" s="32" t="s">
        <v>1</v>
      </c>
      <c r="E17" s="8">
        <v>43970</v>
      </c>
      <c r="F17" s="293">
        <v>44682</v>
      </c>
      <c r="G17" s="45"/>
      <c r="H17" s="10">
        <f>F17+1</f>
        <v>44683</v>
      </c>
      <c r="I17" s="11">
        <f t="shared" ca="1" si="0"/>
        <v>1</v>
      </c>
      <c r="J17" s="12" t="str">
        <f t="shared" ca="1" si="1"/>
        <v>NOT DUE</v>
      </c>
      <c r="K17" s="24" t="s">
        <v>1403</v>
      </c>
      <c r="L17" s="15"/>
    </row>
    <row r="18" spans="1:12" ht="38.25">
      <c r="A18" s="274" t="s">
        <v>2569</v>
      </c>
      <c r="B18" s="24" t="s">
        <v>1375</v>
      </c>
      <c r="C18" s="24" t="s">
        <v>1376</v>
      </c>
      <c r="D18" s="32" t="s">
        <v>1</v>
      </c>
      <c r="E18" s="8">
        <v>43970</v>
      </c>
      <c r="F18" s="293">
        <v>44682</v>
      </c>
      <c r="G18" s="45"/>
      <c r="H18" s="10">
        <f t="shared" ref="H18:H19" si="3">F18+1</f>
        <v>44683</v>
      </c>
      <c r="I18" s="11">
        <f t="shared" ca="1" si="0"/>
        <v>1</v>
      </c>
      <c r="J18" s="12" t="str">
        <f t="shared" ca="1" si="1"/>
        <v>NOT DUE</v>
      </c>
      <c r="K18" s="24" t="s">
        <v>1404</v>
      </c>
      <c r="L18" s="15"/>
    </row>
    <row r="19" spans="1:12" ht="38.25">
      <c r="A19" s="274" t="s">
        <v>2570</v>
      </c>
      <c r="B19" s="24" t="s">
        <v>1377</v>
      </c>
      <c r="C19" s="24" t="s">
        <v>1378</v>
      </c>
      <c r="D19" s="32" t="s">
        <v>1</v>
      </c>
      <c r="E19" s="8">
        <v>43970</v>
      </c>
      <c r="F19" s="293">
        <v>44682</v>
      </c>
      <c r="G19" s="45"/>
      <c r="H19" s="10">
        <f t="shared" si="3"/>
        <v>44683</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44682</v>
      </c>
      <c r="G20" s="45"/>
      <c r="H20" s="10">
        <f>F20+30</f>
        <v>44712</v>
      </c>
      <c r="I20" s="11">
        <f t="shared" ca="1" si="0"/>
        <v>30</v>
      </c>
      <c r="J20" s="12" t="str">
        <f t="shared" ca="1" si="1"/>
        <v>NOT DUE</v>
      </c>
      <c r="K20" s="24" t="s">
        <v>1406</v>
      </c>
      <c r="L20" s="15"/>
    </row>
    <row r="21" spans="1:12" ht="25.5">
      <c r="A21" s="274" t="s">
        <v>2572</v>
      </c>
      <c r="B21" s="24" t="s">
        <v>1381</v>
      </c>
      <c r="C21" s="24" t="s">
        <v>1382</v>
      </c>
      <c r="D21" s="32" t="s">
        <v>1</v>
      </c>
      <c r="E21" s="8">
        <v>43970</v>
      </c>
      <c r="F21" s="293">
        <v>44682</v>
      </c>
      <c r="G21" s="45"/>
      <c r="H21" s="10">
        <f t="shared" ref="H21:H23" si="4">F21+1</f>
        <v>44683</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44682</v>
      </c>
      <c r="G22" s="45"/>
      <c r="H22" s="10">
        <f t="shared" si="4"/>
        <v>44683</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44682</v>
      </c>
      <c r="G23" s="45"/>
      <c r="H23" s="10">
        <f t="shared" si="4"/>
        <v>44683</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44682</v>
      </c>
      <c r="G24" s="45"/>
      <c r="H24" s="10">
        <f>F24+1</f>
        <v>44683</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154</v>
      </c>
      <c r="J25" s="12" t="str">
        <f t="shared" ca="1" si="1"/>
        <v>NOT DUE</v>
      </c>
      <c r="K25" s="24" t="s">
        <v>1408</v>
      </c>
      <c r="L25" s="15"/>
    </row>
    <row r="26" spans="1:12" ht="25.5">
      <c r="A26" s="12" t="s">
        <v>2577</v>
      </c>
      <c r="B26" s="24" t="s">
        <v>1390</v>
      </c>
      <c r="C26" s="24"/>
      <c r="D26" s="32" t="s">
        <v>4</v>
      </c>
      <c r="E26" s="8">
        <v>43970</v>
      </c>
      <c r="F26" s="293">
        <v>44678</v>
      </c>
      <c r="G26" s="45"/>
      <c r="H26" s="10">
        <f>F26+30</f>
        <v>44708</v>
      </c>
      <c r="I26" s="11">
        <f t="shared" ca="1" si="0"/>
        <v>26</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383</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20</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90</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90</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90</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90</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90</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90</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748</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90</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90</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175</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2025.5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2025.5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2025.5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2025.5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2025.5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2025.5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2025.5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2025.5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2025.5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2025.5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2025.5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2025.5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2025.5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2025.5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2025.5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2025.5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2025.5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2025.5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2025.5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5133</v>
      </c>
    </row>
    <row r="5" spans="1:12" ht="18" customHeight="1">
      <c r="A5" s="332" t="s">
        <v>77</v>
      </c>
      <c r="B5" s="332"/>
      <c r="C5" s="30" t="s">
        <v>5275</v>
      </c>
      <c r="D5" s="333" t="s">
        <v>5124</v>
      </c>
      <c r="E5" s="333"/>
      <c r="F5" s="117">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44682</v>
      </c>
      <c r="G8" s="45"/>
      <c r="H8" s="10">
        <f>F8+(1)</f>
        <v>44683</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44675</v>
      </c>
      <c r="G9" s="45"/>
      <c r="H9" s="10">
        <f>F9+7</f>
        <v>44682</v>
      </c>
      <c r="I9" s="11">
        <f t="shared" ca="1" si="0"/>
        <v>0</v>
      </c>
      <c r="J9" s="12" t="str">
        <f t="shared" ca="1" si="1"/>
        <v>NOT DUE</v>
      </c>
      <c r="K9" s="24"/>
      <c r="L9" s="15"/>
    </row>
    <row r="10" spans="1:12" ht="51">
      <c r="A10" s="276" t="s">
        <v>2561</v>
      </c>
      <c r="B10" s="24" t="s">
        <v>2328</v>
      </c>
      <c r="C10" s="24" t="s">
        <v>2327</v>
      </c>
      <c r="D10" s="32" t="s">
        <v>2117</v>
      </c>
      <c r="E10" s="8">
        <v>43970</v>
      </c>
      <c r="F10" s="293">
        <v>44668</v>
      </c>
      <c r="G10" s="45"/>
      <c r="H10" s="10">
        <f>F10+30</f>
        <v>44698</v>
      </c>
      <c r="I10" s="11">
        <f t="shared" ca="1" si="0"/>
        <v>16</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20</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112</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18</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1113</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1113</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1113</v>
      </c>
      <c r="J16" s="12" t="str">
        <f t="shared" ca="1" si="1"/>
        <v>NOT DUE</v>
      </c>
      <c r="K16" s="24" t="s">
        <v>2365</v>
      </c>
      <c r="L16" s="15"/>
    </row>
    <row r="17" spans="1:12" ht="38.25">
      <c r="A17" s="274" t="s">
        <v>2568</v>
      </c>
      <c r="B17" s="24" t="s">
        <v>1373</v>
      </c>
      <c r="C17" s="24" t="s">
        <v>1374</v>
      </c>
      <c r="D17" s="32" t="s">
        <v>1</v>
      </c>
      <c r="E17" s="8">
        <v>43970</v>
      </c>
      <c r="F17" s="293">
        <v>44682</v>
      </c>
      <c r="G17" s="45"/>
      <c r="H17" s="10">
        <f>F17+1</f>
        <v>44683</v>
      </c>
      <c r="I17" s="11">
        <f t="shared" ca="1" si="0"/>
        <v>1</v>
      </c>
      <c r="J17" s="12" t="str">
        <f t="shared" ca="1" si="1"/>
        <v>NOT DUE</v>
      </c>
      <c r="K17" s="24" t="s">
        <v>1403</v>
      </c>
      <c r="L17" s="15"/>
    </row>
    <row r="18" spans="1:12" ht="38.25">
      <c r="A18" s="274" t="s">
        <v>2569</v>
      </c>
      <c r="B18" s="24" t="s">
        <v>1375</v>
      </c>
      <c r="C18" s="24" t="s">
        <v>1376</v>
      </c>
      <c r="D18" s="32" t="s">
        <v>1</v>
      </c>
      <c r="E18" s="8">
        <v>43970</v>
      </c>
      <c r="F18" s="293">
        <v>44682</v>
      </c>
      <c r="G18" s="45"/>
      <c r="H18" s="10">
        <f t="shared" ref="H18:H19" si="3">F18+1</f>
        <v>44683</v>
      </c>
      <c r="I18" s="11">
        <f t="shared" ca="1" si="0"/>
        <v>1</v>
      </c>
      <c r="J18" s="12" t="str">
        <f t="shared" ca="1" si="1"/>
        <v>NOT DUE</v>
      </c>
      <c r="K18" s="24" t="s">
        <v>1404</v>
      </c>
      <c r="L18" s="15"/>
    </row>
    <row r="19" spans="1:12" ht="38.25">
      <c r="A19" s="274" t="s">
        <v>2570</v>
      </c>
      <c r="B19" s="24" t="s">
        <v>1377</v>
      </c>
      <c r="C19" s="24" t="s">
        <v>1378</v>
      </c>
      <c r="D19" s="32" t="s">
        <v>1</v>
      </c>
      <c r="E19" s="8">
        <v>43970</v>
      </c>
      <c r="F19" s="293">
        <v>44682</v>
      </c>
      <c r="G19" s="45"/>
      <c r="H19" s="10">
        <f t="shared" si="3"/>
        <v>44683</v>
      </c>
      <c r="I19" s="11">
        <f t="shared" ca="1" si="0"/>
        <v>1</v>
      </c>
      <c r="J19" s="12" t="str">
        <f t="shared" ca="1" si="1"/>
        <v>NOT DUE</v>
      </c>
      <c r="K19" s="24" t="s">
        <v>1405</v>
      </c>
      <c r="L19" s="15"/>
    </row>
    <row r="20" spans="1:12" ht="38.25" customHeight="1">
      <c r="A20" s="276" t="s">
        <v>2571</v>
      </c>
      <c r="B20" s="24" t="s">
        <v>1379</v>
      </c>
      <c r="C20" s="24" t="s">
        <v>1380</v>
      </c>
      <c r="D20" s="32" t="s">
        <v>4</v>
      </c>
      <c r="E20" s="8">
        <v>43970</v>
      </c>
      <c r="F20" s="293">
        <v>44682</v>
      </c>
      <c r="G20" s="45"/>
      <c r="H20" s="10">
        <f>F20+30</f>
        <v>44712</v>
      </c>
      <c r="I20" s="11">
        <f t="shared" ca="1" si="0"/>
        <v>30</v>
      </c>
      <c r="J20" s="12" t="str">
        <f t="shared" ca="1" si="1"/>
        <v>NOT DUE</v>
      </c>
      <c r="K20" s="24" t="s">
        <v>1406</v>
      </c>
      <c r="L20" s="15"/>
    </row>
    <row r="21" spans="1:12" ht="25.5">
      <c r="A21" s="274" t="s">
        <v>2572</v>
      </c>
      <c r="B21" s="24" t="s">
        <v>1381</v>
      </c>
      <c r="C21" s="24" t="s">
        <v>1382</v>
      </c>
      <c r="D21" s="32" t="s">
        <v>1</v>
      </c>
      <c r="E21" s="8">
        <v>43970</v>
      </c>
      <c r="F21" s="293">
        <v>44682</v>
      </c>
      <c r="G21" s="45"/>
      <c r="H21" s="10">
        <f t="shared" ref="H21:H23" si="4">F21+1</f>
        <v>44683</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44682</v>
      </c>
      <c r="G22" s="45"/>
      <c r="H22" s="10">
        <f t="shared" si="4"/>
        <v>44683</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44682</v>
      </c>
      <c r="G23" s="45"/>
      <c r="H23" s="10">
        <f t="shared" si="4"/>
        <v>44683</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44682</v>
      </c>
      <c r="G24" s="45"/>
      <c r="H24" s="10">
        <f>F24+1</f>
        <v>44683</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182</v>
      </c>
      <c r="J25" s="12" t="str">
        <f t="shared" ca="1" si="1"/>
        <v>NOT DUE</v>
      </c>
      <c r="K25" s="24" t="s">
        <v>1408</v>
      </c>
      <c r="L25" s="15"/>
    </row>
    <row r="26" spans="1:12" ht="25.5">
      <c r="A26" s="12" t="s">
        <v>2577</v>
      </c>
      <c r="B26" s="24" t="s">
        <v>1390</v>
      </c>
      <c r="C26" s="24" t="s">
        <v>4657</v>
      </c>
      <c r="D26" s="32" t="s">
        <v>4</v>
      </c>
      <c r="E26" s="8">
        <v>43970</v>
      </c>
      <c r="F26" s="293">
        <v>44682</v>
      </c>
      <c r="G26" s="45"/>
      <c r="H26" s="10">
        <f>F26+30</f>
        <v>44712</v>
      </c>
      <c r="I26" s="11">
        <f t="shared" ca="1" si="0"/>
        <v>30</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383</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20</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302</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302</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302</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302</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302</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302</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748</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91</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91</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175</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2025.5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2025.5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2025.5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2025.5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2025.5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2025.5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2025.5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2025.5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2025.5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2025.5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2025.5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2025.5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2025.5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2025.5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2025.5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2025.5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2025.5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2025.5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2025.5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10"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10261</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2196</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2196</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2196</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1695</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1073</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1073</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9760</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9138</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9138</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2196</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2196</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2196</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F14" sqref="F14"/>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8.4</v>
      </c>
    </row>
    <row r="5" spans="1:12" ht="18" customHeight="1">
      <c r="A5" s="201"/>
      <c r="B5" s="201" t="s">
        <v>76</v>
      </c>
      <c r="C5" s="202" t="s">
        <v>5263</v>
      </c>
      <c r="D5" s="333" t="s">
        <v>5124</v>
      </c>
      <c r="E5" s="333"/>
      <c r="F5" s="193">
        <v>44682</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44681</v>
      </c>
      <c r="G8" s="45"/>
      <c r="H8" s="10">
        <f>F8+7</f>
        <v>44688</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44681</v>
      </c>
      <c r="G9" s="45"/>
      <c r="H9" s="10">
        <f>F9+7</f>
        <v>44688</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44681</v>
      </c>
      <c r="G10" s="45"/>
      <c r="H10" s="10">
        <f>F10+7</f>
        <v>44688</v>
      </c>
      <c r="I10" s="11">
        <f t="shared" ca="1" si="0"/>
        <v>6</v>
      </c>
      <c r="J10" s="12" t="str">
        <f t="shared" ca="1" si="1"/>
        <v>NOT DUE</v>
      </c>
      <c r="K10" s="13" t="s">
        <v>26</v>
      </c>
      <c r="L10" s="50"/>
    </row>
    <row r="11" spans="1:12" ht="25.5">
      <c r="A11" s="7" t="s">
        <v>2540</v>
      </c>
      <c r="B11" s="7" t="s">
        <v>23</v>
      </c>
      <c r="C11" s="7" t="s">
        <v>29</v>
      </c>
      <c r="D11" s="7" t="s">
        <v>25</v>
      </c>
      <c r="E11" s="8">
        <v>43970</v>
      </c>
      <c r="F11" s="193">
        <v>44681</v>
      </c>
      <c r="G11" s="45"/>
      <c r="H11" s="10">
        <f>F11+7</f>
        <v>44688</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44681</v>
      </c>
      <c r="G12" s="45"/>
      <c r="H12" s="10">
        <f>F12+7</f>
        <v>44688</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33</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33</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175</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175</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44702.48333333333</v>
      </c>
      <c r="I17" s="18">
        <f t="shared" ref="I17:I24" si="4">D17-($F$4-G17)</f>
        <v>491.6</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44702.48333333333</v>
      </c>
      <c r="I18" s="18">
        <f t="shared" si="4"/>
        <v>491.6</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44723.316666666666</v>
      </c>
      <c r="I19" s="18">
        <f t="shared" si="4"/>
        <v>991.6</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44723.316666666666</v>
      </c>
      <c r="I20" s="18">
        <f t="shared" si="4"/>
        <v>991.6</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44723.316666666666</v>
      </c>
      <c r="I21" s="18">
        <f t="shared" si="4"/>
        <v>991.6</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44723.316666666666</v>
      </c>
      <c r="I22" s="18">
        <f t="shared" si="4"/>
        <v>991.6</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44723.316666666666</v>
      </c>
      <c r="I23" s="18">
        <f t="shared" si="4"/>
        <v>991.6</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44744.15</v>
      </c>
      <c r="I24" s="18">
        <f t="shared" si="4"/>
        <v>1491.6</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18</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33</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33</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33</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1624</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F9" sqref="F9"/>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44682</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164</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164</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164</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164</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164</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164</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57</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57</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57</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57</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57</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57</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57</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57</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G8" sqref="G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10261</v>
      </c>
    </row>
    <row r="5" spans="1:12" ht="18" customHeight="1">
      <c r="A5" s="205"/>
      <c r="B5" s="205"/>
      <c r="C5" s="206"/>
      <c r="D5" s="333" t="s">
        <v>5124</v>
      </c>
      <c r="E5" s="333"/>
      <c r="F5" s="117">
        <v>44682</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1114</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1114</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1114</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1114</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1114</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1114</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1114</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1114</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1114</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1114</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1114</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1114</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1114</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1114</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1114</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1114</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1114</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1114</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1114</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1114</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1114</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1114</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1114</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1114</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1114</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1114</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1114</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1114</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1114</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1114</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1114</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1114</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1114</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1114</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1114</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1114</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1114</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1114</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1114</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1114</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1114</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1114</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1114</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1114</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1114</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1114</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1114</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1114</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1114</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1114</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1114</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1114</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1114</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1114</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1114</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1114</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1114</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1114</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1114</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1114</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1114</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1114</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1114</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1114</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1114</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1114</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1114</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1114</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1114</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1114</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1114</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1114</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1114</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1114</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1114</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1114</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1114</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1114</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1114</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1114</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1114</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1114</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1114</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1114</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1114</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1114</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1114</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1114</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1114</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1114</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1114</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1114</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abSelected="1" topLeftCell="A64" zoomScaleNormal="100" workbookViewId="0">
      <selection activeCell="F8" sqref="F8"/>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44682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44658</v>
      </c>
      <c r="G8" s="86"/>
      <c r="H8" s="10">
        <f>F8+30</f>
        <v>44688</v>
      </c>
      <c r="I8" s="11">
        <f t="shared" ref="I8:I15" ca="1" si="0">IF(ISBLANK(H8),"",H8-DATE(YEAR(NOW()),MONTH(NOW()),DAY(NOW())))</f>
        <v>6</v>
      </c>
      <c r="J8" s="12" t="str">
        <f t="shared" ref="J8:J20" ca="1" si="1">IF(I8="","",IF(I8&lt;0,"OVERDUE","NOT DUE"))</f>
        <v>NOT DUE</v>
      </c>
      <c r="K8" s="24" t="s">
        <v>4973</v>
      </c>
      <c r="L8" s="24"/>
    </row>
    <row r="9" spans="1:12" ht="25.5">
      <c r="A9" s="283" t="s">
        <v>5127</v>
      </c>
      <c r="B9" s="24" t="s">
        <v>4970</v>
      </c>
      <c r="C9" s="24" t="s">
        <v>4974</v>
      </c>
      <c r="D9" s="32" t="s">
        <v>4972</v>
      </c>
      <c r="E9" s="8">
        <v>43970</v>
      </c>
      <c r="F9" s="293">
        <v>44658</v>
      </c>
      <c r="G9" s="86"/>
      <c r="H9" s="10">
        <f>F9+30</f>
        <v>44688</v>
      </c>
      <c r="I9" s="11">
        <f t="shared" ca="1" si="0"/>
        <v>6</v>
      </c>
      <c r="J9" s="12" t="str">
        <f t="shared" ca="1" si="1"/>
        <v>NOT DUE</v>
      </c>
      <c r="K9" s="24" t="s">
        <v>4975</v>
      </c>
      <c r="L9" s="15"/>
    </row>
    <row r="10" spans="1:12">
      <c r="A10" s="283" t="s">
        <v>5128</v>
      </c>
      <c r="B10" s="24" t="s">
        <v>4976</v>
      </c>
      <c r="C10" s="24" t="s">
        <v>2252</v>
      </c>
      <c r="D10" s="32" t="s">
        <v>4972</v>
      </c>
      <c r="E10" s="8">
        <v>43970</v>
      </c>
      <c r="F10" s="293">
        <v>44658</v>
      </c>
      <c r="G10" s="86"/>
      <c r="H10" s="10">
        <f>F10+30</f>
        <v>44688</v>
      </c>
      <c r="I10" s="11">
        <f ca="1">IF(ISBLANK(H10),"",H10-DATE(YEAR(NOW()),MONTH(NOW()),DAY(NOW())))</f>
        <v>6</v>
      </c>
      <c r="J10" s="12" t="str">
        <f ca="1">IF(I10="","",IF(I10&lt;0,"OVERDUE","NOT DUE"))</f>
        <v>NOT DUE</v>
      </c>
      <c r="K10" s="24" t="s">
        <v>4977</v>
      </c>
      <c r="L10" s="15"/>
    </row>
    <row r="11" spans="1:12">
      <c r="A11" s="283" t="s">
        <v>5129</v>
      </c>
      <c r="B11" s="24" t="s">
        <v>4978</v>
      </c>
      <c r="C11" s="24" t="s">
        <v>2252</v>
      </c>
      <c r="D11" s="32" t="s">
        <v>4972</v>
      </c>
      <c r="E11" s="8">
        <v>43970</v>
      </c>
      <c r="F11" s="293">
        <v>44658</v>
      </c>
      <c r="G11" s="86"/>
      <c r="H11" s="10">
        <f>F11+30</f>
        <v>44688</v>
      </c>
      <c r="I11" s="11">
        <f ca="1">IF(ISBLANK(H11),"",H11-DATE(YEAR(NOW()),MONTH(NOW()),DAY(NOW())))</f>
        <v>6</v>
      </c>
      <c r="J11" s="12" t="str">
        <f ca="1">IF(I11="","",IF(I11&lt;0,"OVERDUE","NOT DUE"))</f>
        <v>NOT DUE</v>
      </c>
      <c r="K11" s="24" t="s">
        <v>4977</v>
      </c>
      <c r="L11" s="15"/>
    </row>
    <row r="12" spans="1:12">
      <c r="A12" s="283" t="s">
        <v>5130</v>
      </c>
      <c r="B12" s="24" t="s">
        <v>4979</v>
      </c>
      <c r="C12" s="24" t="s">
        <v>4980</v>
      </c>
      <c r="D12" s="32" t="s">
        <v>4972</v>
      </c>
      <c r="E12" s="8">
        <v>43970</v>
      </c>
      <c r="F12" s="293">
        <v>44658</v>
      </c>
      <c r="G12" s="86"/>
      <c r="H12" s="10">
        <f>F12+30</f>
        <v>44688</v>
      </c>
      <c r="I12" s="11">
        <f ca="1">IF(ISBLANK(H12),"",H12-DATE(YEAR(NOW()),MONTH(NOW()),DAY(NOW())))</f>
        <v>6</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294</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107</v>
      </c>
      <c r="J14" s="12" t="str">
        <f t="shared" ca="1" si="1"/>
        <v>NOT DUE</v>
      </c>
      <c r="K14" s="24" t="s">
        <v>4988</v>
      </c>
      <c r="L14" s="15"/>
    </row>
    <row r="15" spans="1:12" ht="26.25" customHeight="1">
      <c r="A15" s="283" t="s">
        <v>5133</v>
      </c>
      <c r="B15" s="24" t="s">
        <v>4989</v>
      </c>
      <c r="C15" s="24" t="s">
        <v>4990</v>
      </c>
      <c r="D15" s="32" t="s">
        <v>4972</v>
      </c>
      <c r="E15" s="8">
        <v>43970</v>
      </c>
      <c r="F15" s="293">
        <v>44658</v>
      </c>
      <c r="G15" s="86"/>
      <c r="H15" s="10">
        <f>F15+30</f>
        <v>44688</v>
      </c>
      <c r="I15" s="11">
        <f t="shared" ca="1" si="0"/>
        <v>6</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45513.875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45513.875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45513.875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45513.875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19</v>
      </c>
      <c r="J20" s="12" t="str">
        <f t="shared" ca="1" si="1"/>
        <v>NOT DUE</v>
      </c>
      <c r="K20" s="24"/>
      <c r="L20" s="15"/>
    </row>
    <row r="21" spans="1:12" ht="26.25" customHeight="1">
      <c r="A21" s="283" t="s">
        <v>5139</v>
      </c>
      <c r="B21" s="24" t="s">
        <v>5002</v>
      </c>
      <c r="C21" s="24" t="s">
        <v>5003</v>
      </c>
      <c r="D21" s="32" t="s">
        <v>4972</v>
      </c>
      <c r="E21" s="8">
        <v>43970</v>
      </c>
      <c r="F21" s="293">
        <v>44658</v>
      </c>
      <c r="G21" s="86"/>
      <c r="H21" s="10">
        <f>F21+30</f>
        <v>44688</v>
      </c>
      <c r="I21" s="11">
        <f ca="1">IF(ISBLANK(H21),"",H21-DATE(YEAR(NOW()),MONTH(NOW()),DAY(NOW())))</f>
        <v>6</v>
      </c>
      <c r="J21" s="12" t="str">
        <f ca="1">IF(I21="","",IF(I21&lt;0,"OVERDUE","NOT DUE"))</f>
        <v>NOT DUE</v>
      </c>
      <c r="K21" s="24" t="s">
        <v>5004</v>
      </c>
      <c r="L21" s="15"/>
    </row>
    <row r="22" spans="1:12" ht="26.25" customHeight="1">
      <c r="A22" s="283" t="s">
        <v>5140</v>
      </c>
      <c r="B22" s="24" t="s">
        <v>5002</v>
      </c>
      <c r="C22" s="24" t="s">
        <v>5005</v>
      </c>
      <c r="D22" s="32" t="s">
        <v>4972</v>
      </c>
      <c r="E22" s="8">
        <v>43970</v>
      </c>
      <c r="F22" s="293">
        <v>44658</v>
      </c>
      <c r="G22" s="86"/>
      <c r="H22" s="10">
        <f>F22+30</f>
        <v>44688</v>
      </c>
      <c r="I22" s="11">
        <f ca="1">IF(ISBLANK(H22),"",H22-DATE(YEAR(NOW()),MONTH(NOW()),DAY(NOW())))</f>
        <v>6</v>
      </c>
      <c r="J22" s="12" t="str">
        <f ca="1">IF(I22="","",IF(I22&lt;0,"OVERDUE","NOT DUE"))</f>
        <v>NOT DUE</v>
      </c>
      <c r="K22" s="24" t="s">
        <v>5006</v>
      </c>
      <c r="L22" s="15"/>
    </row>
    <row r="23" spans="1:12" ht="26.25" customHeight="1">
      <c r="A23" s="283" t="s">
        <v>5141</v>
      </c>
      <c r="B23" s="24" t="s">
        <v>5007</v>
      </c>
      <c r="C23" s="24" t="s">
        <v>4990</v>
      </c>
      <c r="D23" s="32" t="s">
        <v>4972</v>
      </c>
      <c r="E23" s="8">
        <v>43970</v>
      </c>
      <c r="F23" s="293">
        <v>44658</v>
      </c>
      <c r="G23" s="86"/>
      <c r="H23" s="10">
        <f>F23+30</f>
        <v>44688</v>
      </c>
      <c r="I23" s="11">
        <f t="shared" ref="I23" ca="1" si="8">IF(ISBLANK(H23),"",H23-DATE(YEAR(NOW()),MONTH(NOW()),DAY(NOW())))</f>
        <v>6</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45513.875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45513.875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45513.875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45513.875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19</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353</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353</v>
      </c>
      <c r="J30" s="12" t="str">
        <f t="shared" ca="1" si="12"/>
        <v>NOT DUE</v>
      </c>
      <c r="K30" s="24" t="s">
        <v>5015</v>
      </c>
      <c r="L30" s="15"/>
    </row>
    <row r="31" spans="1:12" ht="26.25" customHeight="1">
      <c r="A31" s="283" t="s">
        <v>5149</v>
      </c>
      <c r="B31" s="24" t="s">
        <v>5016</v>
      </c>
      <c r="C31" s="24" t="s">
        <v>544</v>
      </c>
      <c r="D31" s="32" t="s">
        <v>4972</v>
      </c>
      <c r="E31" s="8">
        <v>43970</v>
      </c>
      <c r="F31" s="293">
        <v>44658</v>
      </c>
      <c r="G31" s="86"/>
      <c r="H31" s="10">
        <f>F31+30</f>
        <v>44688</v>
      </c>
      <c r="I31" s="11">
        <f t="shared" ca="1" si="14"/>
        <v>6</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45513.875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19</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134</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134</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134</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44888.875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44888.875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44888.875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44888.875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134</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134</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19</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45513.875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44658</v>
      </c>
      <c r="G45" s="86"/>
      <c r="H45" s="10">
        <f>F45+30</f>
        <v>44688</v>
      </c>
      <c r="I45" s="11">
        <f t="shared" ref="I45" ca="1" si="26">IF(ISBLANK(H45),"",H45-DATE(YEAR(NOW()),MONTH(NOW()),DAY(NOW())))</f>
        <v>6</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45513.875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45513.875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45513.875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45513.875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19</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322</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18</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18</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134</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134</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134</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134</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134</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134</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134</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134</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19</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19</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294</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294</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19</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1114</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1113</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221" activePane="bottomRight" state="frozen"/>
      <selection activeCell="A4" sqref="A4"/>
      <selection pane="topRight" activeCell="E4" sqref="E4"/>
      <selection pane="bottomLeft" activeCell="A5" sqref="A5"/>
      <selection pane="bottomRight"/>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399</v>
      </c>
      <c r="E214" s="102"/>
    </row>
    <row r="215" spans="1:5">
      <c r="A215" s="392"/>
      <c r="B215" s="12"/>
      <c r="C215" s="12" t="s">
        <v>3634</v>
      </c>
      <c r="D215" s="311">
        <v>399</v>
      </c>
      <c r="E215" s="103"/>
    </row>
    <row r="216" spans="1:5">
      <c r="A216" s="392"/>
      <c r="B216" s="12"/>
      <c r="C216" s="32" t="s">
        <v>3639</v>
      </c>
      <c r="D216" s="311">
        <v>399</v>
      </c>
      <c r="E216" s="103"/>
    </row>
    <row r="217" spans="1:5">
      <c r="A217" s="392"/>
      <c r="B217" s="12"/>
      <c r="C217" s="12" t="s">
        <v>3626</v>
      </c>
      <c r="D217" s="311">
        <v>399</v>
      </c>
      <c r="E217" s="103"/>
    </row>
    <row r="218" spans="1:5">
      <c r="A218" s="392"/>
      <c r="B218" s="12"/>
      <c r="C218" s="12" t="s">
        <v>3627</v>
      </c>
      <c r="D218" s="311">
        <v>399</v>
      </c>
      <c r="E218" s="103"/>
    </row>
    <row r="219" spans="1:5">
      <c r="A219" s="392"/>
      <c r="B219" s="12"/>
      <c r="C219" s="12" t="s">
        <v>3628</v>
      </c>
      <c r="D219" s="311">
        <v>399</v>
      </c>
      <c r="E219" s="103"/>
    </row>
    <row r="220" spans="1:5">
      <c r="A220" s="392"/>
      <c r="B220" s="12"/>
      <c r="C220" s="12" t="s">
        <v>3629</v>
      </c>
      <c r="D220" s="311">
        <v>399</v>
      </c>
      <c r="E220" s="103"/>
    </row>
    <row r="221" spans="1:5">
      <c r="A221" s="392"/>
      <c r="B221" s="12"/>
      <c r="C221" s="12" t="s">
        <v>3631</v>
      </c>
      <c r="D221" s="311">
        <v>399</v>
      </c>
      <c r="E221" s="103"/>
    </row>
    <row r="222" spans="1:5">
      <c r="A222" s="392"/>
      <c r="B222" s="12"/>
      <c r="C222" s="12" t="s">
        <v>3632</v>
      </c>
      <c r="D222" s="311">
        <v>399</v>
      </c>
      <c r="E222" s="103"/>
    </row>
    <row r="223" spans="1:5">
      <c r="A223" s="392"/>
      <c r="B223" s="12"/>
      <c r="C223" s="12" t="s">
        <v>3633</v>
      </c>
      <c r="D223" s="311">
        <v>399</v>
      </c>
      <c r="E223" s="103"/>
    </row>
    <row r="224" spans="1:5" ht="15.75" thickBot="1">
      <c r="A224" s="393"/>
      <c r="B224" s="96"/>
      <c r="C224" s="96" t="s">
        <v>3629</v>
      </c>
      <c r="D224" s="311">
        <v>399</v>
      </c>
      <c r="E224" s="104"/>
    </row>
    <row r="225" spans="1:5">
      <c r="A225" s="391">
        <v>21</v>
      </c>
      <c r="B225" s="95"/>
      <c r="C225" s="95" t="s">
        <v>3630</v>
      </c>
      <c r="D225" s="311">
        <v>1987</v>
      </c>
      <c r="E225" s="102"/>
    </row>
    <row r="226" spans="1:5">
      <c r="A226" s="392"/>
      <c r="B226" s="12"/>
      <c r="C226" s="12" t="s">
        <v>3634</v>
      </c>
      <c r="D226" s="311">
        <v>1987</v>
      </c>
      <c r="E226" s="103"/>
    </row>
    <row r="227" spans="1:5">
      <c r="A227" s="392"/>
      <c r="B227" s="12"/>
      <c r="C227" s="32" t="s">
        <v>3639</v>
      </c>
      <c r="D227" s="311">
        <v>1987</v>
      </c>
      <c r="E227" s="103"/>
    </row>
    <row r="228" spans="1:5">
      <c r="A228" s="392"/>
      <c r="B228" s="12"/>
      <c r="C228" s="12" t="s">
        <v>3626</v>
      </c>
      <c r="D228" s="311">
        <v>1987</v>
      </c>
      <c r="E228" s="103"/>
    </row>
    <row r="229" spans="1:5">
      <c r="A229" s="392"/>
      <c r="B229" s="12"/>
      <c r="C229" s="12" t="s">
        <v>3627</v>
      </c>
      <c r="D229" s="311">
        <v>1987</v>
      </c>
      <c r="E229" s="103"/>
    </row>
    <row r="230" spans="1:5">
      <c r="A230" s="392"/>
      <c r="B230" s="12"/>
      <c r="C230" s="12" t="s">
        <v>3628</v>
      </c>
      <c r="D230" s="311">
        <v>1987</v>
      </c>
      <c r="E230" s="103"/>
    </row>
    <row r="231" spans="1:5">
      <c r="A231" s="392"/>
      <c r="B231" s="12"/>
      <c r="C231" s="12" t="s">
        <v>3629</v>
      </c>
      <c r="D231" s="311">
        <v>1987</v>
      </c>
      <c r="E231" s="103"/>
    </row>
    <row r="232" spans="1:5">
      <c r="A232" s="392"/>
      <c r="B232" s="12"/>
      <c r="C232" s="12" t="s">
        <v>3631</v>
      </c>
      <c r="D232" s="311">
        <v>1987</v>
      </c>
      <c r="E232" s="103"/>
    </row>
    <row r="233" spans="1:5">
      <c r="A233" s="392"/>
      <c r="B233" s="12"/>
      <c r="C233" s="12" t="s">
        <v>3632</v>
      </c>
      <c r="D233" s="311">
        <v>1987</v>
      </c>
      <c r="E233" s="103"/>
    </row>
    <row r="234" spans="1:5">
      <c r="A234" s="392"/>
      <c r="B234" s="12"/>
      <c r="C234" s="12" t="s">
        <v>3633</v>
      </c>
      <c r="D234" s="311">
        <v>1987</v>
      </c>
      <c r="E234" s="103"/>
    </row>
    <row r="235" spans="1:5" ht="15.75" thickBot="1">
      <c r="A235" s="393"/>
      <c r="B235" s="96"/>
      <c r="C235" s="96" t="s">
        <v>3629</v>
      </c>
      <c r="D235" s="311">
        <v>1987</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399</v>
      </c>
      <c r="E247" s="102"/>
    </row>
    <row r="248" spans="1:5">
      <c r="A248" s="392"/>
      <c r="B248" s="12"/>
      <c r="C248" s="12" t="s">
        <v>3634</v>
      </c>
      <c r="D248" s="311">
        <v>399</v>
      </c>
      <c r="E248" s="103"/>
    </row>
    <row r="249" spans="1:5">
      <c r="A249" s="392"/>
      <c r="B249" s="12"/>
      <c r="C249" s="32" t="s">
        <v>3639</v>
      </c>
      <c r="D249" s="311">
        <v>399</v>
      </c>
      <c r="E249" s="103"/>
    </row>
    <row r="250" spans="1:5">
      <c r="A250" s="392"/>
      <c r="B250" s="12"/>
      <c r="C250" s="12" t="s">
        <v>3626</v>
      </c>
      <c r="D250" s="311">
        <v>399</v>
      </c>
      <c r="E250" s="103"/>
    </row>
    <row r="251" spans="1:5">
      <c r="A251" s="392"/>
      <c r="B251" s="12"/>
      <c r="C251" s="12" t="s">
        <v>3627</v>
      </c>
      <c r="D251" s="311">
        <v>399</v>
      </c>
      <c r="E251" s="103"/>
    </row>
    <row r="252" spans="1:5">
      <c r="A252" s="392"/>
      <c r="B252" s="12"/>
      <c r="C252" s="12" t="s">
        <v>3628</v>
      </c>
      <c r="D252" s="311">
        <v>399</v>
      </c>
      <c r="E252" s="103"/>
    </row>
    <row r="253" spans="1:5">
      <c r="A253" s="392"/>
      <c r="B253" s="12"/>
      <c r="C253" s="12" t="s">
        <v>3629</v>
      </c>
      <c r="D253" s="311">
        <v>399</v>
      </c>
      <c r="E253" s="103"/>
    </row>
    <row r="254" spans="1:5">
      <c r="A254" s="392"/>
      <c r="B254" s="12"/>
      <c r="C254" s="12" t="s">
        <v>3631</v>
      </c>
      <c r="D254" s="311">
        <v>399</v>
      </c>
      <c r="E254" s="103"/>
    </row>
    <row r="255" spans="1:5">
      <c r="A255" s="392"/>
      <c r="B255" s="12"/>
      <c r="C255" s="12" t="s">
        <v>3632</v>
      </c>
      <c r="D255" s="311">
        <v>399</v>
      </c>
      <c r="E255" s="103"/>
    </row>
    <row r="256" spans="1:5">
      <c r="A256" s="392"/>
      <c r="B256" s="12"/>
      <c r="C256" s="12" t="s">
        <v>3633</v>
      </c>
      <c r="D256" s="311">
        <v>399</v>
      </c>
      <c r="E256" s="103"/>
    </row>
    <row r="257" spans="1:5" ht="15.75" thickBot="1">
      <c r="A257" s="393"/>
      <c r="B257" s="96"/>
      <c r="C257" s="96" t="s">
        <v>3629</v>
      </c>
      <c r="D257" s="311">
        <v>399</v>
      </c>
      <c r="E257" s="104"/>
    </row>
    <row r="258" spans="1:5">
      <c r="A258" s="391">
        <v>24</v>
      </c>
      <c r="B258" s="95"/>
      <c r="C258" s="95" t="s">
        <v>3630</v>
      </c>
      <c r="D258" s="311">
        <v>399</v>
      </c>
      <c r="E258" s="102"/>
    </row>
    <row r="259" spans="1:5">
      <c r="A259" s="392"/>
      <c r="B259" s="12"/>
      <c r="C259" s="12" t="s">
        <v>3634</v>
      </c>
      <c r="D259" s="311">
        <v>399</v>
      </c>
      <c r="E259" s="103"/>
    </row>
    <row r="260" spans="1:5">
      <c r="A260" s="392"/>
      <c r="B260" s="12"/>
      <c r="C260" s="32" t="s">
        <v>3639</v>
      </c>
      <c r="D260" s="311">
        <v>399</v>
      </c>
      <c r="E260" s="103"/>
    </row>
    <row r="261" spans="1:5">
      <c r="A261" s="392"/>
      <c r="B261" s="12"/>
      <c r="C261" s="12" t="s">
        <v>3626</v>
      </c>
      <c r="D261" s="311">
        <v>399</v>
      </c>
      <c r="E261" s="103"/>
    </row>
    <row r="262" spans="1:5">
      <c r="A262" s="392"/>
      <c r="B262" s="12"/>
      <c r="C262" s="12" t="s">
        <v>3627</v>
      </c>
      <c r="D262" s="311">
        <v>399</v>
      </c>
      <c r="E262" s="103"/>
    </row>
    <row r="263" spans="1:5">
      <c r="A263" s="392"/>
      <c r="B263" s="12"/>
      <c r="C263" s="12" t="s">
        <v>3628</v>
      </c>
      <c r="D263" s="311">
        <v>399</v>
      </c>
      <c r="E263" s="103"/>
    </row>
    <row r="264" spans="1:5">
      <c r="A264" s="392"/>
      <c r="B264" s="12"/>
      <c r="C264" s="12" t="s">
        <v>3629</v>
      </c>
      <c r="D264" s="311">
        <v>399</v>
      </c>
      <c r="E264" s="103"/>
    </row>
    <row r="265" spans="1:5">
      <c r="A265" s="392"/>
      <c r="B265" s="12"/>
      <c r="C265" s="12" t="s">
        <v>3631</v>
      </c>
      <c r="D265" s="311">
        <v>399</v>
      </c>
      <c r="E265" s="103"/>
    </row>
    <row r="266" spans="1:5">
      <c r="A266" s="392"/>
      <c r="B266" s="12"/>
      <c r="C266" s="12" t="s">
        <v>3632</v>
      </c>
      <c r="D266" s="311">
        <v>399</v>
      </c>
      <c r="E266" s="103"/>
    </row>
    <row r="267" spans="1:5">
      <c r="A267" s="392"/>
      <c r="B267" s="12"/>
      <c r="C267" s="12" t="s">
        <v>3633</v>
      </c>
      <c r="D267" s="311">
        <v>399</v>
      </c>
      <c r="E267" s="103"/>
    </row>
    <row r="268" spans="1:5" ht="15.75" thickBot="1">
      <c r="A268" s="393"/>
      <c r="B268" s="96"/>
      <c r="C268" s="96" t="s">
        <v>3629</v>
      </c>
      <c r="D268" s="311">
        <v>399</v>
      </c>
      <c r="E268" s="104"/>
    </row>
    <row r="269" spans="1:5" ht="15" customHeight="1">
      <c r="A269" s="391">
        <v>25</v>
      </c>
      <c r="B269" s="95"/>
      <c r="C269" s="95" t="s">
        <v>3630</v>
      </c>
      <c r="D269" s="311">
        <v>1987</v>
      </c>
      <c r="E269" s="102"/>
    </row>
    <row r="270" spans="1:5" ht="15" customHeight="1">
      <c r="A270" s="392"/>
      <c r="B270" s="12"/>
      <c r="C270" s="12" t="s">
        <v>3634</v>
      </c>
      <c r="D270" s="311">
        <v>1987</v>
      </c>
      <c r="E270" s="103"/>
    </row>
    <row r="271" spans="1:5" ht="15" customHeight="1">
      <c r="A271" s="392"/>
      <c r="B271" s="12"/>
      <c r="C271" s="32" t="s">
        <v>3639</v>
      </c>
      <c r="D271" s="311">
        <v>1987</v>
      </c>
      <c r="E271" s="103"/>
    </row>
    <row r="272" spans="1:5" ht="15" customHeight="1">
      <c r="A272" s="392"/>
      <c r="B272" s="12"/>
      <c r="C272" s="12" t="s">
        <v>3626</v>
      </c>
      <c r="D272" s="311">
        <v>1987</v>
      </c>
      <c r="E272" s="103"/>
    </row>
    <row r="273" spans="1:5" ht="15" customHeight="1">
      <c r="A273" s="392"/>
      <c r="B273" s="12"/>
      <c r="C273" s="12" t="s">
        <v>3627</v>
      </c>
      <c r="D273" s="311">
        <v>1987</v>
      </c>
      <c r="E273" s="103"/>
    </row>
    <row r="274" spans="1:5" ht="15" customHeight="1">
      <c r="A274" s="392"/>
      <c r="B274" s="12"/>
      <c r="C274" s="12" t="s">
        <v>3628</v>
      </c>
      <c r="D274" s="311">
        <v>1987</v>
      </c>
      <c r="E274" s="103"/>
    </row>
    <row r="275" spans="1:5" ht="15" customHeight="1">
      <c r="A275" s="392"/>
      <c r="B275" s="12"/>
      <c r="C275" s="12" t="s">
        <v>3629</v>
      </c>
      <c r="D275" s="311">
        <v>1987</v>
      </c>
      <c r="E275" s="103"/>
    </row>
    <row r="276" spans="1:5" ht="15" customHeight="1">
      <c r="A276" s="392"/>
      <c r="B276" s="12"/>
      <c r="C276" s="12" t="s">
        <v>3631</v>
      </c>
      <c r="D276" s="311">
        <v>1987</v>
      </c>
      <c r="E276" s="103"/>
    </row>
    <row r="277" spans="1:5" ht="15" customHeight="1">
      <c r="A277" s="392"/>
      <c r="B277" s="12"/>
      <c r="C277" s="12" t="s">
        <v>3632</v>
      </c>
      <c r="D277" s="311">
        <v>1987</v>
      </c>
      <c r="E277" s="103"/>
    </row>
    <row r="278" spans="1:5" ht="15" customHeight="1">
      <c r="A278" s="392"/>
      <c r="B278" s="12"/>
      <c r="C278" s="12" t="s">
        <v>3633</v>
      </c>
      <c r="D278" s="311">
        <v>1987</v>
      </c>
      <c r="E278" s="103"/>
    </row>
    <row r="279" spans="1:5" ht="15.75" customHeight="1" thickBot="1">
      <c r="A279" s="393"/>
      <c r="B279" s="96"/>
      <c r="C279" s="96" t="s">
        <v>3629</v>
      </c>
      <c r="D279" s="311">
        <v>1987</v>
      </c>
      <c r="E279" s="104"/>
    </row>
    <row r="280" spans="1:5">
      <c r="A280" s="394">
        <v>26</v>
      </c>
      <c r="B280" s="95"/>
      <c r="C280" s="95" t="s">
        <v>3630</v>
      </c>
      <c r="D280" s="311">
        <v>399</v>
      </c>
      <c r="E280" s="102"/>
    </row>
    <row r="281" spans="1:5">
      <c r="A281" s="395"/>
      <c r="B281" s="12"/>
      <c r="C281" s="12" t="s">
        <v>3634</v>
      </c>
      <c r="D281" s="311">
        <v>399</v>
      </c>
      <c r="E281" s="103"/>
    </row>
    <row r="282" spans="1:5">
      <c r="A282" s="395"/>
      <c r="B282" s="12"/>
      <c r="C282" s="32" t="s">
        <v>3639</v>
      </c>
      <c r="D282" s="311">
        <v>399</v>
      </c>
      <c r="E282" s="103"/>
    </row>
    <row r="283" spans="1:5">
      <c r="A283" s="395"/>
      <c r="B283" s="12"/>
      <c r="C283" s="12" t="s">
        <v>3626</v>
      </c>
      <c r="D283" s="311">
        <v>399</v>
      </c>
      <c r="E283" s="103"/>
    </row>
    <row r="284" spans="1:5">
      <c r="A284" s="395"/>
      <c r="B284" s="12"/>
      <c r="C284" s="12" t="s">
        <v>3627</v>
      </c>
      <c r="D284" s="311">
        <v>399</v>
      </c>
      <c r="E284" s="103"/>
    </row>
    <row r="285" spans="1:5">
      <c r="A285" s="395"/>
      <c r="B285" s="12"/>
      <c r="C285" s="12" t="s">
        <v>3628</v>
      </c>
      <c r="D285" s="311">
        <v>399</v>
      </c>
      <c r="E285" s="103"/>
    </row>
    <row r="286" spans="1:5">
      <c r="A286" s="395"/>
      <c r="B286" s="12"/>
      <c r="C286" s="12" t="s">
        <v>3629</v>
      </c>
      <c r="D286" s="311">
        <v>399</v>
      </c>
      <c r="E286" s="103"/>
    </row>
    <row r="287" spans="1:5">
      <c r="A287" s="395"/>
      <c r="B287" s="12"/>
      <c r="C287" s="12" t="s">
        <v>3631</v>
      </c>
      <c r="D287" s="311">
        <v>399</v>
      </c>
      <c r="E287" s="103"/>
    </row>
    <row r="288" spans="1:5">
      <c r="A288" s="395"/>
      <c r="B288" s="12"/>
      <c r="C288" s="12" t="s">
        <v>3632</v>
      </c>
      <c r="D288" s="311">
        <v>399</v>
      </c>
      <c r="E288" s="103"/>
    </row>
    <row r="289" spans="1:11">
      <c r="A289" s="395"/>
      <c r="B289" s="12"/>
      <c r="C289" s="12" t="s">
        <v>3633</v>
      </c>
      <c r="D289" s="311">
        <v>399</v>
      </c>
      <c r="E289" s="103"/>
    </row>
    <row r="290" spans="1:11" ht="15.75" thickBot="1">
      <c r="A290" s="396"/>
      <c r="B290" s="96"/>
      <c r="C290" s="96" t="s">
        <v>3629</v>
      </c>
      <c r="D290" s="311">
        <v>399</v>
      </c>
      <c r="E290" s="104"/>
    </row>
    <row r="291" spans="1:11">
      <c r="A291" s="391">
        <v>27</v>
      </c>
      <c r="B291" s="95"/>
      <c r="C291" s="95" t="s">
        <v>3630</v>
      </c>
      <c r="D291" s="311">
        <v>399</v>
      </c>
      <c r="E291" s="102"/>
    </row>
    <row r="292" spans="1:11">
      <c r="A292" s="392"/>
      <c r="B292" s="12"/>
      <c r="C292" s="12" t="s">
        <v>3634</v>
      </c>
      <c r="D292" s="311">
        <v>399</v>
      </c>
      <c r="E292" s="103"/>
    </row>
    <row r="293" spans="1:11">
      <c r="A293" s="392"/>
      <c r="B293" s="12"/>
      <c r="C293" s="32" t="s">
        <v>3639</v>
      </c>
      <c r="D293" s="311">
        <v>399</v>
      </c>
      <c r="E293" s="103"/>
    </row>
    <row r="294" spans="1:11">
      <c r="A294" s="392"/>
      <c r="B294" s="12"/>
      <c r="C294" s="12" t="s">
        <v>3626</v>
      </c>
      <c r="D294" s="311">
        <v>399</v>
      </c>
      <c r="E294" s="103"/>
    </row>
    <row r="295" spans="1:11">
      <c r="A295" s="392"/>
      <c r="B295" s="12"/>
      <c r="C295" s="12" t="s">
        <v>3627</v>
      </c>
      <c r="D295" s="311">
        <v>399</v>
      </c>
      <c r="E295" s="103"/>
    </row>
    <row r="296" spans="1:11">
      <c r="A296" s="392"/>
      <c r="B296" s="12"/>
      <c r="C296" s="12" t="s">
        <v>3628</v>
      </c>
      <c r="D296" s="311">
        <v>399</v>
      </c>
      <c r="E296" s="103"/>
    </row>
    <row r="297" spans="1:11">
      <c r="A297" s="392"/>
      <c r="B297" s="12"/>
      <c r="C297" s="12" t="s">
        <v>3629</v>
      </c>
      <c r="D297" s="311">
        <v>399</v>
      </c>
      <c r="E297" s="103"/>
    </row>
    <row r="298" spans="1:11">
      <c r="A298" s="392"/>
      <c r="B298" s="12"/>
      <c r="C298" s="12" t="s">
        <v>3631</v>
      </c>
      <c r="D298" s="311">
        <v>399</v>
      </c>
      <c r="E298" s="103"/>
    </row>
    <row r="299" spans="1:11">
      <c r="A299" s="392"/>
      <c r="B299" s="12"/>
      <c r="C299" s="12" t="s">
        <v>3632</v>
      </c>
      <c r="D299" s="311">
        <v>399</v>
      </c>
      <c r="E299" s="103"/>
    </row>
    <row r="300" spans="1:11">
      <c r="A300" s="392"/>
      <c r="B300" s="12"/>
      <c r="C300" s="12" t="s">
        <v>3633</v>
      </c>
      <c r="D300" s="311">
        <v>399</v>
      </c>
      <c r="E300" s="103"/>
    </row>
    <row r="301" spans="1:11" ht="15.75" thickBot="1">
      <c r="A301" s="393"/>
      <c r="B301" s="96"/>
      <c r="C301" s="96" t="s">
        <v>3629</v>
      </c>
      <c r="D301" s="311">
        <v>399</v>
      </c>
      <c r="E301" s="104"/>
    </row>
    <row r="302" spans="1:11">
      <c r="A302" s="391">
        <v>28</v>
      </c>
      <c r="B302" s="95"/>
      <c r="C302" s="95" t="s">
        <v>3630</v>
      </c>
      <c r="D302" s="311">
        <v>399</v>
      </c>
      <c r="E302" s="102"/>
      <c r="F302" s="180"/>
      <c r="I302" s="180"/>
      <c r="J302" s="180"/>
      <c r="K302" s="180"/>
    </row>
    <row r="303" spans="1:11">
      <c r="A303" s="392"/>
      <c r="B303" s="12"/>
      <c r="C303" s="12" t="s">
        <v>3634</v>
      </c>
      <c r="D303" s="311">
        <v>399</v>
      </c>
      <c r="E303" s="103"/>
      <c r="F303" s="180"/>
      <c r="I303" s="180"/>
      <c r="J303" s="180"/>
      <c r="K303" s="180"/>
    </row>
    <row r="304" spans="1:11">
      <c r="A304" s="392"/>
      <c r="B304" s="12"/>
      <c r="C304" s="32" t="s">
        <v>3639</v>
      </c>
      <c r="D304" s="311">
        <v>399</v>
      </c>
      <c r="E304" s="103"/>
      <c r="F304" s="180"/>
      <c r="I304" s="180"/>
      <c r="J304" s="180"/>
      <c r="K304" s="180"/>
    </row>
    <row r="305" spans="1:11">
      <c r="A305" s="392"/>
      <c r="B305" s="12"/>
      <c r="C305" s="12" t="s">
        <v>3626</v>
      </c>
      <c r="D305" s="311">
        <v>399</v>
      </c>
      <c r="E305" s="103"/>
      <c r="F305" s="180"/>
      <c r="G305" s="180"/>
      <c r="H305" s="180"/>
      <c r="I305" s="180"/>
      <c r="J305" s="180"/>
      <c r="K305" s="180"/>
    </row>
    <row r="306" spans="1:11">
      <c r="A306" s="392"/>
      <c r="B306" s="12"/>
      <c r="C306" s="12" t="s">
        <v>3627</v>
      </c>
      <c r="D306" s="311">
        <v>399</v>
      </c>
      <c r="E306" s="103"/>
      <c r="F306" s="180"/>
      <c r="G306" s="180"/>
      <c r="H306" s="180"/>
      <c r="I306" s="180"/>
      <c r="J306" s="180"/>
      <c r="K306" s="180"/>
    </row>
    <row r="307" spans="1:11">
      <c r="A307" s="392"/>
      <c r="B307" s="12"/>
      <c r="C307" s="12" t="s">
        <v>3628</v>
      </c>
      <c r="D307" s="311">
        <v>399</v>
      </c>
      <c r="E307" s="103"/>
      <c r="F307" s="180"/>
      <c r="G307" s="180"/>
      <c r="H307" s="180"/>
      <c r="I307" s="180"/>
      <c r="J307" s="180"/>
      <c r="K307" s="180"/>
    </row>
    <row r="308" spans="1:11">
      <c r="A308" s="392"/>
      <c r="B308" s="12"/>
      <c r="C308" s="12" t="s">
        <v>3629</v>
      </c>
      <c r="D308" s="311">
        <v>399</v>
      </c>
      <c r="E308" s="103"/>
      <c r="F308" s="180"/>
      <c r="G308" s="180"/>
      <c r="H308" s="180"/>
      <c r="I308" s="180"/>
      <c r="J308" s="180"/>
      <c r="K308" s="180"/>
    </row>
    <row r="309" spans="1:11">
      <c r="A309" s="392"/>
      <c r="B309" s="12"/>
      <c r="C309" s="12" t="s">
        <v>3631</v>
      </c>
      <c r="D309" s="311">
        <v>399</v>
      </c>
      <c r="E309" s="103"/>
      <c r="F309" s="180"/>
      <c r="G309" s="180"/>
      <c r="H309" s="180"/>
      <c r="I309" s="180"/>
      <c r="J309" s="180"/>
      <c r="K309" s="180"/>
    </row>
    <row r="310" spans="1:11">
      <c r="A310" s="392"/>
      <c r="B310" s="12"/>
      <c r="C310" s="12" t="s">
        <v>3632</v>
      </c>
      <c r="D310" s="311">
        <v>399</v>
      </c>
      <c r="E310" s="103"/>
      <c r="F310" s="180"/>
      <c r="G310" s="180"/>
      <c r="H310" s="180"/>
      <c r="I310" s="180"/>
      <c r="J310" s="180"/>
      <c r="K310" s="180"/>
    </row>
    <row r="311" spans="1:11">
      <c r="A311" s="392"/>
      <c r="B311" s="12"/>
      <c r="C311" s="12" t="s">
        <v>3633</v>
      </c>
      <c r="D311" s="311">
        <v>399</v>
      </c>
      <c r="E311" s="103"/>
      <c r="F311" s="180"/>
      <c r="G311" s="180"/>
      <c r="H311" s="180"/>
      <c r="I311" s="180"/>
      <c r="J311" s="180"/>
      <c r="K311" s="180"/>
    </row>
    <row r="312" spans="1:11" ht="15.75" thickBot="1">
      <c r="A312" s="393"/>
      <c r="B312" s="96"/>
      <c r="C312" s="96" t="s">
        <v>3629</v>
      </c>
      <c r="D312" s="311">
        <v>399</v>
      </c>
      <c r="E312" s="104"/>
      <c r="F312" s="180"/>
      <c r="G312" s="180"/>
      <c r="H312" s="180"/>
      <c r="I312" s="180"/>
      <c r="J312" s="180"/>
      <c r="K312" s="180"/>
    </row>
    <row r="313" spans="1:11">
      <c r="A313" s="391">
        <v>29</v>
      </c>
      <c r="B313" s="95"/>
      <c r="C313" s="95" t="s">
        <v>3630</v>
      </c>
      <c r="D313" s="311">
        <v>399</v>
      </c>
      <c r="E313" s="102"/>
      <c r="F313" s="180"/>
      <c r="G313" s="180"/>
      <c r="H313" s="180"/>
      <c r="I313" s="180"/>
      <c r="J313" s="180"/>
      <c r="K313" s="180"/>
    </row>
    <row r="314" spans="1:11">
      <c r="A314" s="392"/>
      <c r="B314" s="12"/>
      <c r="C314" s="12" t="s">
        <v>3634</v>
      </c>
      <c r="D314" s="311">
        <v>399</v>
      </c>
      <c r="E314" s="103"/>
      <c r="F314" s="180"/>
      <c r="G314" s="180"/>
      <c r="H314" s="180"/>
      <c r="I314" s="180"/>
      <c r="J314" s="180"/>
      <c r="K314" s="180"/>
    </row>
    <row r="315" spans="1:11">
      <c r="A315" s="392"/>
      <c r="B315" s="12"/>
      <c r="C315" s="32" t="s">
        <v>3639</v>
      </c>
      <c r="D315" s="311">
        <v>399</v>
      </c>
      <c r="E315" s="103"/>
      <c r="F315" s="180"/>
      <c r="G315" s="180"/>
      <c r="H315" s="180"/>
      <c r="I315" s="180"/>
      <c r="J315" s="180"/>
      <c r="K315" s="180"/>
    </row>
    <row r="316" spans="1:11">
      <c r="A316" s="392"/>
      <c r="B316" s="12"/>
      <c r="C316" s="12" t="s">
        <v>3626</v>
      </c>
      <c r="D316" s="311">
        <v>399</v>
      </c>
      <c r="E316" s="103"/>
      <c r="F316" s="180"/>
      <c r="G316" s="180"/>
      <c r="H316" s="180"/>
      <c r="I316" s="180"/>
      <c r="J316" s="180"/>
      <c r="K316" s="180"/>
    </row>
    <row r="317" spans="1:11">
      <c r="A317" s="392"/>
      <c r="B317" s="12"/>
      <c r="C317" s="12" t="s">
        <v>3627</v>
      </c>
      <c r="D317" s="311">
        <v>399</v>
      </c>
      <c r="E317" s="103"/>
      <c r="F317" s="180"/>
      <c r="G317" s="180"/>
      <c r="H317" s="180"/>
      <c r="I317" s="180"/>
      <c r="J317" s="180"/>
      <c r="K317" s="180"/>
    </row>
    <row r="318" spans="1:11">
      <c r="A318" s="392"/>
      <c r="B318" s="12"/>
      <c r="C318" s="12" t="s">
        <v>3628</v>
      </c>
      <c r="D318" s="311">
        <v>399</v>
      </c>
      <c r="E318" s="103"/>
      <c r="F318" s="180"/>
      <c r="G318" s="180"/>
      <c r="H318" s="180"/>
      <c r="I318" s="180"/>
      <c r="J318" s="180"/>
      <c r="K318" s="180"/>
    </row>
    <row r="319" spans="1:11">
      <c r="A319" s="392"/>
      <c r="B319" s="12"/>
      <c r="C319" s="12" t="s">
        <v>3629</v>
      </c>
      <c r="D319" s="311">
        <v>399</v>
      </c>
      <c r="E319" s="103"/>
      <c r="G319" s="180"/>
      <c r="H319" s="180"/>
    </row>
    <row r="320" spans="1:11">
      <c r="A320" s="392"/>
      <c r="B320" s="12"/>
      <c r="C320" s="12" t="s">
        <v>3631</v>
      </c>
      <c r="D320" s="311">
        <v>399</v>
      </c>
      <c r="E320" s="103"/>
      <c r="G320" s="180"/>
      <c r="H320" s="180"/>
    </row>
    <row r="321" spans="1:8">
      <c r="A321" s="392"/>
      <c r="B321" s="12"/>
      <c r="C321" s="12" t="s">
        <v>3632</v>
      </c>
      <c r="D321" s="311">
        <v>399</v>
      </c>
      <c r="E321" s="103"/>
      <c r="G321" s="180"/>
      <c r="H321" s="180"/>
    </row>
    <row r="322" spans="1:8">
      <c r="A322" s="392"/>
      <c r="B322" s="12"/>
      <c r="C322" s="12" t="s">
        <v>3633</v>
      </c>
      <c r="D322" s="311">
        <v>399</v>
      </c>
      <c r="E322" s="103"/>
    </row>
    <row r="323" spans="1:8" ht="15.75" thickBot="1">
      <c r="A323" s="393"/>
      <c r="B323" s="96"/>
      <c r="C323" s="96" t="s">
        <v>3629</v>
      </c>
      <c r="D323" s="311">
        <v>399</v>
      </c>
      <c r="E323" s="104"/>
    </row>
    <row r="324" spans="1:8">
      <c r="A324" s="391">
        <v>30</v>
      </c>
      <c r="B324" s="95"/>
      <c r="C324" s="95" t="s">
        <v>3630</v>
      </c>
      <c r="D324" s="311">
        <v>399</v>
      </c>
      <c r="E324" s="102"/>
    </row>
    <row r="325" spans="1:8">
      <c r="A325" s="392"/>
      <c r="B325" s="12"/>
      <c r="C325" s="12" t="s">
        <v>3634</v>
      </c>
      <c r="D325" s="311">
        <v>399</v>
      </c>
      <c r="E325" s="103"/>
    </row>
    <row r="326" spans="1:8">
      <c r="A326" s="392"/>
      <c r="B326" s="12"/>
      <c r="C326" s="32" t="s">
        <v>3639</v>
      </c>
      <c r="D326" s="311">
        <v>399</v>
      </c>
      <c r="E326" s="103"/>
    </row>
    <row r="327" spans="1:8">
      <c r="A327" s="392"/>
      <c r="B327" s="12"/>
      <c r="C327" s="12" t="s">
        <v>3626</v>
      </c>
      <c r="D327" s="311">
        <v>399</v>
      </c>
      <c r="E327" s="103"/>
    </row>
    <row r="328" spans="1:8">
      <c r="A328" s="392"/>
      <c r="B328" s="12"/>
      <c r="C328" s="12" t="s">
        <v>3627</v>
      </c>
      <c r="D328" s="311">
        <v>399</v>
      </c>
      <c r="E328" s="103"/>
    </row>
    <row r="329" spans="1:8">
      <c r="A329" s="392"/>
      <c r="B329" s="12"/>
      <c r="C329" s="12" t="s">
        <v>3628</v>
      </c>
      <c r="D329" s="311">
        <v>399</v>
      </c>
      <c r="E329" s="103"/>
    </row>
    <row r="330" spans="1:8">
      <c r="A330" s="392"/>
      <c r="B330" s="12"/>
      <c r="C330" s="12" t="s">
        <v>3629</v>
      </c>
      <c r="D330" s="311">
        <v>399</v>
      </c>
      <c r="E330" s="103"/>
    </row>
    <row r="331" spans="1:8">
      <c r="A331" s="392"/>
      <c r="B331" s="12"/>
      <c r="C331" s="12" t="s">
        <v>3631</v>
      </c>
      <c r="D331" s="311">
        <v>399</v>
      </c>
      <c r="E331" s="103"/>
    </row>
    <row r="332" spans="1:8">
      <c r="A332" s="392"/>
      <c r="B332" s="12"/>
      <c r="C332" s="12" t="s">
        <v>3632</v>
      </c>
      <c r="D332" s="311">
        <v>399</v>
      </c>
      <c r="E332" s="103"/>
    </row>
    <row r="333" spans="1:8">
      <c r="A333" s="392"/>
      <c r="B333" s="12"/>
      <c r="C333" s="12" t="s">
        <v>3633</v>
      </c>
      <c r="D333" s="311">
        <v>399</v>
      </c>
      <c r="E333" s="103"/>
    </row>
    <row r="334" spans="1:8" ht="15.75" thickBot="1">
      <c r="A334" s="393"/>
      <c r="B334" s="96"/>
      <c r="C334" s="96" t="s">
        <v>3629</v>
      </c>
      <c r="D334" s="311">
        <v>399</v>
      </c>
      <c r="E334" s="104"/>
    </row>
    <row r="335" spans="1:8">
      <c r="A335" s="391">
        <v>31</v>
      </c>
      <c r="B335" s="95"/>
      <c r="C335" s="95" t="s">
        <v>3630</v>
      </c>
      <c r="D335" s="311">
        <v>1987</v>
      </c>
      <c r="E335" s="102"/>
    </row>
    <row r="336" spans="1:8">
      <c r="A336" s="392"/>
      <c r="B336" s="12"/>
      <c r="C336" s="12" t="s">
        <v>3634</v>
      </c>
      <c r="D336" s="311">
        <v>1987</v>
      </c>
      <c r="E336" s="103"/>
    </row>
    <row r="337" spans="1:5">
      <c r="A337" s="392"/>
      <c r="B337" s="12"/>
      <c r="C337" s="32" t="s">
        <v>3639</v>
      </c>
      <c r="D337" s="311">
        <v>1987</v>
      </c>
      <c r="E337" s="103"/>
    </row>
    <row r="338" spans="1:5">
      <c r="A338" s="392"/>
      <c r="B338" s="12"/>
      <c r="C338" s="12" t="s">
        <v>3626</v>
      </c>
      <c r="D338" s="311">
        <v>1987</v>
      </c>
      <c r="E338" s="103"/>
    </row>
    <row r="339" spans="1:5">
      <c r="A339" s="392"/>
      <c r="B339" s="12"/>
      <c r="C339" s="12" t="s">
        <v>3627</v>
      </c>
      <c r="D339" s="311">
        <v>1987</v>
      </c>
      <c r="E339" s="103"/>
    </row>
    <row r="340" spans="1:5">
      <c r="A340" s="392"/>
      <c r="B340" s="12"/>
      <c r="C340" s="12" t="s">
        <v>3628</v>
      </c>
      <c r="D340" s="311">
        <v>1987</v>
      </c>
      <c r="E340" s="103"/>
    </row>
    <row r="341" spans="1:5">
      <c r="A341" s="392"/>
      <c r="B341" s="12"/>
      <c r="C341" s="12" t="s">
        <v>3629</v>
      </c>
      <c r="D341" s="311">
        <v>1987</v>
      </c>
      <c r="E341" s="103"/>
    </row>
    <row r="342" spans="1:5">
      <c r="A342" s="392"/>
      <c r="B342" s="12"/>
      <c r="C342" s="12" t="s">
        <v>3631</v>
      </c>
      <c r="D342" s="311">
        <v>1987</v>
      </c>
      <c r="E342" s="103"/>
    </row>
    <row r="343" spans="1:5">
      <c r="A343" s="392"/>
      <c r="B343" s="12"/>
      <c r="C343" s="12" t="s">
        <v>3632</v>
      </c>
      <c r="D343" s="311">
        <v>1987</v>
      </c>
      <c r="E343" s="103"/>
    </row>
    <row r="344" spans="1:5">
      <c r="A344" s="392"/>
      <c r="B344" s="12"/>
      <c r="C344" s="12" t="s">
        <v>3633</v>
      </c>
      <c r="D344" s="311">
        <v>1987</v>
      </c>
      <c r="E344" s="103"/>
    </row>
    <row r="345" spans="1:5" ht="15.75" thickBot="1">
      <c r="A345" s="393"/>
      <c r="B345" s="96"/>
      <c r="C345" s="96" t="s">
        <v>3629</v>
      </c>
      <c r="D345" s="311">
        <v>1987</v>
      </c>
      <c r="E345" s="104"/>
    </row>
    <row r="346" spans="1:5">
      <c r="A346" s="391">
        <v>32</v>
      </c>
      <c r="B346" s="95"/>
      <c r="C346" s="95" t="s">
        <v>3630</v>
      </c>
      <c r="D346" s="311">
        <v>399</v>
      </c>
      <c r="E346" s="102"/>
    </row>
    <row r="347" spans="1:5">
      <c r="A347" s="392"/>
      <c r="B347" s="12"/>
      <c r="C347" s="12" t="s">
        <v>3634</v>
      </c>
      <c r="D347" s="311">
        <v>399</v>
      </c>
      <c r="E347" s="103"/>
    </row>
    <row r="348" spans="1:5">
      <c r="A348" s="392"/>
      <c r="B348" s="12"/>
      <c r="C348" s="32" t="s">
        <v>3639</v>
      </c>
      <c r="D348" s="311">
        <v>399</v>
      </c>
      <c r="E348" s="103"/>
    </row>
    <row r="349" spans="1:5">
      <c r="A349" s="392"/>
      <c r="B349" s="12"/>
      <c r="C349" s="12" t="s">
        <v>3626</v>
      </c>
      <c r="D349" s="311">
        <v>399</v>
      </c>
      <c r="E349" s="103"/>
    </row>
    <row r="350" spans="1:5">
      <c r="A350" s="392"/>
      <c r="B350" s="12"/>
      <c r="C350" s="12" t="s">
        <v>3627</v>
      </c>
      <c r="D350" s="311">
        <v>399</v>
      </c>
      <c r="E350" s="103"/>
    </row>
    <row r="351" spans="1:5">
      <c r="A351" s="392"/>
      <c r="B351" s="12"/>
      <c r="C351" s="12" t="s">
        <v>3628</v>
      </c>
      <c r="D351" s="311">
        <v>399</v>
      </c>
      <c r="E351" s="103"/>
    </row>
    <row r="352" spans="1:5">
      <c r="A352" s="392"/>
      <c r="B352" s="12"/>
      <c r="C352" s="12" t="s">
        <v>3629</v>
      </c>
      <c r="D352" s="311">
        <v>399</v>
      </c>
      <c r="E352" s="103"/>
    </row>
    <row r="353" spans="1:5">
      <c r="A353" s="392"/>
      <c r="B353" s="12"/>
      <c r="C353" s="12" t="s">
        <v>3631</v>
      </c>
      <c r="D353" s="311">
        <v>399</v>
      </c>
      <c r="E353" s="103"/>
    </row>
    <row r="354" spans="1:5">
      <c r="A354" s="392"/>
      <c r="B354" s="12"/>
      <c r="C354" s="12" t="s">
        <v>3632</v>
      </c>
      <c r="D354" s="311">
        <v>399</v>
      </c>
      <c r="E354" s="103"/>
    </row>
    <row r="355" spans="1:5">
      <c r="A355" s="392"/>
      <c r="B355" s="12"/>
      <c r="C355" s="12" t="s">
        <v>3633</v>
      </c>
      <c r="D355" s="311">
        <v>399</v>
      </c>
      <c r="E355" s="103"/>
    </row>
    <row r="356" spans="1:5" ht="15.75" thickBot="1">
      <c r="A356" s="393"/>
      <c r="B356" s="96"/>
      <c r="C356" s="96" t="s">
        <v>3629</v>
      </c>
      <c r="D356" s="311">
        <v>399</v>
      </c>
      <c r="E356" s="104"/>
    </row>
    <row r="357" spans="1:5">
      <c r="A357" s="391">
        <v>33</v>
      </c>
      <c r="B357" s="95"/>
      <c r="C357" s="95" t="s">
        <v>3630</v>
      </c>
      <c r="D357" s="311">
        <v>1987</v>
      </c>
      <c r="E357" s="102"/>
    </row>
    <row r="358" spans="1:5">
      <c r="A358" s="392"/>
      <c r="B358" s="12"/>
      <c r="C358" s="12" t="s">
        <v>3634</v>
      </c>
      <c r="D358" s="311">
        <v>1987</v>
      </c>
      <c r="E358" s="103"/>
    </row>
    <row r="359" spans="1:5">
      <c r="A359" s="392"/>
      <c r="B359" s="12"/>
      <c r="C359" s="32" t="s">
        <v>3639</v>
      </c>
      <c r="D359" s="311">
        <v>1987</v>
      </c>
      <c r="E359" s="103"/>
    </row>
    <row r="360" spans="1:5">
      <c r="A360" s="392"/>
      <c r="B360" s="12"/>
      <c r="C360" s="12" t="s">
        <v>3626</v>
      </c>
      <c r="D360" s="311">
        <v>1987</v>
      </c>
      <c r="E360" s="103"/>
    </row>
    <row r="361" spans="1:5">
      <c r="A361" s="392"/>
      <c r="B361" s="12"/>
      <c r="C361" s="12" t="s">
        <v>3627</v>
      </c>
      <c r="D361" s="311">
        <v>1987</v>
      </c>
      <c r="E361" s="103"/>
    </row>
    <row r="362" spans="1:5">
      <c r="A362" s="392"/>
      <c r="B362" s="12"/>
      <c r="C362" s="12" t="s">
        <v>3628</v>
      </c>
      <c r="D362" s="311">
        <v>1987</v>
      </c>
      <c r="E362" s="103"/>
    </row>
    <row r="363" spans="1:5">
      <c r="A363" s="392"/>
      <c r="B363" s="12"/>
      <c r="C363" s="12" t="s">
        <v>3629</v>
      </c>
      <c r="D363" s="311">
        <v>1987</v>
      </c>
      <c r="E363" s="103"/>
    </row>
    <row r="364" spans="1:5">
      <c r="A364" s="392"/>
      <c r="B364" s="12"/>
      <c r="C364" s="12" t="s">
        <v>3631</v>
      </c>
      <c r="D364" s="311">
        <v>1987</v>
      </c>
      <c r="E364" s="103"/>
    </row>
    <row r="365" spans="1:5">
      <c r="A365" s="392"/>
      <c r="B365" s="12"/>
      <c r="C365" s="12" t="s">
        <v>3632</v>
      </c>
      <c r="D365" s="311">
        <v>1987</v>
      </c>
      <c r="E365" s="103"/>
    </row>
    <row r="366" spans="1:5">
      <c r="A366" s="392"/>
      <c r="B366" s="12"/>
      <c r="C366" s="12" t="s">
        <v>3633</v>
      </c>
      <c r="D366" s="311">
        <v>1987</v>
      </c>
      <c r="E366" s="103"/>
    </row>
    <row r="367" spans="1:5" ht="15.75" thickBot="1">
      <c r="A367" s="393"/>
      <c r="B367" s="96"/>
      <c r="C367" s="96" t="s">
        <v>3629</v>
      </c>
      <c r="D367" s="311">
        <v>1987</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1987</v>
      </c>
      <c r="E379" s="102"/>
    </row>
    <row r="380" spans="1:5">
      <c r="A380" s="392"/>
      <c r="B380" s="12"/>
      <c r="C380" s="12" t="s">
        <v>3634</v>
      </c>
      <c r="D380" s="311">
        <v>1987</v>
      </c>
      <c r="E380" s="103"/>
    </row>
    <row r="381" spans="1:5">
      <c r="A381" s="392"/>
      <c r="B381" s="12"/>
      <c r="C381" s="32" t="s">
        <v>3639</v>
      </c>
      <c r="D381" s="311">
        <v>1987</v>
      </c>
      <c r="E381" s="103"/>
    </row>
    <row r="382" spans="1:5">
      <c r="A382" s="392"/>
      <c r="B382" s="12"/>
      <c r="C382" s="12" t="s">
        <v>3626</v>
      </c>
      <c r="D382" s="311">
        <v>1987</v>
      </c>
      <c r="E382" s="103"/>
    </row>
    <row r="383" spans="1:5">
      <c r="A383" s="392"/>
      <c r="B383" s="12"/>
      <c r="C383" s="12" t="s">
        <v>3627</v>
      </c>
      <c r="D383" s="311">
        <v>1987</v>
      </c>
      <c r="E383" s="103"/>
    </row>
    <row r="384" spans="1:5">
      <c r="A384" s="392"/>
      <c r="B384" s="12"/>
      <c r="C384" s="12" t="s">
        <v>3628</v>
      </c>
      <c r="D384" s="311">
        <v>1987</v>
      </c>
      <c r="E384" s="103"/>
    </row>
    <row r="385" spans="1:5">
      <c r="A385" s="392"/>
      <c r="B385" s="12"/>
      <c r="C385" s="12" t="s">
        <v>3629</v>
      </c>
      <c r="D385" s="311">
        <v>1987</v>
      </c>
      <c r="E385" s="103"/>
    </row>
    <row r="386" spans="1:5">
      <c r="A386" s="392"/>
      <c r="B386" s="12"/>
      <c r="C386" s="12" t="s">
        <v>3631</v>
      </c>
      <c r="D386" s="311">
        <v>1987</v>
      </c>
      <c r="E386" s="103"/>
    </row>
    <row r="387" spans="1:5">
      <c r="A387" s="392"/>
      <c r="B387" s="12"/>
      <c r="C387" s="12" t="s">
        <v>3632</v>
      </c>
      <c r="D387" s="311">
        <v>1987</v>
      </c>
      <c r="E387" s="103"/>
    </row>
    <row r="388" spans="1:5">
      <c r="A388" s="392"/>
      <c r="B388" s="12"/>
      <c r="C388" s="12" t="s">
        <v>3633</v>
      </c>
      <c r="D388" s="311">
        <v>1987</v>
      </c>
      <c r="E388" s="103"/>
    </row>
    <row r="389" spans="1:5" ht="15.75" thickBot="1">
      <c r="A389" s="393"/>
      <c r="B389" s="96"/>
      <c r="C389" s="96" t="s">
        <v>3629</v>
      </c>
      <c r="D389" s="311">
        <v>1987</v>
      </c>
      <c r="E389" s="104"/>
    </row>
    <row r="390" spans="1:5">
      <c r="A390" s="391">
        <v>36</v>
      </c>
      <c r="B390" s="95"/>
      <c r="C390" s="95" t="s">
        <v>3630</v>
      </c>
      <c r="D390" s="311">
        <v>399</v>
      </c>
      <c r="E390" s="102"/>
    </row>
    <row r="391" spans="1:5">
      <c r="A391" s="392"/>
      <c r="B391" s="12"/>
      <c r="C391" s="12" t="s">
        <v>3634</v>
      </c>
      <c r="D391" s="311">
        <v>399</v>
      </c>
      <c r="E391" s="103"/>
    </row>
    <row r="392" spans="1:5">
      <c r="A392" s="392"/>
      <c r="B392" s="12"/>
      <c r="C392" s="32" t="s">
        <v>3639</v>
      </c>
      <c r="D392" s="311">
        <v>399</v>
      </c>
      <c r="E392" s="103"/>
    </row>
    <row r="393" spans="1:5">
      <c r="A393" s="392"/>
      <c r="B393" s="12"/>
      <c r="C393" s="12" t="s">
        <v>3626</v>
      </c>
      <c r="D393" s="311">
        <v>399</v>
      </c>
      <c r="E393" s="103"/>
    </row>
    <row r="394" spans="1:5">
      <c r="A394" s="392"/>
      <c r="B394" s="12"/>
      <c r="C394" s="12" t="s">
        <v>3627</v>
      </c>
      <c r="D394" s="311">
        <v>399</v>
      </c>
      <c r="E394" s="103"/>
    </row>
    <row r="395" spans="1:5">
      <c r="A395" s="392"/>
      <c r="B395" s="12"/>
      <c r="C395" s="12" t="s">
        <v>3628</v>
      </c>
      <c r="D395" s="311">
        <v>399</v>
      </c>
      <c r="E395" s="103"/>
    </row>
    <row r="396" spans="1:5">
      <c r="A396" s="392"/>
      <c r="B396" s="12"/>
      <c r="C396" s="12" t="s">
        <v>3629</v>
      </c>
      <c r="D396" s="311">
        <v>399</v>
      </c>
      <c r="E396" s="103"/>
    </row>
    <row r="397" spans="1:5">
      <c r="A397" s="392"/>
      <c r="B397" s="12"/>
      <c r="C397" s="12" t="s">
        <v>3631</v>
      </c>
      <c r="D397" s="311">
        <v>399</v>
      </c>
      <c r="E397" s="103"/>
    </row>
    <row r="398" spans="1:5">
      <c r="A398" s="392"/>
      <c r="B398" s="12"/>
      <c r="C398" s="12" t="s">
        <v>3632</v>
      </c>
      <c r="D398" s="311">
        <v>399</v>
      </c>
      <c r="E398" s="103"/>
    </row>
    <row r="399" spans="1:5">
      <c r="A399" s="392"/>
      <c r="B399" s="12"/>
      <c r="C399" s="12" t="s">
        <v>3633</v>
      </c>
      <c r="D399" s="311">
        <v>399</v>
      </c>
      <c r="E399" s="103"/>
    </row>
    <row r="400" spans="1:5" ht="15.75" thickBot="1">
      <c r="A400" s="393"/>
      <c r="B400" s="96"/>
      <c r="C400" s="96" t="s">
        <v>3629</v>
      </c>
      <c r="D400" s="311">
        <v>399</v>
      </c>
      <c r="E400" s="104"/>
    </row>
    <row r="401" spans="1:5">
      <c r="A401" s="391">
        <v>37</v>
      </c>
      <c r="B401" s="95"/>
      <c r="C401" s="95" t="s">
        <v>3630</v>
      </c>
      <c r="D401" s="311">
        <v>1987</v>
      </c>
      <c r="E401" s="102"/>
    </row>
    <row r="402" spans="1:5">
      <c r="A402" s="392"/>
      <c r="B402" s="12"/>
      <c r="C402" s="12" t="s">
        <v>3634</v>
      </c>
      <c r="D402" s="311">
        <v>1987</v>
      </c>
      <c r="E402" s="103"/>
    </row>
    <row r="403" spans="1:5">
      <c r="A403" s="392"/>
      <c r="B403" s="12"/>
      <c r="C403" s="32" t="s">
        <v>3639</v>
      </c>
      <c r="D403" s="311">
        <v>1987</v>
      </c>
      <c r="E403" s="103"/>
    </row>
    <row r="404" spans="1:5">
      <c r="A404" s="392"/>
      <c r="B404" s="12"/>
      <c r="C404" s="12" t="s">
        <v>3626</v>
      </c>
      <c r="D404" s="311">
        <v>1987</v>
      </c>
      <c r="E404" s="103"/>
    </row>
    <row r="405" spans="1:5">
      <c r="A405" s="392"/>
      <c r="B405" s="12"/>
      <c r="C405" s="12" t="s">
        <v>3627</v>
      </c>
      <c r="D405" s="311">
        <v>1987</v>
      </c>
      <c r="E405" s="103"/>
    </row>
    <row r="406" spans="1:5">
      <c r="A406" s="392"/>
      <c r="B406" s="12"/>
      <c r="C406" s="12" t="s">
        <v>3628</v>
      </c>
      <c r="D406" s="311">
        <v>1987</v>
      </c>
      <c r="E406" s="103"/>
    </row>
    <row r="407" spans="1:5">
      <c r="A407" s="392"/>
      <c r="B407" s="12"/>
      <c r="C407" s="12" t="s">
        <v>3629</v>
      </c>
      <c r="D407" s="311">
        <v>1987</v>
      </c>
      <c r="E407" s="103"/>
    </row>
    <row r="408" spans="1:5">
      <c r="A408" s="392"/>
      <c r="B408" s="12"/>
      <c r="C408" s="12" t="s">
        <v>3631</v>
      </c>
      <c r="D408" s="311">
        <v>1987</v>
      </c>
      <c r="E408" s="103"/>
    </row>
    <row r="409" spans="1:5">
      <c r="A409" s="392"/>
      <c r="B409" s="12"/>
      <c r="C409" s="12" t="s">
        <v>3632</v>
      </c>
      <c r="D409" s="311">
        <v>1987</v>
      </c>
      <c r="E409" s="103"/>
    </row>
    <row r="410" spans="1:5">
      <c r="A410" s="392"/>
      <c r="B410" s="12"/>
      <c r="C410" s="12" t="s">
        <v>3633</v>
      </c>
      <c r="D410" s="311">
        <v>1987</v>
      </c>
      <c r="E410" s="103"/>
    </row>
    <row r="411" spans="1:5" ht="15.75" thickBot="1">
      <c r="A411" s="393"/>
      <c r="B411" s="96"/>
      <c r="C411" s="96" t="s">
        <v>3629</v>
      </c>
      <c r="D411" s="311">
        <v>1987</v>
      </c>
      <c r="E411" s="104"/>
    </row>
    <row r="412" spans="1:5">
      <c r="A412" s="391">
        <v>38</v>
      </c>
      <c r="B412" s="95"/>
      <c r="C412" s="95" t="s">
        <v>3630</v>
      </c>
      <c r="D412" s="311">
        <v>399</v>
      </c>
      <c r="E412" s="102"/>
    </row>
    <row r="413" spans="1:5">
      <c r="A413" s="392"/>
      <c r="B413" s="12"/>
      <c r="C413" s="12" t="s">
        <v>3634</v>
      </c>
      <c r="D413" s="311">
        <v>399</v>
      </c>
      <c r="E413" s="103"/>
    </row>
    <row r="414" spans="1:5">
      <c r="A414" s="392"/>
      <c r="B414" s="12"/>
      <c r="C414" s="32" t="s">
        <v>3639</v>
      </c>
      <c r="D414" s="311">
        <v>399</v>
      </c>
      <c r="E414" s="103"/>
    </row>
    <row r="415" spans="1:5">
      <c r="A415" s="392"/>
      <c r="B415" s="12"/>
      <c r="C415" s="12" t="s">
        <v>3626</v>
      </c>
      <c r="D415" s="311">
        <v>399</v>
      </c>
      <c r="E415" s="103"/>
    </row>
    <row r="416" spans="1:5">
      <c r="A416" s="392"/>
      <c r="B416" s="12"/>
      <c r="C416" s="12" t="s">
        <v>3627</v>
      </c>
      <c r="D416" s="311">
        <v>399</v>
      </c>
      <c r="E416" s="103"/>
    </row>
    <row r="417" spans="1:5">
      <c r="A417" s="392"/>
      <c r="B417" s="12"/>
      <c r="C417" s="12" t="s">
        <v>3628</v>
      </c>
      <c r="D417" s="311">
        <v>399</v>
      </c>
      <c r="E417" s="103"/>
    </row>
    <row r="418" spans="1:5">
      <c r="A418" s="392"/>
      <c r="B418" s="12"/>
      <c r="C418" s="12" t="s">
        <v>3629</v>
      </c>
      <c r="D418" s="311">
        <v>399</v>
      </c>
      <c r="E418" s="103"/>
    </row>
    <row r="419" spans="1:5">
      <c r="A419" s="392"/>
      <c r="B419" s="12"/>
      <c r="C419" s="12" t="s">
        <v>3631</v>
      </c>
      <c r="D419" s="311">
        <v>399</v>
      </c>
      <c r="E419" s="103"/>
    </row>
    <row r="420" spans="1:5">
      <c r="A420" s="392"/>
      <c r="B420" s="12"/>
      <c r="C420" s="12" t="s">
        <v>3632</v>
      </c>
      <c r="D420" s="311">
        <v>399</v>
      </c>
      <c r="E420" s="103"/>
    </row>
    <row r="421" spans="1:5">
      <c r="A421" s="392"/>
      <c r="B421" s="12"/>
      <c r="C421" s="12" t="s">
        <v>3633</v>
      </c>
      <c r="D421" s="311">
        <v>399</v>
      </c>
      <c r="E421" s="103"/>
    </row>
    <row r="422" spans="1:5" ht="15.75" thickBot="1">
      <c r="A422" s="393"/>
      <c r="B422" s="96"/>
      <c r="C422" s="96" t="s">
        <v>3629</v>
      </c>
      <c r="D422" s="311">
        <v>399</v>
      </c>
      <c r="E422" s="104"/>
    </row>
    <row r="423" spans="1:5">
      <c r="A423" s="391">
        <v>39</v>
      </c>
      <c r="B423" s="95"/>
      <c r="C423" s="95" t="s">
        <v>3630</v>
      </c>
      <c r="D423" s="311">
        <v>399</v>
      </c>
      <c r="E423" s="102"/>
    </row>
    <row r="424" spans="1:5">
      <c r="A424" s="392"/>
      <c r="B424" s="12"/>
      <c r="C424" s="12" t="s">
        <v>3634</v>
      </c>
      <c r="D424" s="311">
        <v>399</v>
      </c>
      <c r="E424" s="103"/>
    </row>
    <row r="425" spans="1:5">
      <c r="A425" s="392"/>
      <c r="B425" s="12"/>
      <c r="C425" s="32" t="s">
        <v>3639</v>
      </c>
      <c r="D425" s="311">
        <v>399</v>
      </c>
      <c r="E425" s="103"/>
    </row>
    <row r="426" spans="1:5">
      <c r="A426" s="392"/>
      <c r="B426" s="12"/>
      <c r="C426" s="12" t="s">
        <v>3626</v>
      </c>
      <c r="D426" s="311">
        <v>399</v>
      </c>
      <c r="E426" s="103"/>
    </row>
    <row r="427" spans="1:5">
      <c r="A427" s="392"/>
      <c r="B427" s="12"/>
      <c r="C427" s="12" t="s">
        <v>3627</v>
      </c>
      <c r="D427" s="311">
        <v>399</v>
      </c>
      <c r="E427" s="103"/>
    </row>
    <row r="428" spans="1:5">
      <c r="A428" s="392"/>
      <c r="B428" s="12"/>
      <c r="C428" s="12" t="s">
        <v>3628</v>
      </c>
      <c r="D428" s="311">
        <v>399</v>
      </c>
      <c r="E428" s="103"/>
    </row>
    <row r="429" spans="1:5">
      <c r="A429" s="392"/>
      <c r="B429" s="12"/>
      <c r="C429" s="12" t="s">
        <v>3629</v>
      </c>
      <c r="D429" s="311">
        <v>399</v>
      </c>
      <c r="E429" s="103"/>
    </row>
    <row r="430" spans="1:5">
      <c r="A430" s="392"/>
      <c r="B430" s="12"/>
      <c r="C430" s="12" t="s">
        <v>3631</v>
      </c>
      <c r="D430" s="311">
        <v>399</v>
      </c>
      <c r="E430" s="103"/>
    </row>
    <row r="431" spans="1:5">
      <c r="A431" s="392"/>
      <c r="B431" s="12"/>
      <c r="C431" s="12" t="s">
        <v>3632</v>
      </c>
      <c r="D431" s="311">
        <v>399</v>
      </c>
      <c r="E431" s="103"/>
    </row>
    <row r="432" spans="1:5">
      <c r="A432" s="392"/>
      <c r="B432" s="12"/>
      <c r="C432" s="12" t="s">
        <v>3633</v>
      </c>
      <c r="D432" s="311">
        <v>399</v>
      </c>
      <c r="E432" s="103"/>
    </row>
    <row r="433" spans="1:13" ht="15.75" thickBot="1">
      <c r="A433" s="393"/>
      <c r="B433" s="96"/>
      <c r="C433" s="96" t="s">
        <v>3629</v>
      </c>
      <c r="D433" s="311">
        <v>399</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2022-05-01T04:29:05Z</dcterms:modified>
</cp:coreProperties>
</file>