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INUS\BLUEJACK_nar\04. Post Training\20. Predictive Analysis\Material\"/>
    </mc:Choice>
  </mc:AlternateContent>
  <xr:revisionPtr revIDLastSave="0" documentId="13_ncr:1_{10AD9E87-43F9-48B2-BACD-4A778D980163}" xr6:coauthVersionLast="47" xr6:coauthVersionMax="47" xr10:uidLastSave="{00000000-0000-0000-0000-000000000000}"/>
  <bookViews>
    <workbookView xWindow="-120" yWindow="-120" windowWidth="29040" windowHeight="15720" xr2:uid="{66BEF64C-48A9-4275-BB11-8A65C47A12DB}"/>
  </bookViews>
  <sheets>
    <sheet name="MB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MBA!$AF$10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1" i="1" l="1" a="1"/>
  <c r="Y33" i="1" a="1"/>
  <c r="Y32" i="1" a="1"/>
  <c r="Y30" i="1" a="1"/>
  <c r="Y32" i="1" l="1"/>
  <c r="Y33" i="1"/>
  <c r="Y31" i="1"/>
  <c r="Y30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7" i="1"/>
  <c r="V2" i="1"/>
  <c r="X30" i="1" a="1"/>
  <c r="X31" i="1" a="1"/>
  <c r="X32" i="1" a="1"/>
  <c r="X33" i="1" a="1"/>
  <c r="AB8" i="1" a="1"/>
  <c r="AB12" i="1" a="1"/>
  <c r="AB16" i="1" a="1"/>
  <c r="AB20" i="1" a="1"/>
  <c r="AB9" i="1" a="1"/>
  <c r="AB13" i="1" a="1"/>
  <c r="AB17" i="1" a="1"/>
  <c r="AB21" i="1" a="1"/>
  <c r="AB10" i="1" a="1"/>
  <c r="AB14" i="1" a="1"/>
  <c r="AB18" i="1" a="1"/>
  <c r="AB22" i="1" a="1"/>
  <c r="AB11" i="1" a="1"/>
  <c r="AB15" i="1" a="1"/>
  <c r="AB19" i="1" a="1"/>
  <c r="AB23" i="1" a="1"/>
  <c r="AB7" i="1" a="1"/>
  <c r="W19" i="1"/>
  <c r="W20" i="1"/>
  <c r="W21" i="1"/>
  <c r="W22" i="1"/>
  <c r="W23" i="1"/>
  <c r="W8" i="1"/>
  <c r="W16" i="1"/>
  <c r="W9" i="1"/>
  <c r="W17" i="1"/>
  <c r="W10" i="1"/>
  <c r="W18" i="1"/>
  <c r="W11" i="1"/>
  <c r="W14" i="1"/>
  <c r="W12" i="1"/>
  <c r="W13" i="1"/>
  <c r="W15" i="1"/>
  <c r="W7" i="1"/>
  <c r="Z31" i="1" l="1"/>
  <c r="Z32" i="1"/>
  <c r="Z33" i="1"/>
  <c r="Z30" i="1"/>
  <c r="X30" i="1"/>
  <c r="AA30" i="1" s="1"/>
  <c r="X33" i="1"/>
  <c r="AA33" i="1" s="1"/>
  <c r="X32" i="1"/>
  <c r="AA32" i="1" s="1"/>
  <c r="X31" i="1"/>
  <c r="AA31" i="1" s="1"/>
  <c r="AD7" i="1"/>
  <c r="AD15" i="1"/>
  <c r="AD23" i="1"/>
  <c r="AD14" i="1"/>
  <c r="AD8" i="1"/>
  <c r="AD16" i="1"/>
  <c r="AD9" i="1"/>
  <c r="AD17" i="1"/>
  <c r="AD10" i="1"/>
  <c r="AD18" i="1"/>
  <c r="AD22" i="1"/>
  <c r="AD11" i="1"/>
  <c r="AD19" i="1"/>
  <c r="AD21" i="1"/>
  <c r="AD12" i="1"/>
  <c r="AD20" i="1"/>
  <c r="AD13" i="1"/>
  <c r="AC15" i="1"/>
  <c r="AF15" i="1" s="1"/>
  <c r="AC13" i="1"/>
  <c r="AC12" i="1"/>
  <c r="AC14" i="1"/>
  <c r="AC11" i="1"/>
  <c r="AC18" i="1"/>
  <c r="AC10" i="1"/>
  <c r="AC17" i="1"/>
  <c r="AC9" i="1"/>
  <c r="AC16" i="1"/>
  <c r="AC8" i="1"/>
  <c r="AC23" i="1"/>
  <c r="AC22" i="1"/>
  <c r="AC21" i="1"/>
  <c r="AC20" i="1"/>
  <c r="AF20" i="1" s="1"/>
  <c r="AC19" i="1"/>
  <c r="AC7" i="1"/>
  <c r="AB23" i="1"/>
  <c r="AB19" i="1"/>
  <c r="AB15" i="1"/>
  <c r="AB11" i="1"/>
  <c r="AB22" i="1"/>
  <c r="AB18" i="1"/>
  <c r="AB14" i="1"/>
  <c r="AB10" i="1"/>
  <c r="AB21" i="1"/>
  <c r="AB17" i="1"/>
  <c r="AB13" i="1"/>
  <c r="AB9" i="1"/>
  <c r="AB20" i="1"/>
  <c r="AB16" i="1"/>
  <c r="AB12" i="1"/>
  <c r="AB8" i="1"/>
  <c r="AB7" i="1"/>
  <c r="AF21" i="1" l="1"/>
  <c r="AG21" i="1" s="1"/>
  <c r="AF18" i="1"/>
  <c r="AG18" i="1" s="1"/>
  <c r="AF23" i="1"/>
  <c r="AG23" i="1" s="1"/>
  <c r="AG20" i="1"/>
  <c r="AF10" i="1"/>
  <c r="AG10" i="1" s="1"/>
  <c r="AF13" i="1"/>
  <c r="AG13" i="1" s="1"/>
  <c r="AF7" i="1"/>
  <c r="AG7" i="1" s="1"/>
  <c r="AG15" i="1"/>
  <c r="AF22" i="1"/>
  <c r="AG22" i="1" s="1"/>
  <c r="AF8" i="1"/>
  <c r="AG8" i="1" s="1"/>
  <c r="AF19" i="1"/>
  <c r="AG19" i="1" s="1"/>
  <c r="AF11" i="1"/>
  <c r="AG11" i="1" s="1"/>
  <c r="AF14" i="1"/>
  <c r="AG14" i="1" s="1"/>
  <c r="AF12" i="1"/>
  <c r="AG12" i="1" s="1"/>
  <c r="AF16" i="1"/>
  <c r="AG16" i="1" s="1"/>
  <c r="AF9" i="1"/>
  <c r="AG9" i="1" s="1"/>
  <c r="AF17" i="1"/>
  <c r="AG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<sst xmlns="http://schemas.openxmlformats.org/spreadsheetml/2006/main" count="104" uniqueCount="36">
  <si>
    <t>GoldClass</t>
  </si>
  <si>
    <t>SilverClass</t>
  </si>
  <si>
    <t>BronzeClass</t>
  </si>
  <si>
    <t>Male</t>
  </si>
  <si>
    <t>Female</t>
  </si>
  <si>
    <t>AgeMissing</t>
  </si>
  <si>
    <t>Child</t>
  </si>
  <si>
    <t>Adult</t>
  </si>
  <si>
    <t>Elderly</t>
  </si>
  <si>
    <t>IsSolo</t>
  </si>
  <si>
    <t>IsCouple</t>
  </si>
  <si>
    <t>IsTriplet</t>
  </si>
  <si>
    <t>IsGroup</t>
  </si>
  <si>
    <t>HasChild</t>
  </si>
  <si>
    <t>HasElderly</t>
  </si>
  <si>
    <t>NoAges</t>
  </si>
  <si>
    <t>Survived</t>
  </si>
  <si>
    <t>Total "Transactions":</t>
  </si>
  <si>
    <t>Feature Frequency Lookup Table</t>
  </si>
  <si>
    <t>Feature Index</t>
  </si>
  <si>
    <t>Feature</t>
  </si>
  <si>
    <t>Frequency</t>
  </si>
  <si>
    <t>LHS</t>
  </si>
  <si>
    <t>RHS</t>
  </si>
  <si>
    <t>Occurances</t>
  </si>
  <si>
    <t xml:space="preserve">2-Way Lift </t>
  </si>
  <si>
    <t>LHS Freq</t>
  </si>
  <si>
    <t>RHS Freq</t>
  </si>
  <si>
    <t>Predicted Trans</t>
  </si>
  <si>
    <t>Lift</t>
  </si>
  <si>
    <t>Transaction</t>
  </si>
  <si>
    <t xml:space="preserve">3-Way Lift </t>
  </si>
  <si>
    <t>Feature 1</t>
  </si>
  <si>
    <t>Feature 2</t>
  </si>
  <si>
    <t>Feature 3</t>
  </si>
  <si>
    <t>Occurrences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</si>
</sst>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0" fillId="2" borderId="1" xfId="2" applyNumberFormat="1" applyFont="1" applyFill="1" applyBorder="1" applyAlignment="1">
      <alignment horizontal="center" vertical="center"/>
    </xf>
    <xf numFmtId="0" fontId="0" fillId="2" borderId="0" xfId="0" applyFill="1"/>
    <xf numFmtId="166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20E11-1DEF-465A-A664-7886EA96C42F}" name="Table1" displayName="Table1" ref="A1:Q501" totalsRowShown="0">
  <autoFilter ref="A1:Q501" xr:uid="{59020E11-1DEF-465A-A664-7886EA96C42F}"/>
  <tableColumns count="17">
    <tableColumn id="1" xr3:uid="{2A621547-8FE8-4446-8154-D03D6015CE35}" name="GoldClass"/>
    <tableColumn id="2" xr3:uid="{914857A1-97E9-4B7D-8AF8-A0A4B2394866}" name="SilverClass"/>
    <tableColumn id="3" xr3:uid="{B75728D7-AC0E-47EC-9EF6-8482A5BF5EF4}" name="BronzeClass"/>
    <tableColumn id="17" xr3:uid="{579CCEBE-70E5-4AC7-A640-33AF0B38D866}" name="Male" dataDxfId="0"/>
    <tableColumn id="4" xr3:uid="{8789C904-40C7-4F9B-978F-D6299CFD509F}" name="Female"/>
    <tableColumn id="5" xr3:uid="{CBC1077D-DB69-4FA2-8DBC-5C990C6540B3}" name="AgeMissing"/>
    <tableColumn id="6" xr3:uid="{F3E66E9E-7623-4AC1-A5F0-9DFCECDC2EFD}" name="Child"/>
    <tableColumn id="7" xr3:uid="{73CF9233-A986-4254-9716-7B05657EBCE2}" name="Adult"/>
    <tableColumn id="8" xr3:uid="{C0D2109C-9B95-4716-B0F1-9CE0702F14AC}" name="Elderly"/>
    <tableColumn id="9" xr3:uid="{B1DFD610-B61E-4B34-B987-59BD220C3F81}" name="IsSolo"/>
    <tableColumn id="10" xr3:uid="{F18DBA74-6272-4588-B2DB-4EECD77BC15C}" name="IsCouple"/>
    <tableColumn id="11" xr3:uid="{1C251330-580E-41FE-8DB8-0119E7245DC5}" name="IsTriplet"/>
    <tableColumn id="12" xr3:uid="{6FA1BEDD-0832-4A6A-8470-54EB9BE57219}" name="IsGroup"/>
    <tableColumn id="13" xr3:uid="{96528EDF-149F-4163-8BBC-62868F2956E6}" name="HasChild"/>
    <tableColumn id="14" xr3:uid="{B89699B8-46DF-4674-AE90-60103487D4D8}" name="HasElderly"/>
    <tableColumn id="15" xr3:uid="{ACC24D4B-3C70-4E5C-824C-86FCE8DDE118}" name="NoAges"/>
    <tableColumn id="16" xr3:uid="{FB561767-BFCE-4627-92A1-F6749FCFE48A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C2C4-B3FC-4DE5-A184-52B0888D0B40}">
  <dimension ref="A1:AH501"/>
  <sheetViews>
    <sheetView tabSelected="1" topLeftCell="O3" zoomScale="115" zoomScaleNormal="115" workbookViewId="0">
      <selection activeCell="V13" sqref="V13"/>
    </sheetView>
  </sheetViews>
  <sheetFormatPr defaultRowHeight="15" x14ac:dyDescent="0.25"/>
  <cols>
    <col min="21" max="21" width="25.28515625" bestFit="1" customWidth="1"/>
    <col min="22" max="22" width="11.85546875" bestFit="1" customWidth="1"/>
    <col min="23" max="23" width="11.28515625" bestFit="1" customWidth="1"/>
    <col min="24" max="24" width="17" bestFit="1" customWidth="1"/>
    <col min="26" max="26" width="12" bestFit="1" customWidth="1"/>
    <col min="27" max="27" width="11" bestFit="1" customWidth="1"/>
    <col min="28" max="28" width="12.28515625" bestFit="1" customWidth="1"/>
    <col min="29" max="29" width="9.5703125" bestFit="1" customWidth="1"/>
    <col min="30" max="30" width="9.42578125" bestFit="1" customWidth="1"/>
    <col min="31" max="31" width="12.42578125" bestFit="1" customWidth="1"/>
    <col min="32" max="33" width="16.42578125" bestFit="1" customWidth="1"/>
    <col min="34" max="34" width="9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34" ht="18.75" x14ac:dyDescent="0.3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U2" s="1" t="s">
        <v>17</v>
      </c>
      <c r="V2" s="6">
        <f>COUNT(Table1[GoldClass])</f>
        <v>500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34" x14ac:dyDescent="0.25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34" ht="18.75" x14ac:dyDescent="0.3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U5" s="10" t="s">
        <v>18</v>
      </c>
      <c r="V5" s="10"/>
      <c r="W5" s="10"/>
      <c r="Z5" s="10" t="s">
        <v>25</v>
      </c>
      <c r="AA5" s="10"/>
      <c r="AB5" s="10"/>
      <c r="AC5" s="10"/>
      <c r="AD5" s="10"/>
      <c r="AE5" s="10"/>
      <c r="AF5" s="10"/>
      <c r="AG5" s="10"/>
      <c r="AH5" s="1"/>
    </row>
    <row r="6" spans="1:34" ht="15.75" x14ac:dyDescent="0.25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s="4" t="s">
        <v>19</v>
      </c>
      <c r="V6" s="4" t="s">
        <v>20</v>
      </c>
      <c r="W6" s="4" t="s">
        <v>21</v>
      </c>
      <c r="Z6" s="4" t="s">
        <v>22</v>
      </c>
      <c r="AA6" s="4" t="s">
        <v>23</v>
      </c>
      <c r="AB6" s="4" t="s">
        <v>24</v>
      </c>
      <c r="AC6" s="4" t="s">
        <v>26</v>
      </c>
      <c r="AD6" s="4" t="s">
        <v>27</v>
      </c>
      <c r="AE6" s="4" t="s">
        <v>30</v>
      </c>
      <c r="AF6" s="4" t="s">
        <v>28</v>
      </c>
      <c r="AG6" s="4" t="s">
        <v>29</v>
      </c>
    </row>
    <row r="7" spans="1:34" x14ac:dyDescent="0.2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U7" s="3">
        <v>1</v>
      </c>
      <c r="V7" s="3" t="s">
        <v>0</v>
      </c>
      <c r="W7" s="5">
        <f ca="1">SUM(INDIRECT("Table1["&amp;V7&amp;"]"))/$V$2</f>
        <v>0.23200000000000001</v>
      </c>
      <c r="Z7" s="3" t="s">
        <v>0</v>
      </c>
      <c r="AA7" s="3" t="s">
        <v>16</v>
      </c>
      <c r="AB7" s="7" cm="1">
        <f t="array" aca="1" ref="AB7" ca="1">SUM(INDIRECT("Table1["&amp;Z7&amp;"]") * (INDIRECT("Table1["&amp;AA7&amp;"]")))</f>
        <v>66</v>
      </c>
      <c r="AC7" s="5">
        <f ca="1">_xlfn.XLOOKUP(Z7,$V$7:$V$23,$W$7:$W$23)</f>
        <v>0.23200000000000001</v>
      </c>
      <c r="AD7" s="5">
        <f ca="1">_xlfn.XLOOKUP(AA7,$V$7:$V$23,$W$7:$W$23)</f>
        <v>0.38600000000000001</v>
      </c>
      <c r="AE7" s="8">
        <f>COUNT(Table1[GoldClass])</f>
        <v>500</v>
      </c>
      <c r="AF7" s="8">
        <f ca="1">AC7*AD7*AE7</f>
        <v>44.776000000000003</v>
      </c>
      <c r="AG7" s="9">
        <f ca="1">AF7/AB7</f>
        <v>0.67842424242424249</v>
      </c>
    </row>
    <row r="8" spans="1:34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U8" s="3">
        <v>2</v>
      </c>
      <c r="V8" s="3" t="s">
        <v>1</v>
      </c>
      <c r="W8" s="5">
        <f t="shared" ref="W8:W23" ca="1" si="0">SUM(INDIRECT("Table1["&amp;V8&amp;"]"))/$V$2</f>
        <v>0.21</v>
      </c>
      <c r="Z8" s="3" t="s">
        <v>1</v>
      </c>
      <c r="AA8" s="3" t="s">
        <v>16</v>
      </c>
      <c r="AB8" s="7" cm="1">
        <f t="array" aca="1" ref="AB8" ca="1">SUM(INDIRECT("Table1["&amp;Z8&amp;"]") * (INDIRECT("Table1["&amp;AA8&amp;"]")))</f>
        <v>49</v>
      </c>
      <c r="AC8" s="5">
        <f t="shared" ref="AC8:AD23" ca="1" si="1">_xlfn.XLOOKUP(Z8,$V$7:$V$23,$W$7:$W$23)</f>
        <v>0.21</v>
      </c>
      <c r="AD8" s="5">
        <f t="shared" ca="1" si="1"/>
        <v>0.38600000000000001</v>
      </c>
      <c r="AE8" s="8">
        <f>COUNT(Table1[GoldClass])</f>
        <v>500</v>
      </c>
      <c r="AF8" s="8">
        <f t="shared" ref="AF8:AF23" ca="1" si="2">AC8*AD8*AE8</f>
        <v>40.529999999999994</v>
      </c>
      <c r="AG8" s="9">
        <f t="shared" ref="AG8:AG23" ca="1" si="3">AF8/AB8</f>
        <v>0.82714285714285707</v>
      </c>
    </row>
    <row r="9" spans="1:34" x14ac:dyDescent="0.2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U9" s="3">
        <v>3</v>
      </c>
      <c r="V9" s="3" t="s">
        <v>2</v>
      </c>
      <c r="W9" s="5">
        <f t="shared" ca="1" si="0"/>
        <v>0.55800000000000005</v>
      </c>
      <c r="Z9" s="3" t="s">
        <v>2</v>
      </c>
      <c r="AA9" s="3" t="s">
        <v>16</v>
      </c>
      <c r="AB9" s="7" cm="1">
        <f t="array" aca="1" ref="AB9" ca="1">SUM(INDIRECT("Table1["&amp;Z9&amp;"]") * (INDIRECT("Table1["&amp;AA9&amp;"]")))</f>
        <v>78</v>
      </c>
      <c r="AC9" s="5">
        <f t="shared" ca="1" si="1"/>
        <v>0.55800000000000005</v>
      </c>
      <c r="AD9" s="5">
        <f t="shared" ca="1" si="1"/>
        <v>0.38600000000000001</v>
      </c>
      <c r="AE9" s="8">
        <f>COUNT(Table1[GoldClass])</f>
        <v>500</v>
      </c>
      <c r="AF9" s="8">
        <f t="shared" ca="1" si="2"/>
        <v>107.69400000000002</v>
      </c>
      <c r="AG9" s="9">
        <f t="shared" ca="1" si="3"/>
        <v>1.3806923076923079</v>
      </c>
    </row>
    <row r="10" spans="1:34" x14ac:dyDescent="0.25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U10" s="3">
        <v>4</v>
      </c>
      <c r="V10" s="3" t="s">
        <v>3</v>
      </c>
      <c r="W10" s="5">
        <f t="shared" ca="1" si="0"/>
        <v>0.63</v>
      </c>
      <c r="Z10" s="3" t="s">
        <v>3</v>
      </c>
      <c r="AA10" s="3" t="s">
        <v>16</v>
      </c>
      <c r="AB10" s="7" cm="1">
        <f t="array" aca="1" ref="AB10" ca="1">SUM(INDIRECT("Table1["&amp;Z10&amp;"]") * (INDIRECT("Table1["&amp;AA10&amp;"]")))</f>
        <v>54</v>
      </c>
      <c r="AC10" s="5">
        <f t="shared" ca="1" si="1"/>
        <v>0.63</v>
      </c>
      <c r="AD10" s="5">
        <f t="shared" ca="1" si="1"/>
        <v>0.38600000000000001</v>
      </c>
      <c r="AE10" s="8">
        <f>COUNT(Table1[GoldClass])</f>
        <v>500</v>
      </c>
      <c r="AF10" s="8">
        <f t="shared" ca="1" si="2"/>
        <v>121.59</v>
      </c>
      <c r="AG10" s="9">
        <f t="shared" ca="1" si="3"/>
        <v>2.2516666666666669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U11" s="3">
        <v>5</v>
      </c>
      <c r="V11" s="3" t="s">
        <v>4</v>
      </c>
      <c r="W11" s="5">
        <f t="shared" ca="1" si="0"/>
        <v>0.37</v>
      </c>
      <c r="Z11" s="3" t="s">
        <v>4</v>
      </c>
      <c r="AA11" s="3" t="s">
        <v>16</v>
      </c>
      <c r="AB11" s="7" cm="1">
        <f t="array" aca="1" ref="AB11" ca="1">SUM(INDIRECT("Table1["&amp;Z11&amp;"]") * (INDIRECT("Table1["&amp;AA11&amp;"]")))</f>
        <v>139</v>
      </c>
      <c r="AC11" s="5">
        <f t="shared" ca="1" si="1"/>
        <v>0.37</v>
      </c>
      <c r="AD11" s="5">
        <f t="shared" ca="1" si="1"/>
        <v>0.38600000000000001</v>
      </c>
      <c r="AE11" s="8">
        <f>COUNT(Table1[GoldClass])</f>
        <v>500</v>
      </c>
      <c r="AF11" s="8">
        <f t="shared" ca="1" si="2"/>
        <v>71.41</v>
      </c>
      <c r="AG11" s="9">
        <f t="shared" ca="1" si="3"/>
        <v>0.51374100719424454</v>
      </c>
    </row>
    <row r="12" spans="1:34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U12" s="3">
        <v>6</v>
      </c>
      <c r="V12" s="3" t="s">
        <v>5</v>
      </c>
      <c r="W12" s="5">
        <f t="shared" ca="1" si="0"/>
        <v>0.20399999999999999</v>
      </c>
      <c r="Z12" s="3" t="s">
        <v>5</v>
      </c>
      <c r="AA12" s="3" t="s">
        <v>16</v>
      </c>
      <c r="AB12" s="7" cm="1">
        <f t="array" aca="1" ref="AB12" ca="1">SUM(INDIRECT("Table1["&amp;Z12&amp;"]") * (INDIRECT("Table1["&amp;AA12&amp;"]")))</f>
        <v>35</v>
      </c>
      <c r="AC12" s="5">
        <f t="shared" ca="1" si="1"/>
        <v>0.20399999999999999</v>
      </c>
      <c r="AD12" s="5">
        <f t="shared" ca="1" si="1"/>
        <v>0.38600000000000001</v>
      </c>
      <c r="AE12" s="8">
        <f>COUNT(Table1[GoldClass])</f>
        <v>500</v>
      </c>
      <c r="AF12" s="8">
        <f t="shared" ca="1" si="2"/>
        <v>39.372</v>
      </c>
      <c r="AG12" s="9">
        <f t="shared" ca="1" si="3"/>
        <v>1.1249142857142858</v>
      </c>
    </row>
    <row r="13" spans="1:34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U13" s="3">
        <v>7</v>
      </c>
      <c r="V13" s="3" t="s">
        <v>6</v>
      </c>
      <c r="W13" s="5">
        <f t="shared" ca="1" si="0"/>
        <v>0.13200000000000001</v>
      </c>
      <c r="Z13" s="3" t="s">
        <v>6</v>
      </c>
      <c r="AA13" s="3" t="s">
        <v>16</v>
      </c>
      <c r="AB13" s="7" cm="1">
        <f t="array" aca="1" ref="AB13" ca="1">SUM(INDIRECT("Table1["&amp;Z13&amp;"]") * (INDIRECT("Table1["&amp;AA13&amp;"]")))</f>
        <v>36</v>
      </c>
      <c r="AC13" s="5">
        <f t="shared" ca="1" si="1"/>
        <v>0.13200000000000001</v>
      </c>
      <c r="AD13" s="5">
        <f t="shared" ca="1" si="1"/>
        <v>0.38600000000000001</v>
      </c>
      <c r="AE13" s="8">
        <f>COUNT(Table1[GoldClass])</f>
        <v>500</v>
      </c>
      <c r="AF13" s="8">
        <f t="shared" ca="1" si="2"/>
        <v>25.476000000000003</v>
      </c>
      <c r="AG13" s="9">
        <f t="shared" ca="1" si="3"/>
        <v>0.70766666666666678</v>
      </c>
    </row>
    <row r="14" spans="1:34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U14" s="3">
        <v>8</v>
      </c>
      <c r="V14" s="3" t="s">
        <v>7</v>
      </c>
      <c r="W14" s="5">
        <f t="shared" ca="1" si="0"/>
        <v>0.61399999999999999</v>
      </c>
      <c r="Z14" s="3" t="s">
        <v>7</v>
      </c>
      <c r="AA14" s="3" t="s">
        <v>16</v>
      </c>
      <c r="AB14" s="7" cm="1">
        <f t="array" aca="1" ref="AB14" ca="1">SUM(INDIRECT("Table1["&amp;Z14&amp;"]") * (INDIRECT("Table1["&amp;AA14&amp;"]")))</f>
        <v>115</v>
      </c>
      <c r="AC14" s="5">
        <f t="shared" ca="1" si="1"/>
        <v>0.61399999999999999</v>
      </c>
      <c r="AD14" s="5">
        <f t="shared" ca="1" si="1"/>
        <v>0.38600000000000001</v>
      </c>
      <c r="AE14" s="8">
        <f>COUNT(Table1[GoldClass])</f>
        <v>500</v>
      </c>
      <c r="AF14" s="8">
        <f t="shared" ca="1" si="2"/>
        <v>118.502</v>
      </c>
      <c r="AG14" s="9">
        <f t="shared" ca="1" si="3"/>
        <v>1.0304521739130434</v>
      </c>
    </row>
    <row r="15" spans="1:34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U15" s="3">
        <v>9</v>
      </c>
      <c r="V15" s="3" t="s">
        <v>8</v>
      </c>
      <c r="W15" s="5">
        <f t="shared" ca="1" si="0"/>
        <v>0.05</v>
      </c>
      <c r="Z15" s="3" t="s">
        <v>8</v>
      </c>
      <c r="AA15" s="3" t="s">
        <v>16</v>
      </c>
      <c r="AB15" s="7" cm="1">
        <f t="array" aca="1" ref="AB15" ca="1">SUM(INDIRECT("Table1["&amp;Z15&amp;"]") * (INDIRECT("Table1["&amp;AA15&amp;"]")))</f>
        <v>7</v>
      </c>
      <c r="AC15" s="5">
        <f t="shared" ca="1" si="1"/>
        <v>0.05</v>
      </c>
      <c r="AD15" s="5">
        <f t="shared" ca="1" si="1"/>
        <v>0.38600000000000001</v>
      </c>
      <c r="AE15" s="8">
        <f>COUNT(Table1[GoldClass])</f>
        <v>500</v>
      </c>
      <c r="AF15" s="8">
        <f t="shared" ca="1" si="2"/>
        <v>9.65</v>
      </c>
      <c r="AG15" s="9">
        <f t="shared" ca="1" si="3"/>
        <v>1.3785714285714286</v>
      </c>
    </row>
    <row r="16" spans="1:34" x14ac:dyDescent="0.25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U16" s="3">
        <v>10</v>
      </c>
      <c r="V16" s="3" t="s">
        <v>9</v>
      </c>
      <c r="W16" s="5">
        <f t="shared" ca="1" si="0"/>
        <v>0.53800000000000003</v>
      </c>
      <c r="Z16" s="3" t="s">
        <v>9</v>
      </c>
      <c r="AA16" s="3" t="s">
        <v>16</v>
      </c>
      <c r="AB16" s="7" cm="1">
        <f t="array" aca="1" ref="AB16" ca="1">SUM(INDIRECT("Table1["&amp;Z16&amp;"]") * (INDIRECT("Table1["&amp;AA16&amp;"]")))</f>
        <v>77</v>
      </c>
      <c r="AC16" s="5">
        <f t="shared" ca="1" si="1"/>
        <v>0.53800000000000003</v>
      </c>
      <c r="AD16" s="5">
        <f t="shared" ca="1" si="1"/>
        <v>0.38600000000000001</v>
      </c>
      <c r="AE16" s="8">
        <f>COUNT(Table1[GoldClass])</f>
        <v>500</v>
      </c>
      <c r="AF16" s="8">
        <f t="shared" ca="1" si="2"/>
        <v>103.834</v>
      </c>
      <c r="AG16" s="9">
        <f t="shared" ca="1" si="3"/>
        <v>1.3484935064935066</v>
      </c>
    </row>
    <row r="17" spans="1:33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U17" s="3">
        <v>11</v>
      </c>
      <c r="V17" s="3" t="s">
        <v>10</v>
      </c>
      <c r="W17" s="5">
        <f t="shared" ca="1" si="0"/>
        <v>0.21</v>
      </c>
      <c r="Z17" s="3" t="s">
        <v>10</v>
      </c>
      <c r="AA17" s="3" t="s">
        <v>16</v>
      </c>
      <c r="AB17" s="7" cm="1">
        <f t="array" aca="1" ref="AB17" ca="1">SUM(INDIRECT("Table1["&amp;Z17&amp;"]") * (INDIRECT("Table1["&amp;AA17&amp;"]")))</f>
        <v>51</v>
      </c>
      <c r="AC17" s="5">
        <f t="shared" ca="1" si="1"/>
        <v>0.21</v>
      </c>
      <c r="AD17" s="5">
        <f t="shared" ca="1" si="1"/>
        <v>0.38600000000000001</v>
      </c>
      <c r="AE17" s="8">
        <f>COUNT(Table1[GoldClass])</f>
        <v>500</v>
      </c>
      <c r="AF17" s="8">
        <f t="shared" ca="1" si="2"/>
        <v>40.529999999999994</v>
      </c>
      <c r="AG17" s="9">
        <f t="shared" ca="1" si="3"/>
        <v>0.79470588235294104</v>
      </c>
    </row>
    <row r="18" spans="1:33" x14ac:dyDescent="0.25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U18" s="3">
        <v>12</v>
      </c>
      <c r="V18" s="3" t="s">
        <v>11</v>
      </c>
      <c r="W18" s="5">
        <f t="shared" ca="1" si="0"/>
        <v>0.112</v>
      </c>
      <c r="Z18" s="3" t="s">
        <v>11</v>
      </c>
      <c r="AA18" s="3" t="s">
        <v>16</v>
      </c>
      <c r="AB18" s="7" cm="1">
        <f t="array" aca="1" ref="AB18" ca="1">SUM(INDIRECT("Table1["&amp;Z18&amp;"]") * (INDIRECT("Table1["&amp;AA18&amp;"]")))</f>
        <v>40</v>
      </c>
      <c r="AC18" s="5">
        <f t="shared" ca="1" si="1"/>
        <v>0.112</v>
      </c>
      <c r="AD18" s="5">
        <f t="shared" ca="1" si="1"/>
        <v>0.38600000000000001</v>
      </c>
      <c r="AE18" s="8">
        <f>COUNT(Table1[GoldClass])</f>
        <v>500</v>
      </c>
      <c r="AF18" s="8">
        <f t="shared" ca="1" si="2"/>
        <v>21.616</v>
      </c>
      <c r="AG18" s="9">
        <f t="shared" ca="1" si="3"/>
        <v>0.54039999999999999</v>
      </c>
    </row>
    <row r="19" spans="1:33" x14ac:dyDescent="0.25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U19" s="3">
        <v>13</v>
      </c>
      <c r="V19" s="3" t="s">
        <v>12</v>
      </c>
      <c r="W19" s="5">
        <f ca="1">SUM(INDIRECT("Table1["&amp;V19&amp;"]"))/$V$2</f>
        <v>0.14000000000000001</v>
      </c>
      <c r="Z19" s="3" t="s">
        <v>12</v>
      </c>
      <c r="AA19" s="3" t="s">
        <v>16</v>
      </c>
      <c r="AB19" s="7" cm="1">
        <f t="array" aca="1" ref="AB19" ca="1">SUM(INDIRECT("Table1["&amp;Z19&amp;"]") * (INDIRECT("Table1["&amp;AA19&amp;"]")))</f>
        <v>25</v>
      </c>
      <c r="AC19" s="5">
        <f t="shared" ca="1" si="1"/>
        <v>0.14000000000000001</v>
      </c>
      <c r="AD19" s="5">
        <f t="shared" ca="1" si="1"/>
        <v>0.38600000000000001</v>
      </c>
      <c r="AE19" s="8">
        <f>COUNT(Table1[GoldClass])</f>
        <v>500</v>
      </c>
      <c r="AF19" s="8">
        <f t="shared" ca="1" si="2"/>
        <v>27.020000000000003</v>
      </c>
      <c r="AG19" s="9">
        <f t="shared" ca="1" si="3"/>
        <v>1.0808000000000002</v>
      </c>
    </row>
    <row r="20" spans="1:33" x14ac:dyDescent="0.25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U20" s="3">
        <v>14</v>
      </c>
      <c r="V20" s="3" t="s">
        <v>13</v>
      </c>
      <c r="W20" s="5">
        <f t="shared" ca="1" si="0"/>
        <v>0.23599999999999999</v>
      </c>
      <c r="Z20" s="3" t="s">
        <v>13</v>
      </c>
      <c r="AA20" s="3" t="s">
        <v>16</v>
      </c>
      <c r="AB20" s="7" cm="1">
        <f t="array" aca="1" ref="AB20" ca="1">SUM(INDIRECT("Table1["&amp;Z20&amp;"]") * (INDIRECT("Table1["&amp;AA20&amp;"]")))</f>
        <v>58</v>
      </c>
      <c r="AC20" s="5">
        <f t="shared" ca="1" si="1"/>
        <v>0.23599999999999999</v>
      </c>
      <c r="AD20" s="5">
        <f t="shared" ca="1" si="1"/>
        <v>0.38600000000000001</v>
      </c>
      <c r="AE20" s="8">
        <f>COUNT(Table1[GoldClass])</f>
        <v>500</v>
      </c>
      <c r="AF20" s="8">
        <f t="shared" ca="1" si="2"/>
        <v>45.547999999999995</v>
      </c>
      <c r="AG20" s="9">
        <f t="shared" ca="1" si="3"/>
        <v>0.7853103448275861</v>
      </c>
    </row>
    <row r="21" spans="1:33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U21" s="3">
        <v>15</v>
      </c>
      <c r="V21" s="3" t="s">
        <v>14</v>
      </c>
      <c r="W21" s="5">
        <f t="shared" ca="1" si="0"/>
        <v>8.4000000000000005E-2</v>
      </c>
      <c r="Z21" s="3" t="s">
        <v>14</v>
      </c>
      <c r="AA21" s="3" t="s">
        <v>16</v>
      </c>
      <c r="AB21" s="7" cm="1">
        <f t="array" aca="1" ref="AB21" ca="1">SUM(INDIRECT("Table1["&amp;Z21&amp;"]") * (INDIRECT("Table1["&amp;AA21&amp;"]")))</f>
        <v>21</v>
      </c>
      <c r="AC21" s="5">
        <f t="shared" ca="1" si="1"/>
        <v>8.4000000000000005E-2</v>
      </c>
      <c r="AD21" s="5">
        <f t="shared" ca="1" si="1"/>
        <v>0.38600000000000001</v>
      </c>
      <c r="AE21" s="8">
        <f>COUNT(Table1[GoldClass])</f>
        <v>500</v>
      </c>
      <c r="AF21" s="8">
        <f t="shared" ca="1" si="2"/>
        <v>16.212</v>
      </c>
      <c r="AG21" s="9">
        <f t="shared" ca="1" si="3"/>
        <v>0.77200000000000002</v>
      </c>
    </row>
    <row r="22" spans="1:33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U22" s="3">
        <v>16</v>
      </c>
      <c r="V22" s="3" t="s">
        <v>15</v>
      </c>
      <c r="W22" s="5">
        <f t="shared" ca="1" si="0"/>
        <v>0.17</v>
      </c>
      <c r="Z22" s="3" t="s">
        <v>15</v>
      </c>
      <c r="AA22" s="3" t="s">
        <v>16</v>
      </c>
      <c r="AB22" s="7" cm="1">
        <f t="array" aca="1" ref="AB22" ca="1">SUM(INDIRECT("Table1["&amp;Z22&amp;"]") * (INDIRECT("Table1["&amp;AA22&amp;"]")))</f>
        <v>28</v>
      </c>
      <c r="AC22" s="5">
        <f t="shared" ca="1" si="1"/>
        <v>0.17</v>
      </c>
      <c r="AD22" s="5">
        <f t="shared" ca="1" si="1"/>
        <v>0.38600000000000001</v>
      </c>
      <c r="AE22" s="8">
        <f>COUNT(Table1[GoldClass])</f>
        <v>500</v>
      </c>
      <c r="AF22" s="8">
        <f t="shared" ca="1" si="2"/>
        <v>32.81</v>
      </c>
      <c r="AG22" s="9">
        <f t="shared" ca="1" si="3"/>
        <v>1.1717857142857144</v>
      </c>
    </row>
    <row r="23" spans="1:33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U23" s="3">
        <v>17</v>
      </c>
      <c r="V23" s="3" t="s">
        <v>16</v>
      </c>
      <c r="W23" s="5">
        <f t="shared" ca="1" si="0"/>
        <v>0.38600000000000001</v>
      </c>
      <c r="Z23" s="3" t="s">
        <v>16</v>
      </c>
      <c r="AA23" s="3" t="s">
        <v>16</v>
      </c>
      <c r="AB23" s="7" cm="1">
        <f t="array" aca="1" ref="AB23" ca="1">SUM(INDIRECT("Table1["&amp;Z23&amp;"]") * (INDIRECT("Table1["&amp;AA23&amp;"]")))</f>
        <v>193</v>
      </c>
      <c r="AC23" s="5">
        <f t="shared" ca="1" si="1"/>
        <v>0.38600000000000001</v>
      </c>
      <c r="AD23" s="5">
        <f t="shared" ca="1" si="1"/>
        <v>0.38600000000000001</v>
      </c>
      <c r="AE23" s="8">
        <f>COUNT(Table1[GoldClass])</f>
        <v>500</v>
      </c>
      <c r="AF23" s="8">
        <f t="shared" ca="1" si="2"/>
        <v>74.498000000000005</v>
      </c>
      <c r="AG23" s="9">
        <f t="shared" ca="1" si="3"/>
        <v>0.38600000000000001</v>
      </c>
    </row>
    <row r="24" spans="1:33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</row>
    <row r="25" spans="1:33" x14ac:dyDescent="0.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33" x14ac:dyDescent="0.25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33" ht="18.75" x14ac:dyDescent="0.3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U27" s="10" t="s">
        <v>31</v>
      </c>
      <c r="V27" s="10"/>
      <c r="W27" s="10"/>
      <c r="X27" s="10"/>
      <c r="Y27" s="10"/>
      <c r="Z27" s="10"/>
      <c r="AA27" s="10"/>
      <c r="AB27" s="1"/>
      <c r="AC27" s="1"/>
    </row>
    <row r="28" spans="1:33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U28" s="11" t="s">
        <v>22</v>
      </c>
      <c r="V28" s="11"/>
      <c r="W28" s="2" t="s">
        <v>23</v>
      </c>
      <c r="X28" s="11" t="s">
        <v>35</v>
      </c>
      <c r="Y28" s="11" t="s">
        <v>26</v>
      </c>
      <c r="Z28" s="11" t="s">
        <v>27</v>
      </c>
      <c r="AA28" s="11" t="s">
        <v>29</v>
      </c>
    </row>
    <row r="29" spans="1:33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U29" s="2" t="s">
        <v>32</v>
      </c>
      <c r="V29" s="2" t="s">
        <v>33</v>
      </c>
      <c r="W29" s="2" t="s">
        <v>34</v>
      </c>
      <c r="X29" s="11"/>
      <c r="Y29" s="11"/>
      <c r="Z29" s="11"/>
      <c r="AA29" s="11"/>
    </row>
    <row r="30" spans="1:33" x14ac:dyDescent="0.25">
      <c r="A30">
        <v>0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U30" s="3" t="s">
        <v>9</v>
      </c>
      <c r="V30" s="3" t="s">
        <v>0</v>
      </c>
      <c r="W30" s="3" t="s">
        <v>16</v>
      </c>
      <c r="X30" s="8" cm="1">
        <f t="array" aca="1" ref="X30" ca="1">SUM(INDIRECT("Table1["&amp;U30&amp;"]")*INDIRECT("Table1["&amp;V30&amp;"]")*INDIRECT("Table1["&amp;W30&amp;"]")) / $V$2</f>
        <v>2.4E-2</v>
      </c>
      <c r="Y30" s="8" cm="1">
        <f t="array" aca="1" ref="Y30" ca="1">SUM(INDIRECT("Table1["&amp;U30&amp;"]")*INDIRECT("Table1["&amp;V30&amp;"]")) / 500</f>
        <v>7.0000000000000007E-2</v>
      </c>
      <c r="Z30" s="8">
        <f ca="1">_xlfn.XLOOKUP(W30,$V$7:$V$23,$W$7:$W$23)</f>
        <v>0.38600000000000001</v>
      </c>
      <c r="AA30" s="8">
        <f ca="1">X30/(Y30*Z30)</f>
        <v>0.8882309400444115</v>
      </c>
    </row>
    <row r="31" spans="1:33" x14ac:dyDescent="0.25">
      <c r="A31">
        <v>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U31" s="3" t="s">
        <v>11</v>
      </c>
      <c r="V31" s="3" t="s">
        <v>1</v>
      </c>
      <c r="W31" s="3" t="s">
        <v>16</v>
      </c>
      <c r="X31" s="8" cm="1">
        <f t="array" aca="1" ref="X31" ca="1">SUM(INDIRECT("Table1["&amp;U31&amp;"]")*INDIRECT("Table1["&amp;V31&amp;"]")*INDIRECT("Table1["&amp;W31&amp;"]")) / $V$2</f>
        <v>1.7999999999999999E-2</v>
      </c>
      <c r="Y31" s="8" cm="1">
        <f t="array" aca="1" ref="Y31" ca="1">SUM(INDIRECT("Table1["&amp;U31&amp;"]")*INDIRECT("Table1["&amp;V31&amp;"]")) / 500</f>
        <v>2.8000000000000001E-2</v>
      </c>
      <c r="Z31" s="8">
        <f t="shared" ref="Z31:Z33" ca="1" si="4">_xlfn.XLOOKUP(W31,$V$7:$V$23,$W$7:$W$23)</f>
        <v>0.38600000000000001</v>
      </c>
      <c r="AA31" s="8">
        <f t="shared" ref="AA31:AA33" ca="1" si="5">X31/(Y31*Z31)</f>
        <v>1.6654330125832715</v>
      </c>
    </row>
    <row r="32" spans="1:33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U32" s="3" t="s">
        <v>13</v>
      </c>
      <c r="V32" s="3" t="s">
        <v>14</v>
      </c>
      <c r="W32" s="3" t="s">
        <v>16</v>
      </c>
      <c r="X32" s="8" cm="1">
        <f t="array" aca="1" ref="X32" ca="1">SUM(INDIRECT("Table1["&amp;U32&amp;"]")*INDIRECT("Table1["&amp;V32&amp;"]")*INDIRECT("Table1["&amp;W32&amp;"]")) / $V$2</f>
        <v>2E-3</v>
      </c>
      <c r="Y32" s="8" cm="1">
        <f t="array" aca="1" ref="Y32" ca="1">SUM(INDIRECT("Table1["&amp;U32&amp;"]")*INDIRECT("Table1["&amp;V32&amp;"]")) / 500</f>
        <v>2E-3</v>
      </c>
      <c r="Z32" s="8">
        <f t="shared" ca="1" si="4"/>
        <v>0.38600000000000001</v>
      </c>
      <c r="AA32" s="8">
        <f t="shared" ca="1" si="5"/>
        <v>2.5906735751295336</v>
      </c>
    </row>
    <row r="33" spans="1:27" x14ac:dyDescent="0.25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U33" s="3" t="s">
        <v>7</v>
      </c>
      <c r="V33" s="3" t="s">
        <v>1</v>
      </c>
      <c r="W33" s="3" t="s">
        <v>16</v>
      </c>
      <c r="X33" s="8" cm="1">
        <f t="array" aca="1" ref="X33" ca="1">SUM(INDIRECT("Table1["&amp;U33&amp;"]")*INDIRECT("Table1["&amp;V33&amp;"]")*INDIRECT("Table1["&amp;W33&amp;"]")) / $V$2</f>
        <v>6.8000000000000005E-2</v>
      </c>
      <c r="Y33" s="8" cm="1">
        <f t="array" aca="1" ref="Y33" ca="1">SUM(INDIRECT("Table1["&amp;U33&amp;"]")*INDIRECT("Table1["&amp;V33&amp;"]")) / 500</f>
        <v>0.16600000000000001</v>
      </c>
      <c r="Z33" s="8">
        <f t="shared" ca="1" si="4"/>
        <v>0.38600000000000001</v>
      </c>
      <c r="AA33" s="8">
        <f t="shared" ca="1" si="5"/>
        <v>1.0612397777639053</v>
      </c>
    </row>
    <row r="34" spans="1:27" x14ac:dyDescent="0.25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</row>
    <row r="35" spans="1:27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2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2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27" x14ac:dyDescent="0.25">
      <c r="A38">
        <v>0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</row>
    <row r="39" spans="1:27" x14ac:dyDescent="0.25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27" x14ac:dyDescent="0.25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27" x14ac:dyDescent="0.25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</row>
    <row r="42" spans="1:27" x14ac:dyDescent="0.2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27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27" x14ac:dyDescent="0.25">
      <c r="A44">
        <v>0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27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27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27" x14ac:dyDescent="0.25">
      <c r="A47">
        <v>0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27" x14ac:dyDescent="0.25">
      <c r="A48">
        <v>0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</row>
    <row r="50" spans="1:17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17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</row>
    <row r="61" spans="1:17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</row>
    <row r="62" spans="1:17" x14ac:dyDescent="0.25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</row>
    <row r="64" spans="1:17" x14ac:dyDescent="0.25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0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0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</row>
    <row r="68" spans="1:17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</row>
    <row r="71" spans="1:17" x14ac:dyDescent="0.25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</row>
    <row r="74" spans="1:17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 x14ac:dyDescent="0.25">
      <c r="A75">
        <v>0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0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x14ac:dyDescent="0.25">
      <c r="A79">
        <v>0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0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</row>
    <row r="82" spans="1:17" x14ac:dyDescent="0.25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0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0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>
        <v>0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0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0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</row>
    <row r="96" spans="1:17" x14ac:dyDescent="0.25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</row>
    <row r="98" spans="1:17" x14ac:dyDescent="0.25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</row>
    <row r="104" spans="1:17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</row>
    <row r="112" spans="1:17" x14ac:dyDescent="0.25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>
        <v>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0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 x14ac:dyDescent="0.25">
      <c r="A119">
        <v>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>
        <v>0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 x14ac:dyDescent="0.25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0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 x14ac:dyDescent="0.25">
      <c r="A128">
        <v>0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</row>
    <row r="129" spans="1:17" x14ac:dyDescent="0.25">
      <c r="A129">
        <v>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</row>
    <row r="131" spans="1:17" x14ac:dyDescent="0.25">
      <c r="A131">
        <v>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0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0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>
        <v>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>
        <v>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0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</row>
    <row r="159" spans="1:17" x14ac:dyDescent="0.25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 x14ac:dyDescent="0.25">
      <c r="A161">
        <v>0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</row>
    <row r="162" spans="1:17" x14ac:dyDescent="0.25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 x14ac:dyDescent="0.25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</row>
    <row r="164" spans="1:17" x14ac:dyDescent="0.25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 x14ac:dyDescent="0.25">
      <c r="A166">
        <v>0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</row>
    <row r="167" spans="1:17" x14ac:dyDescent="0.25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</row>
    <row r="168" spans="1:17" x14ac:dyDescent="0.25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</row>
    <row r="170" spans="1:17" x14ac:dyDescent="0.25">
      <c r="A170">
        <v>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</row>
    <row r="171" spans="1:17" x14ac:dyDescent="0.25">
      <c r="A171">
        <v>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 x14ac:dyDescent="0.25">
      <c r="A173">
        <v>0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</row>
    <row r="175" spans="1:17" x14ac:dyDescent="0.25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 x14ac:dyDescent="0.25">
      <c r="A177">
        <v>0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0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0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</row>
    <row r="183" spans="1:17" x14ac:dyDescent="0.25">
      <c r="A183">
        <v>0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</row>
    <row r="185" spans="1:17" x14ac:dyDescent="0.25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1</v>
      </c>
    </row>
    <row r="186" spans="1:17" x14ac:dyDescent="0.25">
      <c r="A186">
        <v>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</row>
    <row r="187" spans="1:17" x14ac:dyDescent="0.25">
      <c r="A187">
        <v>1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 x14ac:dyDescent="0.25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</row>
    <row r="189" spans="1:17" x14ac:dyDescent="0.25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0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</row>
    <row r="196" spans="1:17" x14ac:dyDescent="0.2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 x14ac:dyDescent="0.25">
      <c r="A198">
        <v>0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</row>
    <row r="201" spans="1:17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0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</row>
    <row r="204" spans="1:17" x14ac:dyDescent="0.25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 x14ac:dyDescent="0.25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</row>
    <row r="210" spans="1:17" x14ac:dyDescent="0.25">
      <c r="A210">
        <v>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</row>
    <row r="211" spans="1:17" x14ac:dyDescent="0.2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0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 x14ac:dyDescent="0.2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</row>
    <row r="218" spans="1:17" x14ac:dyDescent="0.25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0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</row>
    <row r="221" spans="1:17" x14ac:dyDescent="0.25">
      <c r="A221">
        <v>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0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</row>
    <row r="223" spans="1:17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0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0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0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0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</row>
    <row r="232" spans="1:17" x14ac:dyDescent="0.25">
      <c r="A232">
        <v>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 x14ac:dyDescent="0.25">
      <c r="A235">
        <v>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</row>
    <row r="236" spans="1:17" x14ac:dyDescent="0.25">
      <c r="A236">
        <v>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0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 x14ac:dyDescent="0.25">
      <c r="A238">
        <v>0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</row>
    <row r="240" spans="1:17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 x14ac:dyDescent="0.25">
      <c r="A243">
        <v>0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</row>
    <row r="244" spans="1:17" x14ac:dyDescent="0.25">
      <c r="A244">
        <v>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0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0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</row>
    <row r="250" spans="1:17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 x14ac:dyDescent="0.25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 x14ac:dyDescent="0.25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 x14ac:dyDescent="0.2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 x14ac:dyDescent="0.2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</row>
    <row r="258" spans="1:17" x14ac:dyDescent="0.25">
      <c r="A258">
        <v>1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</row>
    <row r="260" spans="1:17" x14ac:dyDescent="0.25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</row>
    <row r="261" spans="1:17" x14ac:dyDescent="0.25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0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</row>
    <row r="263" spans="1:17" x14ac:dyDescent="0.25">
      <c r="A263">
        <v>0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</row>
    <row r="264" spans="1:17" x14ac:dyDescent="0.25">
      <c r="A264">
        <v>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 x14ac:dyDescent="0.25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</row>
    <row r="271" spans="1:17" x14ac:dyDescent="0.25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</row>
    <row r="272" spans="1:17" x14ac:dyDescent="0.25">
      <c r="A272">
        <v>1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</row>
    <row r="275" spans="1:17" x14ac:dyDescent="0.25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</row>
    <row r="277" spans="1:17" x14ac:dyDescent="0.25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</row>
    <row r="278" spans="1:17" x14ac:dyDescent="0.25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0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</row>
    <row r="280" spans="1:17" x14ac:dyDescent="0.25">
      <c r="A280">
        <v>0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</row>
    <row r="281" spans="1:17" x14ac:dyDescent="0.25">
      <c r="A281">
        <v>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</row>
    <row r="282" spans="1:17" x14ac:dyDescent="0.25">
      <c r="A282">
        <v>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 x14ac:dyDescent="0.25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 x14ac:dyDescent="0.25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>
        <v>1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 x14ac:dyDescent="0.25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0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0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 x14ac:dyDescent="0.25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0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 x14ac:dyDescent="0.25">
      <c r="A298">
        <v>0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</row>
    <row r="300" spans="1:17" x14ac:dyDescent="0.25">
      <c r="A300">
        <v>1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</row>
    <row r="301" spans="1:17" x14ac:dyDescent="0.2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</row>
    <row r="303" spans="1:17" x14ac:dyDescent="0.25">
      <c r="A303">
        <v>0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</row>
    <row r="304" spans="1:17" x14ac:dyDescent="0.25">
      <c r="A304">
        <v>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</row>
    <row r="306" spans="1:17" x14ac:dyDescent="0.25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</row>
    <row r="307" spans="1:17" x14ac:dyDescent="0.25">
      <c r="A307">
        <v>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</row>
    <row r="308" spans="1:17" x14ac:dyDescent="0.2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</v>
      </c>
    </row>
    <row r="309" spans="1:17" x14ac:dyDescent="0.25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</row>
    <row r="310" spans="1:17" x14ac:dyDescent="0.25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>
        <v>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</row>
    <row r="313" spans="1:17" x14ac:dyDescent="0.2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</row>
    <row r="314" spans="1:17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0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 x14ac:dyDescent="0.2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25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1</v>
      </c>
    </row>
    <row r="321" spans="1:17" x14ac:dyDescent="0.25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</v>
      </c>
    </row>
    <row r="322" spans="1:17" x14ac:dyDescent="0.25">
      <c r="A322">
        <v>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0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0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</row>
    <row r="326" spans="1:17" x14ac:dyDescent="0.25">
      <c r="A326">
        <v>0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</row>
    <row r="327" spans="1:17" x14ac:dyDescent="0.25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</row>
    <row r="328" spans="1:17" x14ac:dyDescent="0.25">
      <c r="A328">
        <v>0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x14ac:dyDescent="0.25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</row>
    <row r="331" spans="1:17" x14ac:dyDescent="0.25">
      <c r="A331">
        <v>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</row>
    <row r="332" spans="1:17" x14ac:dyDescent="0.25">
      <c r="A332">
        <v>0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</v>
      </c>
    </row>
    <row r="333" spans="1:17" x14ac:dyDescent="0.25">
      <c r="A333">
        <v>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</row>
    <row r="335" spans="1:17" x14ac:dyDescent="0.25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 x14ac:dyDescent="0.25">
      <c r="A336">
        <v>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25">
      <c r="A337">
        <v>0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</row>
    <row r="338" spans="1:17" x14ac:dyDescent="0.25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</row>
    <row r="340" spans="1:17" x14ac:dyDescent="0.25">
      <c r="A340">
        <v>0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</row>
    <row r="343" spans="1:17" x14ac:dyDescent="0.25">
      <c r="A343">
        <v>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</row>
    <row r="344" spans="1:17" x14ac:dyDescent="0.25">
      <c r="A344">
        <v>0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0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0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0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</row>
    <row r="350" spans="1:17" x14ac:dyDescent="0.25">
      <c r="A350">
        <v>0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</row>
    <row r="351" spans="1:17" x14ac:dyDescent="0.25">
      <c r="A351">
        <v>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</row>
    <row r="354" spans="1:17" x14ac:dyDescent="0.25">
      <c r="A354">
        <v>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 x14ac:dyDescent="0.25">
      <c r="A355">
        <v>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0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</row>
    <row r="357" spans="1:17" x14ac:dyDescent="0.2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0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</row>
    <row r="361" spans="1:17" x14ac:dyDescent="0.25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</row>
    <row r="362" spans="1:17" x14ac:dyDescent="0.2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</row>
    <row r="363" spans="1:17" x14ac:dyDescent="0.25">
      <c r="A363">
        <v>0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0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</row>
    <row r="367" spans="1:17" x14ac:dyDescent="0.25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</row>
    <row r="369" spans="1:17" x14ac:dyDescent="0.25">
      <c r="A369">
        <v>0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</row>
    <row r="370" spans="1:17" x14ac:dyDescent="0.25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</row>
    <row r="371" spans="1:17" x14ac:dyDescent="0.25">
      <c r="A371">
        <v>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25">
      <c r="A372">
        <v>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</row>
    <row r="376" spans="1:17" x14ac:dyDescent="0.25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</row>
    <row r="377" spans="1:17" x14ac:dyDescent="0.25">
      <c r="A377">
        <v>1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 x14ac:dyDescent="0.25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1</v>
      </c>
    </row>
    <row r="384" spans="1:17" x14ac:dyDescent="0.25">
      <c r="A384">
        <v>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1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</row>
    <row r="387" spans="1:17" x14ac:dyDescent="0.25">
      <c r="A387">
        <v>0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</row>
    <row r="388" spans="1:17" x14ac:dyDescent="0.25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</row>
    <row r="389" spans="1:17" x14ac:dyDescent="0.25">
      <c r="A389">
        <v>0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25">
      <c r="A390">
        <v>0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</row>
    <row r="391" spans="1:17" x14ac:dyDescent="0.25">
      <c r="A391">
        <v>0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</row>
    <row r="392" spans="1:17" x14ac:dyDescent="0.25">
      <c r="A392">
        <v>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</row>
    <row r="393" spans="1:17" x14ac:dyDescent="0.25">
      <c r="A393">
        <v>0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</row>
    <row r="396" spans="1:17" x14ac:dyDescent="0.25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1</v>
      </c>
    </row>
    <row r="397" spans="1:17" x14ac:dyDescent="0.25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0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0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0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0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0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0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1</v>
      </c>
    </row>
    <row r="410" spans="1:17" x14ac:dyDescent="0.25">
      <c r="A410">
        <v>0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</row>
    <row r="412" spans="1:17" x14ac:dyDescent="0.25">
      <c r="A412">
        <v>0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</row>
    <row r="413" spans="1:17" x14ac:dyDescent="0.25">
      <c r="A413">
        <v>0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</row>
    <row r="414" spans="1:17" x14ac:dyDescent="0.25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0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</row>
    <row r="416" spans="1:17" x14ac:dyDescent="0.25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</row>
    <row r="418" spans="1:17" x14ac:dyDescent="0.25">
      <c r="A418">
        <v>0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1</v>
      </c>
    </row>
    <row r="419" spans="1:17" x14ac:dyDescent="0.25">
      <c r="A419">
        <v>0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0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 x14ac:dyDescent="0.2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</row>
    <row r="423" spans="1:17" x14ac:dyDescent="0.25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0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 x14ac:dyDescent="0.25">
      <c r="A426">
        <v>0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 x14ac:dyDescent="0.25">
      <c r="A427">
        <v>0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</row>
    <row r="428" spans="1:17" x14ac:dyDescent="0.25">
      <c r="A428">
        <v>0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0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0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</row>
    <row r="431" spans="1:17" x14ac:dyDescent="0.2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5">
      <c r="A432">
        <v>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</row>
    <row r="434" spans="1:17" x14ac:dyDescent="0.25">
      <c r="A434">
        <v>0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0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 x14ac:dyDescent="0.25">
      <c r="A436">
        <v>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</v>
      </c>
    </row>
    <row r="438" spans="1:17" x14ac:dyDescent="0.25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</row>
    <row r="439" spans="1:17" x14ac:dyDescent="0.25">
      <c r="A439">
        <v>0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</row>
    <row r="440" spans="1:17" x14ac:dyDescent="0.25">
      <c r="A440">
        <v>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</row>
    <row r="441" spans="1:17" x14ac:dyDescent="0.2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</row>
    <row r="443" spans="1:17" x14ac:dyDescent="0.25">
      <c r="A443">
        <v>0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>
        <v>0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</row>
    <row r="447" spans="1:17" x14ac:dyDescent="0.2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</row>
    <row r="448" spans="1:17" x14ac:dyDescent="0.25">
      <c r="A448">
        <v>0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</row>
    <row r="449" spans="1:17" x14ac:dyDescent="0.25">
      <c r="A449">
        <v>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</row>
    <row r="451" spans="1:17" x14ac:dyDescent="0.25">
      <c r="A451">
        <v>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</row>
    <row r="453" spans="1:17" x14ac:dyDescent="0.25">
      <c r="A453">
        <v>0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</row>
    <row r="454" spans="1:17" x14ac:dyDescent="0.25">
      <c r="A454">
        <v>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0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</row>
    <row r="457" spans="1:17" x14ac:dyDescent="0.25">
      <c r="A457">
        <v>0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 x14ac:dyDescent="0.25">
      <c r="A459">
        <v>1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</row>
    <row r="461" spans="1:17" x14ac:dyDescent="0.25">
      <c r="A461">
        <v>0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</row>
    <row r="462" spans="1:17" x14ac:dyDescent="0.25">
      <c r="A462">
        <v>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0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0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0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</row>
    <row r="467" spans="1:17" x14ac:dyDescent="0.25">
      <c r="A467">
        <v>0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0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</row>
    <row r="469" spans="1:17" x14ac:dyDescent="0.25">
      <c r="A469">
        <v>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25">
      <c r="A470">
        <v>0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25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</row>
    <row r="472" spans="1:17" x14ac:dyDescent="0.2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</row>
    <row r="473" spans="1:17" x14ac:dyDescent="0.25">
      <c r="A473">
        <v>0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0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</row>
    <row r="475" spans="1:17" x14ac:dyDescent="0.25">
      <c r="A475">
        <v>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1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0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</row>
    <row r="482" spans="1:17" x14ac:dyDescent="0.25">
      <c r="A482">
        <v>0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</row>
    <row r="483" spans="1:17" x14ac:dyDescent="0.25">
      <c r="A483">
        <v>0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</row>
    <row r="484" spans="1:17" x14ac:dyDescent="0.25">
      <c r="A484">
        <v>0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</row>
    <row r="486" spans="1:17" x14ac:dyDescent="0.25">
      <c r="A486">
        <v>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>
        <v>0</v>
      </c>
      <c r="B487">
        <v>0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</row>
    <row r="488" spans="1:17" x14ac:dyDescent="0.25">
      <c r="A488">
        <v>1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</row>
    <row r="490" spans="1:17" x14ac:dyDescent="0.25">
      <c r="A490">
        <v>0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0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</row>
    <row r="492" spans="1:17" x14ac:dyDescent="0.25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</row>
    <row r="493" spans="1:17" x14ac:dyDescent="0.25">
      <c r="A493">
        <v>0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</row>
    <row r="495" spans="1:17" x14ac:dyDescent="0.25">
      <c r="A495">
        <v>1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</row>
    <row r="496" spans="1:17" x14ac:dyDescent="0.25">
      <c r="A496">
        <v>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0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 x14ac:dyDescent="0.25">
      <c r="A498">
        <v>1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0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</row>
    <row r="501" spans="1:17" x14ac:dyDescent="0.25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</sheetData>
  <mergeCells count="8">
    <mergeCell ref="U5:W5"/>
    <mergeCell ref="U28:V28"/>
    <mergeCell ref="Z5:AG5"/>
    <mergeCell ref="X28:X29"/>
    <mergeCell ref="Y28:Y29"/>
    <mergeCell ref="Z28:Z29"/>
    <mergeCell ref="AA28:AA29"/>
    <mergeCell ref="U27:AA27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9F152-A26B-429E-A617-9E818A6A2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FF</cp:lastModifiedBy>
  <dcterms:created xsi:type="dcterms:W3CDTF">2023-07-15T06:54:27Z</dcterms:created>
  <dcterms:modified xsi:type="dcterms:W3CDTF">2023-08-30T03:03:31Z</dcterms:modified>
</cp:coreProperties>
</file>