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1098" documentId="8_{F3AED753-0B25-4E6E-9E87-38334C1DF563}" xr6:coauthVersionLast="47" xr6:coauthVersionMax="47" xr10:uidLastSave="{DDFCD18A-7334-42FE-A647-9F3D17AD46E4}"/>
  <bookViews>
    <workbookView xWindow="2295" yWindow="2295" windowWidth="21600" windowHeight="11295" tabRatio="708" firstSheet="1" xr2:uid="{5FAA69DA-CD51-4761-BD0F-66EAA2822B57}"/>
  </bookViews>
  <sheets>
    <sheet name="Master" sheetId="1" r:id="rId1"/>
    <sheet name="Misc" sheetId="2" r:id="rId2"/>
    <sheet name="Login and Register" sheetId="25" r:id="rId3"/>
    <sheet name="Homepage" sheetId="37" r:id="rId4"/>
    <sheet name="Product Detail Page" sheetId="40" r:id="rId5"/>
    <sheet name="Cart Page" sheetId="36" r:id="rId6"/>
    <sheet name="Shipment Page" sheetId="42" r:id="rId7"/>
    <sheet name="Search Page" sheetId="43" r:id="rId8"/>
    <sheet name="Profile General Page" sheetId="32" r:id="rId9"/>
    <sheet name="Merchant Create Page" sheetId="28" r:id="rId10"/>
    <sheet name="Merchant Dashboard Page" sheetId="44" r:id="rId11"/>
    <sheet name="Merchant Transaction History Pa" sheetId="46" r:id="rId12"/>
    <sheet name="Add Product Page" sheetId="47" r:id="rId13"/>
    <sheet name="Manage Product Page" sheetId="48" r:id="rId14"/>
    <sheet name="Chat Page" sheetId="39" r:id="rId15"/>
    <sheet name="Merchant Page" sheetId="41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E25" i="41"/>
  <c r="D25" i="41"/>
  <c r="E35" i="39"/>
  <c r="D35" i="39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E43" i="48"/>
  <c r="D43" i="48"/>
  <c r="E30" i="47"/>
  <c r="D30" i="47"/>
  <c r="F24" i="44"/>
  <c r="E24" i="44"/>
  <c r="D24" i="44"/>
  <c r="D18" i="46"/>
  <c r="E18" i="46"/>
  <c r="E31" i="28"/>
  <c r="D31" i="28"/>
  <c r="E22" i="42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E31" i="2"/>
  <c r="D31" i="2"/>
  <c r="D27" i="25"/>
  <c r="E25" i="37"/>
  <c r="D25" i="37"/>
  <c r="E31" i="40"/>
  <c r="D31" i="40"/>
  <c r="E22" i="36"/>
  <c r="D22" i="36"/>
  <c r="D22" i="42"/>
  <c r="D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E33" i="43"/>
  <c r="D12" i="48"/>
  <c r="T30" i="47"/>
  <c r="S30" i="47"/>
  <c r="R30" i="47"/>
  <c r="Q30" i="47"/>
  <c r="P30" i="47"/>
  <c r="O30" i="47"/>
  <c r="N30" i="47"/>
  <c r="M30" i="47"/>
  <c r="L30" i="47"/>
  <c r="K30" i="47"/>
  <c r="J30" i="47"/>
  <c r="I30" i="47"/>
  <c r="H30" i="47"/>
  <c r="G30" i="47"/>
  <c r="F30" i="47"/>
  <c r="D12" i="47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D12" i="46"/>
  <c r="D12" i="43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D12" i="44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D12" i="42"/>
  <c r="D12" i="41"/>
  <c r="F25" i="41"/>
  <c r="V10" i="1" s="1"/>
  <c r="G25" i="41"/>
  <c r="V11" i="1" s="1"/>
  <c r="H25" i="41"/>
  <c r="V12" i="1" s="1"/>
  <c r="I25" i="41"/>
  <c r="V13" i="1" s="1"/>
  <c r="J25" i="41"/>
  <c r="V14" i="1" s="1"/>
  <c r="K25" i="41"/>
  <c r="V15" i="1" s="1"/>
  <c r="L25" i="41"/>
  <c r="V16" i="1" s="1"/>
  <c r="M25" i="41"/>
  <c r="V17" i="1" s="1"/>
  <c r="N25" i="41"/>
  <c r="V18" i="1" s="1"/>
  <c r="O25" i="41"/>
  <c r="V19" i="1" s="1"/>
  <c r="P25" i="41"/>
  <c r="V20" i="1" s="1"/>
  <c r="Q25" i="41"/>
  <c r="V21" i="1" s="1"/>
  <c r="R25" i="41"/>
  <c r="V22" i="1" s="1"/>
  <c r="S25" i="41"/>
  <c r="V23" i="1" s="1"/>
  <c r="T25" i="41"/>
  <c r="V24" i="1" s="1"/>
  <c r="D12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D12" i="39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D12" i="37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D12" i="36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E27" i="32"/>
  <c r="D27" i="32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12" i="25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V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9" i="1"/>
  <c r="R9" i="1"/>
  <c r="K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D12" i="2"/>
  <c r="D12" i="28"/>
  <c r="D12" i="32"/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6358187E-F02D-48A4-82A3-2FC70D6A9332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</t>
        </r>
      </text>
    </comment>
    <comment ref="C19" authorId="1" shapeId="0" xr:uid="{F79B0537-7113-4D0B-A767-33056EAD3488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Termasuk authorizationnya</t>
        </r>
      </text>
    </comment>
    <comment ref="C20" authorId="1" shapeId="0" xr:uid="{6090C25E-E148-4735-BC80-A1FA354510A9}">
      <text>
        <t xml:space="preserve">Vincent Tanjaya:
Termasuk authorizationnya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3927CCDE-F4C1-40F1-AE31-C816FE5BA799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9" authorId="1" shapeId="0" xr:uid="{B28AC2CC-1898-41CC-847E-495B0C68EB70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Customer username 
- Transaction Date 
- Product Image 
- Product Name 
- Product Variant 
- Product Quantity 
- Product Variant Price 
- Reject Order button 
- Complete Order button </t>
        </r>
      </text>
    </comment>
    <comment ref="C23" authorId="1" shapeId="0" xr:uid="{D69D084E-8916-4648-9209-F30975E1A611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Customer username 
- Transaction Date 
- Product Image 
- Product Name 
- Product Variant 
- Product Quantity 
- Product Variant Price 
- Shipment Type 
- Shipment Date 
- Destination Address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9C3CB272-875D-443E-BE72-3D308C954A29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7" authorId="1" shapeId="0" xr:uid="{B34FA2CB-8935-4E97-B98C-C64278CFE4E0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Customer username 
- Transaction Date 
- Product Image 
- Product Name 
- Product Variant 
- Product Quantity 
- Product Variant Price 
- See Review button 
- Total Price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9B1026F2-D09E-4524-A2DD-BE26468E02B5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28" authorId="1" shapeId="0" xr:uid="{CEF2CA80-AC70-42B8-A408-59884E8451E9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All fields must be filled. 
- Product Name must be between 3 and 50 characters. 
- At least one product image. 
- Product Description must be at least 5 characters long. 
- Product Variant Name must be between 3 and 50 characters. 
- Variant Price and stock must be a number. 
- Variant stock must be at least one.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423EA3BC-0843-4730-A8FC-CA62F06A7760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8" authorId="1" shapeId="0" xr:uid="{3DF8173F-E989-4594-8169-50364FC195DD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Product Image 
- Product name 
- Price of the first variant 
- Stock 
- Category 
- Product Variants for each product 
- Manage Option  </t>
        </r>
      </text>
    </comment>
    <comment ref="C22" authorId="1" shapeId="0" xr:uid="{E48E488D-5A8E-4639-A011-5151188E0DF2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Product Variant Name field 
- Product Variant Price field 
- Product Variant Stock field 
- Save Button </t>
        </r>
      </text>
    </comment>
    <comment ref="C23" authorId="1" shapeId="0" xr:uid="{20EA70EB-3F9A-4A32-A841-D2AFB4605564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Product Variant Name must be between 3 and 50 characters. 
- Variant Price and stock must be a number. 
- Variant stock must be at least one. </t>
        </r>
      </text>
    </comment>
    <comment ref="C27" authorId="1" shapeId="0" xr:uid="{EC7EADE9-8EBA-490E-BA3D-A3C59095CA52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Product Images 
- Product Name 
- Product Category 
- Category Dropdown 
- Description Field 
- Save Button </t>
        </r>
      </text>
    </comment>
    <comment ref="C28" authorId="1" shapeId="0" xr:uid="{9AAF0DDE-E12F-43DC-901D-CEC5898C7DFC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All fields must be filled. 
- Product Name must be between 3 and 50 characters. 
- Description must be between 5 and 200 characters. 
- At least one product image. </t>
        </r>
      </text>
    </comment>
    <comment ref="C33" authorId="1" shapeId="0" xr:uid="{1EE8F86D-C88B-40B5-926D-4B70F8E927E8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Variant name 
- Variant price 
- Stock 
- Manage Variant Option </t>
        </r>
      </text>
    </comment>
    <comment ref="C37" authorId="1" shapeId="0" xr:uid="{69C79B31-4FD3-4C32-BA22-9E47B52865E2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Product Variant Name field 
- Product Variant Price field 
- Product Variant Stock field 
- Cancel button 
- Save button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FELIX GUNAWAN HENDY</author>
  </authors>
  <commentList>
    <comment ref="C13" authorId="0" shapeId="0" xr:uid="{20451523-A9FA-4FA5-BE96-4D9356C6E0E5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24" authorId="1" shapeId="0" xr:uid="{FBB4EEA5-9C21-4235-84BA-47DDBCEBE4CD}">
      <text>
        <r>
          <rPr>
            <sz val="11"/>
            <color theme="1"/>
            <rFont val="Calibri"/>
            <family val="2"/>
            <charset val="1"/>
            <scheme val="minor"/>
          </rPr>
          <t>FELIX GUNAWAN HENDY:
- The other user's profile picture 
- The other user's username 
- The last sent message</t>
        </r>
      </text>
    </comment>
    <comment ref="C28" authorId="1" shapeId="0" xr:uid="{98A7C59D-CB93-4D60-BDF3-037DB00C6672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FELIX GUNAWAN HENDY:
- Profile Picture Image of the other person in the chat room 
- Username of the person in the chat room </t>
        </r>
      </text>
    </comment>
    <comment ref="C31" authorId="1" shapeId="0" xr:uid="{F8D420F0-89F8-4EC9-9A30-01C5BA45D4CD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FELIX GUNAWAN HENDY:
- Chat send date 
- Sender profile picture image 
- Chat message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FELIX GUNAWAN HENDY</author>
  </authors>
  <commentList>
    <comment ref="C13" authorId="0" shapeId="0" xr:uid="{DFD79FA4-85BA-4D8B-AB76-948D03B80EF4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6" authorId="1" shapeId="0" xr:uid="{000D2451-82FA-4A97-A49F-39634B736070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FELIX GUNAWAN HENDY:
- Merchant Profile Image 
- Merchant Name 
- Merchant Status
- Follow Button 
- Chat Seller Button 
- Merchant’s Average Star Rating  
- Merchant Process Time 
- Merchant Operational Hours </t>
        </r>
      </text>
    </comment>
    <comment ref="C17" authorId="1" shapeId="0" xr:uid="{F117E090-02F9-472A-8CD4-C56F556495A7}">
      <text>
        <r>
          <rPr>
            <sz val="11"/>
            <color theme="1"/>
            <rFont val="Calibri"/>
            <family val="2"/>
            <charset val="1"/>
            <scheme val="minor"/>
          </rPr>
          <t>FELIX GUNAWAN HENDY:
Add Merchant to Follow list and Redirect</t>
        </r>
      </text>
    </comment>
    <comment ref="C18" authorId="1" shapeId="0" xr:uid="{74D57102-93DD-427E-8C3D-57A08519EC31}">
      <text>
        <r>
          <rPr>
            <sz val="11"/>
            <color theme="1"/>
            <rFont val="Calibri"/>
            <family val="2"/>
            <charset val="1"/>
            <scheme val="minor"/>
          </rPr>
          <t>FELIX GUNAWAN HENDY:
Validate and Create new Merchant Chat and Redirect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2FB92BAA-E2A4-4483-A959-1815C38A4CE6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6" authorId="1" shapeId="0" xr:uid="{069CD6E2-2D56-4135-ADCA-0C68444EBE8B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Kalau sudah punya akun, bisa login </t>
        </r>
      </text>
    </comment>
    <comment ref="C17" authorId="1" shapeId="0" xr:uid="{9F7846B2-7076-4B8E-AD2C-162450F68A0C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Font Mandala</t>
        </r>
      </text>
    </comment>
    <comment ref="C19" authorId="1" shapeId="0" xr:uid="{87755B4B-B301-4BA9-BDD7-B1CAD7259A15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Termasuk munculin errornya</t>
        </r>
      </text>
    </comment>
    <comment ref="C22" authorId="1" shapeId="0" xr:uid="{766304F4-96B8-4AA3-BA92-9299F245D770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Kalau tidak punya akun, register akun baru</t>
        </r>
      </text>
    </comment>
    <comment ref="C23" authorId="1" shapeId="0" xr:uid="{186A4600-D66F-4A0A-A40E-EC01864E944F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Redirect to Login page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</authors>
  <commentList>
    <comment ref="C13" authorId="0" shapeId="0" xr:uid="{4471C571-7CF6-457F-A71B-872D139326E3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FD45FD10-32EC-4FFA-A3B9-5188A94A2C23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</t>
        </r>
      </text>
    </comment>
    <comment ref="C17" authorId="1" shapeId="0" xr:uid="{5264DF1A-11DD-45FB-BB3B-3E3D3CF7B42B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Product Detail
- Product Image in Product Image View 
- Product Name 
- Product Sold 
- Product Average Rating 
- Product Rating Count 
- Product Price 
- Product Condition 
- Product Description 
- Product Merchant 
- Product Variants 
- Adding to Cart Section 
- Reviews 
- Product Recommendations 
Product Merchant 
- PFP
- Merchant Name
- Follow Button
Reviews
- Star rating 
- Time since published 
- Reviewer profile image 
- Reviewer name 
- Reviewer Photos or Videos 
- Replies 
Adding to Cart
- Quantity Chooser 
- Subtotal 
- Add to Cart button 
- Product Stock 
- Buy Now button </t>
        </r>
      </text>
    </comment>
    <comment ref="C23" authorId="1" shapeId="0" xr:uid="{20168118-433C-4B17-947A-A94AC0856A32}">
      <text>
        <r>
          <rPr>
            <sz val="11"/>
            <color theme="1"/>
            <rFont val="Calibri"/>
            <family val="2"/>
            <charset val="1"/>
            <scheme val="minor"/>
          </rPr>
          <t>Vincent Tanjaya:
Random Image and Video from Review</t>
        </r>
      </text>
    </comment>
    <comment ref="C26" authorId="1" shapeId="0" xr:uid="{339C816C-CF7E-4219-BC7A-EA8AFE1B1E5E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Validate the chooser cannot exceed the product’s stock or be lower than 1.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Dionisius Hendi Krisnanto</author>
  </authors>
  <commentList>
    <comment ref="C13" authorId="0" shapeId="0" xr:uid="{D34A8375-7707-49ED-9507-7594E962D737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6" authorId="1" shapeId="0" xr:uid="{A5C5CCD7-6014-4EC5-A91E-7623B96589CE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Dionisius Hendi Krisnanto:
- Merchant Name 
- Merchant City 
- Product Image 
- Product Name 
- Product Variant Price 
- Delete Button 
- Edit Quantity Chooser </t>
        </r>
      </text>
    </comment>
    <comment ref="C18" authorId="1" shapeId="0" xr:uid="{030FB8B5-9B4A-42BF-B97C-2B772D41B118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Harus ngubah di DBnya juga</t>
        </r>
      </text>
    </comment>
    <comment ref="C19" authorId="1" shapeId="0" xr:uid="{1CCE0EA7-F1AD-488D-B182-5FE3A7B4058A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Quantity harus &gt; 0 dan tidak boleh melebihi stock itemnya</t>
        </r>
      </text>
    </comment>
    <comment ref="C20" authorId="1" shapeId="0" xr:uid="{8A316287-49D8-4E22-BE74-6EC3D42042B6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Total Price of all items
Grand total with discount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Dionisius Hendi Krisnanto</author>
  </authors>
  <commentList>
    <comment ref="C13" authorId="0" shapeId="0" xr:uid="{492EE354-CF51-4307-ACA0-F10CFA7F6078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6" authorId="1" shapeId="0" xr:uid="{35FA3922-375D-4BFA-A03E-9AA7F1B999E3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Username
- City
- Country
- Address
- Postal Code</t>
        </r>
      </text>
    </comment>
    <comment ref="C17" authorId="1" shapeId="0" xr:uid="{D00171A0-8F4B-4254-9B16-DFB51550D5C3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Dionisius Hendi Krisnanto:
Price = Shipment Base Price + (Distance in KM * Shipment Variable Price / 1000) </t>
        </r>
      </text>
    </comment>
    <comment ref="C19" authorId="1" shapeId="0" xr:uid="{9751B2D0-B2DD-4AD5-AE55-3995943021F8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Dionisius Hendi Krisnanto:
- Total price of the product
- Total price of the shipment 
- Shopping Total (Final total for all the shipment and product) 
</t>
        </r>
      </text>
    </comment>
    <comment ref="C20" authorId="1" shapeId="0" xr:uid="{3A45894D-FF29-4B0F-B92B-4047C2854458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All shipment is filled for all items</t>
        </r>
      </text>
    </comment>
    <comment ref="C21" authorId="1" shapeId="0" xr:uid="{8B097C1A-F817-4DDF-8BD0-46D119FCCA83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Create transaction for all items in the carts
- Clear carts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Dionisius Hendi Krisnanto</author>
  </authors>
  <commentList>
    <comment ref="C13" authorId="0" shapeId="0" xr:uid="{3B793264-F130-4058-8433-C19E39312C00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8" authorId="1" shapeId="0" xr:uid="{DABE4430-BBDD-4ABB-8526-BDB146645AEC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Error Image
- Error Message
- Display button to redirect back home
- Recommended Products</t>
        </r>
      </text>
    </comment>
    <comment ref="C19" authorId="1" shapeId="0" xr:uid="{29F4056D-953A-45B6-81F8-7DC587DE596D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Merchant Highlight if there is any merchant name that contains any word from search
- Product Results from the search query</t>
        </r>
      </text>
    </comment>
    <comment ref="C21" authorId="1" shapeId="0" xr:uid="{4F41FBB3-D59C-4377-B3FA-1AD49A7EAC70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Product highlighted can be clicked to redirect to the product detail
- if the merchant is clicked, redirect to merchant page 
- If "See Another Products" is clicked, redirect to metchant's product page</t>
        </r>
      </text>
    </comment>
    <comment ref="C23" authorId="1" shapeId="0" xr:uid="{107102A0-3EEA-4D38-A1BD-2EC210BDC81C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Display error image
- Display error name</t>
        </r>
      </text>
    </comment>
    <comment ref="C25" authorId="1" shapeId="0" xr:uid="{C0502145-F128-4517-8713-E8A97680192F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Ini kalo gaada product yang ketemu juga tetep di display</t>
        </r>
      </text>
    </comment>
    <comment ref="C27" authorId="1" shapeId="0" xr:uid="{74C1BFD9-9DFA-4224-8DE2-9009DC2E46EF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Display merchant results from search query
- Display 3 product highlights from the merchant</t>
        </r>
      </text>
    </comment>
    <comment ref="C28" authorId="1" shapeId="0" xr:uid="{3BB01BEF-4FC8-4185-A6A0-1B456228B396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- If the merchant is clicked, redirect to merchant homepage
- If the product is clicked, redirect to product detail</t>
        </r>
      </text>
    </comment>
    <comment ref="C29" authorId="1" shapeId="0" xr:uid="{E5E23934-B9D9-46E4-B746-006824E78007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Dionisius Hendi Krisnanto:
- Display error image
- Display error name
</t>
        </r>
      </text>
    </comment>
    <comment ref="C32" authorId="1" shapeId="0" xr:uid="{A206FF84-9176-4DA9-A77A-773B8B3A6605}">
      <text>
        <r>
          <rPr>
            <sz val="11"/>
            <color theme="1"/>
            <rFont val="Calibri"/>
            <family val="2"/>
            <charset val="1"/>
            <scheme val="minor"/>
          </rPr>
          <t>Dionisius Hendi Krisnanto:
Walaupun gaada merchant yang ditemuin tetep harus display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Dave Andrew Nathaniel</author>
  </authors>
  <commentList>
    <comment ref="C13" authorId="0" shapeId="0" xr:uid="{28BBCBBE-FB9E-48AF-ABEB-6B7BEF6291E2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16" authorId="1" shapeId="0" xr:uid="{9EC99366-7579-48B1-94B7-5D2C9B4D4B5F}">
      <text>
        <r>
          <rPr>
            <sz val="11"/>
            <color theme="1"/>
            <rFont val="Calibri"/>
            <family val="2"/>
            <charset val="1"/>
            <scheme val="minor"/>
          </rPr>
          <t>Dave Andrew Nathaniel:
- Yang penting ada validation: 2</t>
        </r>
      </text>
    </comment>
    <comment ref="C18" authorId="1" shapeId="0" xr:uid="{69ED6A51-906C-4C14-8CEA-32FA6325BCB1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Dave Andrew Nathaniel:
- Profile Picture Image 
- Username 
- Date of Birth 
- Gender 
- Phone Number 
- Email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Andrew</author>
    <author>Vincent Tanjaya</author>
  </authors>
  <commentList>
    <comment ref="C13" authorId="0" shapeId="0" xr:uid="{5342243F-EFCD-4E3B-B521-795AA6586598}">
      <text>
        <r>
          <rPr>
            <b/>
            <sz val="9"/>
            <color indexed="81"/>
            <rFont val="Tahoma"/>
            <family val="2"/>
          </rPr>
          <t>Dave Andrew:</t>
        </r>
        <r>
          <rPr>
            <sz val="9"/>
            <color indexed="81"/>
            <rFont val="Tahoma"/>
            <family val="2"/>
          </rPr>
          <t xml:space="preserve">
Benar &amp; Lengkap: 2
Sudah Buat tetapi Salah / Tidak Lengkap : 1
Tidak Buat: 0
</t>
        </r>
      </text>
    </comment>
    <comment ref="C29" authorId="1" shapeId="0" xr:uid="{552FC723-FD31-4471-9AF2-306D4C1528FE}">
      <text>
        <r>
          <rPr>
            <sz val="11"/>
            <color theme="1"/>
            <rFont val="Calibri"/>
            <family val="2"/>
            <charset val="1"/>
            <scheme val="minor"/>
          </rPr>
          <t xml:space="preserve">Vincent Tanjaya:
- All fields must be filled except notes 
- Phone number unique 
- Phone number starts with 0 
- Phone number 12 characters 
- Phone number must be numeric 
- Merchant must be between 3 and 20 characters 
- City must be between 3 and 20 characters 
- Country must be between 3 and 30 characters 
- Address must be between 5 and 255 characters 
- Postal code must be 5 digits 
- Postal code must be numeric </t>
        </r>
      </text>
    </comment>
  </commentList>
</comments>
</file>

<file path=xl/sharedStrings.xml><?xml version="1.0" encoding="utf-8"?>
<sst xmlns="http://schemas.openxmlformats.org/spreadsheetml/2006/main" count="326" uniqueCount="192">
  <si>
    <t>Template Correction</t>
  </si>
  <si>
    <t>Take Home Case Web Prog NAR24-1</t>
  </si>
  <si>
    <t>Trainee number</t>
  </si>
  <si>
    <t>Score</t>
  </si>
  <si>
    <t>Grade</t>
  </si>
  <si>
    <t>Misc</t>
  </si>
  <si>
    <t>Login Register</t>
  </si>
  <si>
    <t>Home</t>
  </si>
  <si>
    <t>Product</t>
  </si>
  <si>
    <t>Profile</t>
  </si>
  <si>
    <t>Merchant</t>
  </si>
  <si>
    <t>Chat Page</t>
  </si>
  <si>
    <t>Merchant Page</t>
  </si>
  <si>
    <t>Status</t>
  </si>
  <si>
    <t>Homepage</t>
  </si>
  <si>
    <t>Product Detail</t>
  </si>
  <si>
    <t>Cart Page</t>
  </si>
  <si>
    <t>Shipment page</t>
  </si>
  <si>
    <t>Search Page</t>
  </si>
  <si>
    <t>General</t>
  </si>
  <si>
    <t>Location</t>
  </si>
  <si>
    <t>Transaction Page</t>
  </si>
  <si>
    <t>Add Review</t>
  </si>
  <si>
    <t>Merchant Create</t>
  </si>
  <si>
    <t>Merchant Dashboard</t>
  </si>
  <si>
    <t>Merchant Transaction</t>
  </si>
  <si>
    <t>Add Product</t>
  </si>
  <si>
    <t>Manage Product</t>
  </si>
  <si>
    <t>EXAMPLE</t>
  </si>
  <si>
    <t>Weight</t>
  </si>
  <si>
    <t>Navigation Bar</t>
  </si>
  <si>
    <t>Info section with 5 links</t>
  </si>
  <si>
    <t>Custom Font</t>
  </si>
  <si>
    <t>Search Bar</t>
  </si>
  <si>
    <t>Cart &amp; Chat button</t>
  </si>
  <si>
    <t>Merchant &amp; User button</t>
  </si>
  <si>
    <t>Show Merchant Profile Image</t>
  </si>
  <si>
    <t>Show User Profile Image</t>
  </si>
  <si>
    <t>Show User Profile Name</t>
  </si>
  <si>
    <t>Cart badge count</t>
  </si>
  <si>
    <t>Randomized Search Keyword</t>
  </si>
  <si>
    <t>Footer</t>
  </si>
  <si>
    <t>Official Link redirection</t>
  </si>
  <si>
    <t>Footer Image</t>
  </si>
  <si>
    <t>Footnote</t>
  </si>
  <si>
    <t>Copyright</t>
  </si>
  <si>
    <t>Total</t>
  </si>
  <si>
    <t>Register &amp; Login</t>
  </si>
  <si>
    <t>Login</t>
  </si>
  <si>
    <t>Login with Google</t>
  </si>
  <si>
    <t>Login with Email and Password</t>
  </si>
  <si>
    <t>Validation</t>
  </si>
  <si>
    <t>Redirect</t>
  </si>
  <si>
    <t>Register</t>
  </si>
  <si>
    <t>Register with Google</t>
  </si>
  <si>
    <t>Register with email, password, and username</t>
  </si>
  <si>
    <t>Flash Sale</t>
  </si>
  <si>
    <t>Enable promo</t>
  </si>
  <si>
    <t>Countdown</t>
  </si>
  <si>
    <t>Card Product</t>
  </si>
  <si>
    <t>Recommendation Products</t>
  </si>
  <si>
    <t>Randomize product</t>
  </si>
  <si>
    <t>Completeness</t>
  </si>
  <si>
    <t>Loading Skeleton</t>
  </si>
  <si>
    <t>Infinite Scrolling</t>
  </si>
  <si>
    <t>Show product detail</t>
  </si>
  <si>
    <t>Product Image View Change on hover</t>
  </si>
  <si>
    <t>Product Variant options</t>
  </si>
  <si>
    <t>Update Price &amp; Stock by variant</t>
  </si>
  <si>
    <t>Follow Merchant</t>
  </si>
  <si>
    <t>Review</t>
  </si>
  <si>
    <t>Review Random Image and Video</t>
  </si>
  <si>
    <t>View reply toggle button</t>
  </si>
  <si>
    <t>Quantity Chooser</t>
  </si>
  <si>
    <t>Quantity Chooser Validation</t>
  </si>
  <si>
    <t>Login User Validation</t>
  </si>
  <si>
    <t>Add item to cart</t>
  </si>
  <si>
    <t>Buy item now</t>
  </si>
  <si>
    <t>Show error if cart is empty</t>
  </si>
  <si>
    <t>Display item details</t>
  </si>
  <si>
    <t>Delete item from cart</t>
  </si>
  <si>
    <t>Increase / decrease quantity of item</t>
  </si>
  <si>
    <t>Validate Quantity</t>
  </si>
  <si>
    <t>Display shopping summary</t>
  </si>
  <si>
    <t>Show random recommendation</t>
  </si>
  <si>
    <t>Shipment Page</t>
  </si>
  <si>
    <t>Select address with modal &amp; dropdown</t>
  </si>
  <si>
    <t>Display locations detail in modal</t>
  </si>
  <si>
    <t>Calculate shipment price</t>
  </si>
  <si>
    <t>Calculate distance using Harvesine Formula</t>
  </si>
  <si>
    <t>Validate proceed transaction</t>
  </si>
  <si>
    <t>Proceed Transaction</t>
  </si>
  <si>
    <t>View all product from search query</t>
  </si>
  <si>
    <t>Filter items for the products and stores</t>
  </si>
  <si>
    <t>Product Tab</t>
  </si>
  <si>
    <t>Completeness if product not found</t>
  </si>
  <si>
    <t>Display Product Section</t>
  </si>
  <si>
    <t>Display merchant highlights from merchant</t>
  </si>
  <si>
    <t>Merchant Highlight Completeness</t>
  </si>
  <si>
    <t>Product shown in card format</t>
  </si>
  <si>
    <t>Display error if product not found</t>
  </si>
  <si>
    <t>Pagination of the products</t>
  </si>
  <si>
    <t>Display recommended products</t>
  </si>
  <si>
    <t>Merchant Tab</t>
  </si>
  <si>
    <t>Redirect page</t>
  </si>
  <si>
    <t>Display error if merchant not found</t>
  </si>
  <si>
    <t>Paginate the merchants cards</t>
  </si>
  <si>
    <t>Merchant shown in card format</t>
  </si>
  <si>
    <t>Show recommended products</t>
  </si>
  <si>
    <t>Profile General</t>
  </si>
  <si>
    <t>Logout</t>
  </si>
  <si>
    <t>Registration Benefit</t>
  </si>
  <si>
    <t>Three Steps Merchant Form</t>
  </si>
  <si>
    <t>Phone Number Step</t>
  </si>
  <si>
    <t>Phone Number Field</t>
  </si>
  <si>
    <t>Merchant Name Step</t>
  </si>
  <si>
    <t>Name Field</t>
  </si>
  <si>
    <t>Merchant Location Step</t>
  </si>
  <si>
    <t>Current Latitude and Longitude</t>
  </si>
  <si>
    <t>City Field</t>
  </si>
  <si>
    <t>Country Field</t>
  </si>
  <si>
    <t>Address Field</t>
  </si>
  <si>
    <t>Postal Code</t>
  </si>
  <si>
    <t>Notes</t>
  </si>
  <si>
    <t>Register Merchant</t>
  </si>
  <si>
    <t>No pending orders</t>
  </si>
  <si>
    <t>No shipped orders</t>
  </si>
  <si>
    <t>Pending Orders</t>
  </si>
  <si>
    <t>Reject Order</t>
  </si>
  <si>
    <t>Complete Order</t>
  </si>
  <si>
    <t>Shipped Orders</t>
  </si>
  <si>
    <t>Merchant Transaction History</t>
  </si>
  <si>
    <t>No Transaction</t>
  </si>
  <si>
    <t>Add Product Page</t>
  </si>
  <si>
    <t>Product Information</t>
  </si>
  <si>
    <t>Product Name Field</t>
  </si>
  <si>
    <t>Category Dropdown</t>
  </si>
  <si>
    <t>Product Image</t>
  </si>
  <si>
    <t>Condition Option</t>
  </si>
  <si>
    <t>Product Description Text Area</t>
  </si>
  <si>
    <t>Product Variant</t>
  </si>
  <si>
    <t>Product Variant name</t>
  </si>
  <si>
    <t>Product Variant price</t>
  </si>
  <si>
    <t>Product Stock</t>
  </si>
  <si>
    <t>Add Variant</t>
  </si>
  <si>
    <t>Add New Product</t>
  </si>
  <si>
    <t>No product error</t>
  </si>
  <si>
    <t>Add product button</t>
  </si>
  <si>
    <t>Manage Product Option</t>
  </si>
  <si>
    <t>Add Variant modal</t>
  </si>
  <si>
    <t>Add Variant modal completeness</t>
  </si>
  <si>
    <t>Add new Variant</t>
  </si>
  <si>
    <t>Edit Product</t>
  </si>
  <si>
    <t>Edit Product Modal</t>
  </si>
  <si>
    <t>Edit product modal completeness</t>
  </si>
  <si>
    <t>Delete Product</t>
  </si>
  <si>
    <t>Manage Product Variant Section</t>
  </si>
  <si>
    <t>Manage Product Variant Options</t>
  </si>
  <si>
    <t>Edit Product Variants</t>
  </si>
  <si>
    <t>Edit product variants modal</t>
  </si>
  <si>
    <t>Edit product variants modal completeness</t>
  </si>
  <si>
    <t>Fill fields initially</t>
  </si>
  <si>
    <t>Discard changes on cancel</t>
  </si>
  <si>
    <t>Update product variant</t>
  </si>
  <si>
    <t>Delete Product Variants</t>
  </si>
  <si>
    <t>Delete Variant from Product</t>
  </si>
  <si>
    <t>Merchant Chat</t>
  </si>
  <si>
    <t>No Chat Validation</t>
  </si>
  <si>
    <t>Load All Chat</t>
  </si>
  <si>
    <t>Search Chat</t>
  </si>
  <si>
    <t>User Chat</t>
  </si>
  <si>
    <t>Chat Room</t>
  </si>
  <si>
    <t>Show Other User Data</t>
  </si>
  <si>
    <t>Show last message</t>
  </si>
  <si>
    <t>Chat Box</t>
  </si>
  <si>
    <t>Show Chat History</t>
  </si>
  <si>
    <t>Chat Header</t>
  </si>
  <si>
    <t>Chat History Alignment</t>
  </si>
  <si>
    <t>Chat Bubble</t>
  </si>
  <si>
    <t>Show Chat Data</t>
  </si>
  <si>
    <t>Message Field and Send Button</t>
  </si>
  <si>
    <t>Not Empty Validation</t>
  </si>
  <si>
    <t>Real-Time Websocket</t>
  </si>
  <si>
    <t>Merchant Header</t>
  </si>
  <si>
    <t>Show Merchant Data</t>
  </si>
  <si>
    <t>Follow Merchant Button</t>
  </si>
  <si>
    <t>Chat Seller Button</t>
  </si>
  <si>
    <t>Calculate Average Rating</t>
  </si>
  <si>
    <t>Merchant Store Information</t>
  </si>
  <si>
    <t>Home Tab</t>
  </si>
  <si>
    <t>Merchant Banner Image</t>
  </si>
  <si>
    <t>Show Merchant Product in Card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</si>
</sst>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u val="double"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0" fillId="7" borderId="0" xfId="0" applyFill="1"/>
    <xf numFmtId="0" fontId="3" fillId="7" borderId="0" xfId="0" applyFont="1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left" vertical="center"/>
    </xf>
    <xf numFmtId="0" fontId="11" fillId="21" borderId="9" xfId="0" applyFont="1" applyFill="1" applyBorder="1" applyAlignment="1">
      <alignment horizontal="center" vertical="center"/>
    </xf>
    <xf numFmtId="0" fontId="15" fillId="20" borderId="9" xfId="0" applyFont="1" applyFill="1" applyBorder="1" applyAlignment="1">
      <alignment horizontal="left" vertical="center"/>
    </xf>
    <xf numFmtId="0" fontId="14" fillId="20" borderId="9" xfId="0" applyFont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11" fillId="24" borderId="3" xfId="0" applyFont="1" applyFill="1" applyBorder="1" applyAlignment="1">
      <alignment horizontal="center" vertical="center"/>
    </xf>
    <xf numFmtId="0" fontId="11" fillId="24" borderId="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 vertical="center"/>
    </xf>
    <xf numFmtId="0" fontId="6" fillId="25" borderId="19" xfId="0" applyFont="1" applyFill="1" applyBorder="1" applyAlignment="1">
      <alignment horizontal="center" vertical="center"/>
    </xf>
    <xf numFmtId="0" fontId="6" fillId="25" borderId="10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7" borderId="0" xfId="0" applyFont="1" applyFill="1"/>
    <xf numFmtId="0" fontId="17" fillId="13" borderId="1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  <xf numFmtId="0" fontId="14" fillId="19" borderId="9" xfId="0" applyFont="1" applyFill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4" fillId="19" borderId="4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auto="1"/>
          <bgColor rgb="FFFF9999"/>
        </patternFill>
      </fill>
    </dxf>
  </dxfs>
  <tableStyles count="0" defaultTableStyle="TableStyleMedium2" defaultPivotStyle="PivotStyleLight16"/>
  <colors>
    <mruColors>
      <color rgb="FFFFCCCC"/>
      <color rgb="FFFF9999"/>
      <color rgb="FFFC68AE"/>
      <color rgb="FFFF9966"/>
      <color rgb="FFCCECFF"/>
      <color rgb="FFCCCCFF"/>
      <color rgb="FFCC66FF"/>
      <color rgb="FF6699FF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W108"/>
  <sheetViews>
    <sheetView showGridLines="0" tabSelected="1" zoomScale="70" zoomScaleNormal="70" workbookViewId="0">
      <selection activeCell="H10" sqref="H10"/>
    </sheetView>
  </sheetViews>
  <sheetFormatPr defaultColWidth="9.140625" defaultRowHeight="15"/>
  <cols>
    <col min="1" max="1" width="5.140625" style="1" customWidth="1"/>
    <col min="2" max="2" width="12.5703125" style="3" customWidth="1"/>
    <col min="3" max="5" width="10.7109375" style="3" customWidth="1"/>
    <col min="6" max="9" width="15.7109375" style="3" customWidth="1"/>
    <col min="10" max="10" width="18.7109375" style="3" customWidth="1"/>
    <col min="11" max="11" width="20.140625" style="1" customWidth="1"/>
    <col min="12" max="15" width="18.85546875" style="1" customWidth="1"/>
    <col min="16" max="16" width="17.42578125" style="1" customWidth="1"/>
    <col min="17" max="17" width="23.5703125" style="1" customWidth="1"/>
    <col min="18" max="18" width="23" style="1" customWidth="1"/>
    <col min="19" max="22" width="17.42578125" style="1" customWidth="1"/>
    <col min="23" max="16384" width="9.140625" style="1"/>
  </cols>
  <sheetData>
    <row r="2" spans="2:23" ht="21">
      <c r="B2" s="116" t="s">
        <v>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2:23" ht="18.75">
      <c r="B3" s="115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</row>
    <row r="4" spans="2:23" ht="18.75">
      <c r="B4" s="2"/>
      <c r="C4" s="2"/>
      <c r="D4" s="2"/>
      <c r="E4" s="2"/>
      <c r="F4" s="2"/>
      <c r="G4" s="2"/>
      <c r="H4" s="2"/>
      <c r="I4" s="2"/>
      <c r="J4" s="2"/>
    </row>
    <row r="5" spans="2:23" ht="15" customHeight="1">
      <c r="B5" s="117" t="s">
        <v>2</v>
      </c>
      <c r="C5" s="118" t="s">
        <v>3</v>
      </c>
      <c r="D5" s="118" t="s">
        <v>4</v>
      </c>
      <c r="E5" s="119" t="s">
        <v>5</v>
      </c>
      <c r="F5" s="114" t="s">
        <v>6</v>
      </c>
      <c r="G5" s="120" t="s">
        <v>7</v>
      </c>
      <c r="H5" s="121"/>
      <c r="I5" s="108" t="s">
        <v>8</v>
      </c>
      <c r="J5" s="108"/>
      <c r="K5" s="109"/>
      <c r="L5" s="110" t="s">
        <v>9</v>
      </c>
      <c r="M5" s="110"/>
      <c r="N5" s="110"/>
      <c r="O5" s="111"/>
      <c r="P5" s="112" t="s">
        <v>10</v>
      </c>
      <c r="Q5" s="112"/>
      <c r="R5" s="112"/>
      <c r="S5" s="112"/>
      <c r="T5" s="112"/>
      <c r="U5" s="113" t="s">
        <v>11</v>
      </c>
      <c r="V5" s="122" t="s">
        <v>12</v>
      </c>
      <c r="W5" s="105" t="s">
        <v>13</v>
      </c>
    </row>
    <row r="6" spans="2:23" ht="15" customHeight="1">
      <c r="B6" s="117"/>
      <c r="C6" s="118"/>
      <c r="D6" s="118"/>
      <c r="E6" s="119"/>
      <c r="F6" s="114"/>
      <c r="G6" s="120"/>
      <c r="H6" s="121"/>
      <c r="I6" s="108"/>
      <c r="J6" s="108"/>
      <c r="K6" s="109"/>
      <c r="L6" s="110"/>
      <c r="M6" s="110"/>
      <c r="N6" s="110"/>
      <c r="O6" s="111"/>
      <c r="P6" s="112"/>
      <c r="Q6" s="112"/>
      <c r="R6" s="112"/>
      <c r="S6" s="112"/>
      <c r="T6" s="112"/>
      <c r="U6" s="113"/>
      <c r="V6" s="122"/>
      <c r="W6" s="106"/>
    </row>
    <row r="7" spans="2:23" ht="15" customHeight="1">
      <c r="B7" s="117"/>
      <c r="C7" s="118"/>
      <c r="D7" s="118"/>
      <c r="E7" s="119"/>
      <c r="F7" s="114"/>
      <c r="G7" s="60" t="s">
        <v>14</v>
      </c>
      <c r="H7" s="61" t="s">
        <v>15</v>
      </c>
      <c r="I7" s="44" t="s">
        <v>16</v>
      </c>
      <c r="J7" s="44" t="s">
        <v>17</v>
      </c>
      <c r="K7" s="45" t="s">
        <v>18</v>
      </c>
      <c r="L7" s="47" t="s">
        <v>19</v>
      </c>
      <c r="M7" s="47" t="s">
        <v>20</v>
      </c>
      <c r="N7" s="47" t="s">
        <v>21</v>
      </c>
      <c r="O7" s="48" t="s">
        <v>22</v>
      </c>
      <c r="P7" s="53" t="s">
        <v>23</v>
      </c>
      <c r="Q7" s="53" t="s">
        <v>24</v>
      </c>
      <c r="R7" s="53" t="s">
        <v>25</v>
      </c>
      <c r="S7" s="53" t="s">
        <v>26</v>
      </c>
      <c r="T7" s="53" t="s">
        <v>27</v>
      </c>
      <c r="U7" s="113"/>
      <c r="V7" s="122"/>
      <c r="W7" s="107"/>
    </row>
    <row r="8" spans="2:23" ht="15" customHeight="1">
      <c r="B8" s="117"/>
      <c r="C8" s="118"/>
      <c r="D8" s="118"/>
      <c r="E8" s="70">
        <v>7</v>
      </c>
      <c r="F8" s="15">
        <v>4</v>
      </c>
      <c r="G8" s="56">
        <v>10</v>
      </c>
      <c r="H8" s="62">
        <v>5</v>
      </c>
      <c r="I8" s="41">
        <v>10</v>
      </c>
      <c r="J8" s="41">
        <v>5</v>
      </c>
      <c r="K8" s="41">
        <v>10</v>
      </c>
      <c r="L8" s="49">
        <v>5</v>
      </c>
      <c r="M8" s="49"/>
      <c r="N8" s="49"/>
      <c r="O8" s="50"/>
      <c r="P8" s="54">
        <v>5</v>
      </c>
      <c r="Q8" s="54">
        <v>5</v>
      </c>
      <c r="R8" s="54">
        <v>5</v>
      </c>
      <c r="S8" s="54">
        <v>5</v>
      </c>
      <c r="T8" s="54">
        <v>5</v>
      </c>
      <c r="U8" s="46">
        <v>5</v>
      </c>
      <c r="V8" s="56">
        <v>5</v>
      </c>
      <c r="W8" s="18"/>
    </row>
    <row r="9" spans="2:23" ht="15" customHeight="1">
      <c r="B9" s="5" t="s">
        <v>28</v>
      </c>
      <c r="C9" s="5"/>
      <c r="D9" s="5"/>
      <c r="E9" s="71">
        <f>HLOOKUP($B9,Misc!$E$14:$T$31,15,FALSE)/Misc!$D$12*Master!E$8</f>
        <v>0.73684210526315785</v>
      </c>
      <c r="F9" s="14">
        <f>HLOOKUP($B9,'Login and Register'!$E$14:$T$27,11,FALSE)/'Login and Register'!$D$12*Master!F$8</f>
        <v>0</v>
      </c>
      <c r="G9" s="63">
        <f>HLOOKUP($B9,Homepage!$E$14:$T$25,12,FALSE)/Homepage!$D$12*Master!G$8</f>
        <v>10</v>
      </c>
      <c r="H9" s="63">
        <f>HLOOKUP($B9,'Product Detail Page'!$E$14:$T$31,18,FALSE)/'Product Detail Page'!$D$12*Master!H$8</f>
        <v>0.625</v>
      </c>
      <c r="I9" s="42">
        <f>HLOOKUP($B9,'Cart Page'!$E$14:$T$22,9,FALSE)/'Cart Page'!$D$12*Master!I$8</f>
        <v>10</v>
      </c>
      <c r="J9" s="42">
        <f>HLOOKUP($B9,'Shipment Page'!$E$14:$T$22,9,FALSE)/'Shipment Page'!$D$12*Master!J$8</f>
        <v>5</v>
      </c>
      <c r="K9" s="42">
        <f>HLOOKUP($B9,'Search Page'!$E$14:$T$33,20,FALSE)/'Search Page'!$D$12*Master!K$8</f>
        <v>1.0526315789473684</v>
      </c>
      <c r="L9" s="51">
        <f>HLOOKUP($B9,'Profile General Page'!$E$14:$T$27,14,FALSE)/'Profile General Page'!$D$12*Master!L$8</f>
        <v>5</v>
      </c>
      <c r="M9" s="51"/>
      <c r="N9" s="51"/>
      <c r="O9" s="52"/>
      <c r="P9" s="55">
        <f>HLOOKUP($B9,'Merchant Create Page'!$E$14:$T$31,18,FALSE)/'Merchant Create Page'!$D$12*Master!P$8</f>
        <v>1.4705882352941178</v>
      </c>
      <c r="Q9" s="55">
        <f>HLOOKUP($B9,'Merchant Dashboard Page'!$E$14:$T$24,11,FALSE)/'Merchant Dashboard Page'!$D$12*Master!Q$8</f>
        <v>1.6666666666666665</v>
      </c>
      <c r="R9" s="55">
        <f>HLOOKUP($B9,'Merchant Transaction History Pa'!$E$14:$T$18,5,FALSE)/'Merchant Transaction History Pa'!$D$12*Master!R$8</f>
        <v>5</v>
      </c>
      <c r="S9" s="55">
        <f>HLOOKUP($B9,'Add Product Page'!$E$14:$T$30,17,FALSE)/'Add Product Page'!$D$12*Master!S$8</f>
        <v>1.0526315789473684</v>
      </c>
      <c r="T9" s="55">
        <f>HLOOKUP($B9,'Manage Product Page'!$E$14:$T$43,30,FALSE)/'Manage Product Page'!$D$12*Master!T$8</f>
        <v>0.42553191489361702</v>
      </c>
      <c r="U9" s="43">
        <f>HLOOKUP($B9,'Chat Page'!$E$14:$T$35,22,FALSE)/'Chat Page'!$D$12*Master!U$8</f>
        <v>5</v>
      </c>
      <c r="V9" s="58">
        <f>HLOOKUP($B9,'Merchant Page'!$E$14:$T$25,12,FALSE)/'Merchant Page'!$D$12*Master!V$8</f>
        <v>5</v>
      </c>
      <c r="W9" s="17"/>
    </row>
    <row r="10" spans="2:23" ht="15" customHeight="1">
      <c r="B10" s="5">
        <v>1</v>
      </c>
      <c r="C10" s="5"/>
      <c r="D10" s="5"/>
      <c r="E10" s="71">
        <f>HLOOKUP($B10,Misc!$E$14:$T$31,15,FALSE)/Misc!$D$12*Master!E$8</f>
        <v>0.73684210526315785</v>
      </c>
      <c r="F10" s="14">
        <f>HLOOKUP($B10,'Login and Register'!$E$14:$T$27,11,FALSE)/'Login and Register'!$D$12*Master!F$8</f>
        <v>0</v>
      </c>
      <c r="G10" s="63">
        <f>HLOOKUP($B10,Homepage!$E$14:$T$25,12,FALSE)/Homepage!$D$12*Master!G$8</f>
        <v>10</v>
      </c>
      <c r="H10" s="63">
        <f>HLOOKUP($B10,'Product Detail Page'!$E$14:$T$31,18,FALSE)/'Product Detail Page'!$D$12*Master!H$8</f>
        <v>0.625</v>
      </c>
      <c r="I10" s="42">
        <f>HLOOKUP($B10,'Cart Page'!$E$14:$T$22,9,FALSE)/'Cart Page'!$D$12*Master!I$8</f>
        <v>10</v>
      </c>
      <c r="J10" s="42">
        <f>HLOOKUP($B10,'Shipment Page'!$E$14:$T$22,9,FALSE)/'Shipment Page'!$D$12*Master!J$8</f>
        <v>5</v>
      </c>
      <c r="K10" s="42">
        <f>HLOOKUP($B10,'Search Page'!$E$14:$T$33,20,FALSE)/'Search Page'!$D$12*Master!K$8</f>
        <v>1.0526315789473684</v>
      </c>
      <c r="L10" s="51">
        <f>HLOOKUP($B10,'Profile General Page'!$E$14:$T$27,14,FALSE)/'Profile General Page'!$D$12*Master!L$8</f>
        <v>5</v>
      </c>
      <c r="M10" s="51"/>
      <c r="N10" s="51"/>
      <c r="O10" s="52"/>
      <c r="P10" s="55">
        <f>HLOOKUP($B10,'Merchant Create Page'!$E$14:$T$31,18,FALSE)/'Merchant Create Page'!$D$12*Master!P$8</f>
        <v>1.4705882352941178</v>
      </c>
      <c r="Q10" s="55">
        <f>HLOOKUP($B10,'Merchant Dashboard Page'!$E$14:$T$24,11,FALSE)/'Merchant Dashboard Page'!$D$12*Master!Q$8</f>
        <v>1.6666666666666665</v>
      </c>
      <c r="R10" s="55">
        <f>HLOOKUP($B10,'Merchant Transaction History Pa'!$E$14:$T$18,5,FALSE)/'Merchant Transaction History Pa'!$D$12*Master!R$8</f>
        <v>5</v>
      </c>
      <c r="S10" s="55">
        <f>HLOOKUP($B10,'Add Product Page'!$E$14:$T$30,17,FALSE)/'Add Product Page'!$D$12*Master!S$8</f>
        <v>1.0526315789473684</v>
      </c>
      <c r="T10" s="55">
        <f>HLOOKUP($B10,'Manage Product Page'!$E$14:$T$43,30,FALSE)/'Manage Product Page'!$D$12*Master!T$8</f>
        <v>0.42553191489361702</v>
      </c>
      <c r="U10" s="43">
        <f>HLOOKUP($B10,'Chat Page'!$E$14:$T$35,22,FALSE)/'Chat Page'!$D$12*Master!U$8</f>
        <v>0</v>
      </c>
      <c r="V10" s="58">
        <f>HLOOKUP($B10,'Merchant Page'!$E$14:$T$25,12,FALSE)/'Merchant Page'!$D$12*Master!V$8</f>
        <v>0</v>
      </c>
      <c r="W10" s="17"/>
    </row>
    <row r="11" spans="2:23" ht="15" customHeight="1">
      <c r="B11" s="5">
        <v>2</v>
      </c>
      <c r="C11" s="5"/>
      <c r="D11" s="5"/>
      <c r="E11" s="71">
        <f>HLOOKUP($B11,Misc!$E$14:$T$31,15,FALSE)/Misc!$D$12*Master!E$8</f>
        <v>0</v>
      </c>
      <c r="F11" s="14">
        <f>HLOOKUP($B11,'Login and Register'!$E$14:$T$27,11,FALSE)/'Login and Register'!$D$12*Master!F$8</f>
        <v>0</v>
      </c>
      <c r="G11" s="63">
        <f>HLOOKUP($B11,Homepage!$E$14:$T$25,12,FALSE)/Homepage!$D$12*Master!G$8</f>
        <v>0</v>
      </c>
      <c r="H11" s="63">
        <f>HLOOKUP($B11,'Product Detail Page'!$E$14:$T$31,18,FALSE)/'Product Detail Page'!$D$12*Master!H$8</f>
        <v>0</v>
      </c>
      <c r="I11" s="42">
        <f>HLOOKUP($B11,'Cart Page'!$E$14:$T$22,9,FALSE)/'Cart Page'!$D$12*Master!I$8</f>
        <v>0</v>
      </c>
      <c r="J11" s="42">
        <f>HLOOKUP($B11,'Shipment Page'!$E$14:$T$22,9,FALSE)/'Shipment Page'!$D$12*Master!J$8</f>
        <v>1.9230769230769231</v>
      </c>
      <c r="K11" s="42">
        <f>HLOOKUP($B11,'Search Page'!$E$14:$T$33,20,FALSE)/'Search Page'!$D$12*Master!K$8</f>
        <v>0.52631578947368418</v>
      </c>
      <c r="L11" s="51">
        <f>HLOOKUP($B11,'Profile General Page'!$E$14:$T$27,14,FALSE)/'Profile General Page'!$D$12*Master!L$8</f>
        <v>0</v>
      </c>
      <c r="M11" s="51"/>
      <c r="N11" s="51"/>
      <c r="O11" s="52"/>
      <c r="P11" s="55">
        <f>HLOOKUP($B11,'Merchant Create Page'!$E$14:$T$31,18,FALSE)/'Merchant Create Page'!$D$12*Master!P$8</f>
        <v>0</v>
      </c>
      <c r="Q11" s="55">
        <f>HLOOKUP($B11,'Merchant Dashboard Page'!$E$14:$T$24,11,FALSE)/'Merchant Dashboard Page'!$D$12*Master!Q$8</f>
        <v>0</v>
      </c>
      <c r="R11" s="55">
        <f>HLOOKUP($B11,'Merchant Transaction History Pa'!$E$14:$T$18,5,FALSE)/'Merchant Transaction History Pa'!$D$12*Master!R$8</f>
        <v>0</v>
      </c>
      <c r="S11" s="55">
        <f>HLOOKUP($B11,'Add Product Page'!$E$14:$T$30,17,FALSE)/'Add Product Page'!$D$12*Master!S$8</f>
        <v>0</v>
      </c>
      <c r="T11" s="55">
        <f>HLOOKUP($B11,'Manage Product Page'!$E$14:$T$43,30,FALSE)/'Manage Product Page'!$D$12*Master!T$8</f>
        <v>0</v>
      </c>
      <c r="U11" s="43">
        <f>HLOOKUP($B11,'Chat Page'!$E$14:$T$35,22,FALSE)/'Chat Page'!$D$12*Master!U$8</f>
        <v>0</v>
      </c>
      <c r="V11" s="58">
        <f>HLOOKUP($B11,'Merchant Page'!$E$14:$T$25,12,FALSE)/'Merchant Page'!$D$12*Master!V$8</f>
        <v>0</v>
      </c>
      <c r="W11" s="17"/>
    </row>
    <row r="12" spans="2:23" ht="15" customHeight="1">
      <c r="B12" s="5">
        <v>3</v>
      </c>
      <c r="C12" s="5"/>
      <c r="D12" s="5"/>
      <c r="E12" s="71">
        <f>HLOOKUP($B12,Misc!$E$14:$T$31,15,FALSE)/Misc!$D$12*Master!E$8</f>
        <v>0</v>
      </c>
      <c r="F12" s="14">
        <f>HLOOKUP($B12,'Login and Register'!$E$14:$T$27,11,FALSE)/'Login and Register'!$D$12*Master!F$8</f>
        <v>0</v>
      </c>
      <c r="G12" s="63">
        <f>HLOOKUP($B12,Homepage!$E$14:$T$25,12,FALSE)/Homepage!$D$12*Master!G$8</f>
        <v>0</v>
      </c>
      <c r="H12" s="63">
        <f>HLOOKUP($B12,'Product Detail Page'!$E$14:$T$31,18,FALSE)/'Product Detail Page'!$D$12*Master!H$8</f>
        <v>0</v>
      </c>
      <c r="I12" s="42">
        <f>HLOOKUP($B12,'Cart Page'!$E$14:$T$22,9,FALSE)/'Cart Page'!$D$12*Master!I$8</f>
        <v>0</v>
      </c>
      <c r="J12" s="42">
        <f>HLOOKUP($B12,'Shipment Page'!$E$14:$T$22,9,FALSE)/'Shipment Page'!$D$12*Master!J$8</f>
        <v>0</v>
      </c>
      <c r="K12" s="42">
        <f>HLOOKUP($B12,'Search Page'!$E$14:$T$33,20,FALSE)/'Search Page'!$D$12*Master!K$8</f>
        <v>0</v>
      </c>
      <c r="L12" s="51">
        <f>HLOOKUP($B12,'Profile General Page'!$E$14:$T$27,14,FALSE)/'Profile General Page'!$D$12*Master!L$8</f>
        <v>0</v>
      </c>
      <c r="M12" s="51"/>
      <c r="N12" s="51"/>
      <c r="O12" s="52"/>
      <c r="P12" s="55">
        <f>HLOOKUP($B12,'Merchant Create Page'!$E$14:$T$31,18,FALSE)/'Merchant Create Page'!$D$12*Master!P$8</f>
        <v>0</v>
      </c>
      <c r="Q12" s="55">
        <f>HLOOKUP($B12,'Merchant Dashboard Page'!$E$14:$T$24,11,FALSE)/'Merchant Dashboard Page'!$D$12*Master!Q$8</f>
        <v>0</v>
      </c>
      <c r="R12" s="55">
        <f>HLOOKUP($B12,'Merchant Transaction History Pa'!$E$14:$T$18,5,FALSE)/'Merchant Transaction History Pa'!$D$12*Master!R$8</f>
        <v>0</v>
      </c>
      <c r="S12" s="55">
        <f>HLOOKUP($B12,'Add Product Page'!$E$14:$T$30,17,FALSE)/'Add Product Page'!$D$12*Master!S$8</f>
        <v>0</v>
      </c>
      <c r="T12" s="55">
        <f>HLOOKUP($B12,'Manage Product Page'!$E$14:$T$43,30,FALSE)/'Manage Product Page'!$D$12*Master!T$8</f>
        <v>0</v>
      </c>
      <c r="U12" s="43">
        <f>HLOOKUP($B12,'Chat Page'!$E$14:$T$35,22,FALSE)/'Chat Page'!$D$12*Master!U$8</f>
        <v>0</v>
      </c>
      <c r="V12" s="58">
        <f>HLOOKUP($B12,'Merchant Page'!$E$14:$T$25,12,FALSE)/'Merchant Page'!$D$12*Master!V$8</f>
        <v>0</v>
      </c>
      <c r="W12" s="17"/>
    </row>
    <row r="13" spans="2:23" ht="15" customHeight="1">
      <c r="B13" s="5">
        <v>4</v>
      </c>
      <c r="C13" s="5"/>
      <c r="D13" s="5"/>
      <c r="E13" s="71">
        <f>HLOOKUP($B13,Misc!$E$14:$T$31,15,FALSE)/Misc!$D$12*Master!E$8</f>
        <v>0</v>
      </c>
      <c r="F13" s="14">
        <f>HLOOKUP($B13,'Login and Register'!$E$14:$T$27,11,FALSE)/'Login and Register'!$D$12*Master!F$8</f>
        <v>0</v>
      </c>
      <c r="G13" s="63">
        <f>HLOOKUP($B13,Homepage!$E$14:$T$25,12,FALSE)/Homepage!$D$12*Master!G$8</f>
        <v>0</v>
      </c>
      <c r="H13" s="63">
        <f>HLOOKUP($B13,'Product Detail Page'!$E$14:$T$31,18,FALSE)/'Product Detail Page'!$D$12*Master!H$8</f>
        <v>0</v>
      </c>
      <c r="I13" s="42">
        <f>HLOOKUP($B13,'Cart Page'!$E$14:$T$22,9,FALSE)/'Cart Page'!$D$12*Master!I$8</f>
        <v>0</v>
      </c>
      <c r="J13" s="42">
        <f>HLOOKUP($B13,'Shipment Page'!$E$14:$T$22,9,FALSE)/'Shipment Page'!$D$12*Master!J$8</f>
        <v>0</v>
      </c>
      <c r="K13" s="42">
        <f>HLOOKUP($B13,'Search Page'!$E$14:$T$33,20,FALSE)/'Search Page'!$D$12*Master!K$8</f>
        <v>0</v>
      </c>
      <c r="L13" s="51">
        <f>HLOOKUP($B13,'Profile General Page'!$E$14:$T$27,14,FALSE)/'Profile General Page'!$D$12*Master!L$8</f>
        <v>0</v>
      </c>
      <c r="M13" s="51"/>
      <c r="N13" s="51"/>
      <c r="O13" s="52"/>
      <c r="P13" s="55">
        <f>HLOOKUP($B13,'Merchant Create Page'!$E$14:$T$31,18,FALSE)/'Merchant Create Page'!$D$12*Master!P$8</f>
        <v>0</v>
      </c>
      <c r="Q13" s="55">
        <f>HLOOKUP($B13,'Merchant Dashboard Page'!$E$14:$T$24,11,FALSE)/'Merchant Dashboard Page'!$D$12*Master!Q$8</f>
        <v>0</v>
      </c>
      <c r="R13" s="55">
        <f>HLOOKUP($B13,'Merchant Transaction History Pa'!$E$14:$T$18,5,FALSE)/'Merchant Transaction History Pa'!$D$12*Master!R$8</f>
        <v>0</v>
      </c>
      <c r="S13" s="55">
        <f>HLOOKUP($B13,'Add Product Page'!$E$14:$T$30,17,FALSE)/'Add Product Page'!$D$12*Master!S$8</f>
        <v>0</v>
      </c>
      <c r="T13" s="55">
        <f>HLOOKUP($B13,'Manage Product Page'!$E$14:$T$43,30,FALSE)/'Manage Product Page'!$D$12*Master!T$8</f>
        <v>0</v>
      </c>
      <c r="U13" s="43">
        <f>HLOOKUP($B13,'Chat Page'!$E$14:$T$35,22,FALSE)/'Chat Page'!$D$12*Master!U$8</f>
        <v>0</v>
      </c>
      <c r="V13" s="58">
        <f>HLOOKUP($B13,'Merchant Page'!$E$14:$T$25,12,FALSE)/'Merchant Page'!$D$12*Master!V$8</f>
        <v>0</v>
      </c>
      <c r="W13" s="17"/>
    </row>
    <row r="14" spans="2:23" ht="15" customHeight="1">
      <c r="B14" s="5">
        <v>5</v>
      </c>
      <c r="C14" s="5"/>
      <c r="D14" s="5"/>
      <c r="E14" s="71">
        <f>HLOOKUP($B14,Misc!$E$14:$T$31,15,FALSE)/Misc!$D$12*Master!E$8</f>
        <v>0</v>
      </c>
      <c r="F14" s="14">
        <f>HLOOKUP($B14,'Login and Register'!$E$14:$T$27,11,FALSE)/'Login and Register'!$D$12*Master!F$8</f>
        <v>0</v>
      </c>
      <c r="G14" s="63">
        <f>HLOOKUP($B14,Homepage!$E$14:$T$25,12,FALSE)/Homepage!$D$12*Master!G$8</f>
        <v>0</v>
      </c>
      <c r="H14" s="63">
        <f>HLOOKUP($B14,'Product Detail Page'!$E$14:$T$31,18,FALSE)/'Product Detail Page'!$D$12*Master!H$8</f>
        <v>0</v>
      </c>
      <c r="I14" s="42">
        <f>HLOOKUP($B14,'Cart Page'!$E$14:$T$22,9,FALSE)/'Cart Page'!$D$12*Master!I$8</f>
        <v>0</v>
      </c>
      <c r="J14" s="42">
        <f>HLOOKUP($B14,'Shipment Page'!$E$14:$T$22,9,FALSE)/'Shipment Page'!$D$12*Master!J$8</f>
        <v>0</v>
      </c>
      <c r="K14" s="42">
        <f>HLOOKUP($B14,'Search Page'!$E$14:$T$33,20,FALSE)/'Search Page'!$D$12*Master!K$8</f>
        <v>0</v>
      </c>
      <c r="L14" s="51">
        <f>HLOOKUP($B14,'Profile General Page'!$E$14:$T$27,14,FALSE)/'Profile General Page'!$D$12*Master!L$8</f>
        <v>0</v>
      </c>
      <c r="M14" s="51"/>
      <c r="N14" s="51"/>
      <c r="O14" s="52"/>
      <c r="P14" s="55">
        <f>HLOOKUP($B14,'Merchant Create Page'!$E$14:$T$31,18,FALSE)/'Merchant Create Page'!$D$12*Master!P$8</f>
        <v>0</v>
      </c>
      <c r="Q14" s="55">
        <f>HLOOKUP($B14,'Merchant Dashboard Page'!$E$14:$T$24,11,FALSE)/'Merchant Dashboard Page'!$D$12*Master!Q$8</f>
        <v>0</v>
      </c>
      <c r="R14" s="55">
        <f>HLOOKUP($B14,'Merchant Transaction History Pa'!$E$14:$T$18,5,FALSE)/'Merchant Transaction History Pa'!$D$12*Master!R$8</f>
        <v>0</v>
      </c>
      <c r="S14" s="55">
        <f>HLOOKUP($B14,'Add Product Page'!$E$14:$T$30,17,FALSE)/'Add Product Page'!$D$12*Master!S$8</f>
        <v>0</v>
      </c>
      <c r="T14" s="55">
        <f>HLOOKUP($B14,'Manage Product Page'!$E$14:$T$43,30,FALSE)/'Manage Product Page'!$D$12*Master!T$8</f>
        <v>0</v>
      </c>
      <c r="U14" s="43">
        <f>HLOOKUP($B14,'Chat Page'!$E$14:$T$35,22,FALSE)/'Chat Page'!$D$12*Master!U$8</f>
        <v>0</v>
      </c>
      <c r="V14" s="58">
        <f>HLOOKUP($B14,'Merchant Page'!$E$14:$T$25,12,FALSE)/'Merchant Page'!$D$12*Master!V$8</f>
        <v>0</v>
      </c>
      <c r="W14" s="17"/>
    </row>
    <row r="15" spans="2:23" ht="15" customHeight="1">
      <c r="B15" s="5">
        <v>6</v>
      </c>
      <c r="C15" s="5"/>
      <c r="D15" s="5"/>
      <c r="E15" s="71">
        <f>HLOOKUP($B15,Misc!$E$14:$T$31,15,FALSE)/Misc!$D$12*Master!E$8</f>
        <v>0</v>
      </c>
      <c r="F15" s="14">
        <f>HLOOKUP($B15,'Login and Register'!$E$14:$T$27,11,FALSE)/'Login and Register'!$D$12*Master!F$8</f>
        <v>0</v>
      </c>
      <c r="G15" s="63">
        <f>HLOOKUP($B15,Homepage!$E$14:$T$25,12,FALSE)/Homepage!$D$12*Master!G$8</f>
        <v>0</v>
      </c>
      <c r="H15" s="63">
        <f>HLOOKUP($B15,'Product Detail Page'!$E$14:$T$31,18,FALSE)/'Product Detail Page'!$D$12*Master!H$8</f>
        <v>0</v>
      </c>
      <c r="I15" s="42">
        <f>HLOOKUP($B15,'Cart Page'!$E$14:$T$22,9,FALSE)/'Cart Page'!$D$12*Master!I$8</f>
        <v>0</v>
      </c>
      <c r="J15" s="42">
        <f>HLOOKUP($B15,'Shipment Page'!$E$14:$T$22,9,FALSE)/'Shipment Page'!$D$12*Master!J$8</f>
        <v>0</v>
      </c>
      <c r="K15" s="42">
        <f>HLOOKUP($B15,'Search Page'!$E$14:$T$33,20,FALSE)/'Search Page'!$D$12*Master!K$8</f>
        <v>0</v>
      </c>
      <c r="L15" s="51">
        <f>HLOOKUP($B15,'Profile General Page'!$E$14:$T$27,14,FALSE)/'Profile General Page'!$D$12*Master!L$8</f>
        <v>0</v>
      </c>
      <c r="M15" s="51"/>
      <c r="N15" s="51"/>
      <c r="O15" s="52"/>
      <c r="P15" s="55">
        <f>HLOOKUP($B15,'Merchant Create Page'!$E$14:$T$31,18,FALSE)/'Merchant Create Page'!$D$12*Master!P$8</f>
        <v>0</v>
      </c>
      <c r="Q15" s="55">
        <f>HLOOKUP($B15,'Merchant Dashboard Page'!$E$14:$T$24,11,FALSE)/'Merchant Dashboard Page'!$D$12*Master!Q$8</f>
        <v>0</v>
      </c>
      <c r="R15" s="55">
        <f>HLOOKUP($B15,'Merchant Transaction History Pa'!$E$14:$T$18,5,FALSE)/'Merchant Transaction History Pa'!$D$12*Master!R$8</f>
        <v>0</v>
      </c>
      <c r="S15" s="55">
        <f>HLOOKUP($B15,'Add Product Page'!$E$14:$T$30,17,FALSE)/'Add Product Page'!$D$12*Master!S$8</f>
        <v>0</v>
      </c>
      <c r="T15" s="55">
        <f>HLOOKUP($B15,'Manage Product Page'!$E$14:$T$43,30,FALSE)/'Manage Product Page'!$D$12*Master!T$8</f>
        <v>0</v>
      </c>
      <c r="U15" s="43">
        <f>HLOOKUP($B15,'Chat Page'!$E$14:$T$35,22,FALSE)/'Chat Page'!$D$12*Master!U$8</f>
        <v>0</v>
      </c>
      <c r="V15" s="58">
        <f>HLOOKUP($B15,'Merchant Page'!$E$14:$T$25,12,FALSE)/'Merchant Page'!$D$12*Master!V$8</f>
        <v>0</v>
      </c>
      <c r="W15" s="17"/>
    </row>
    <row r="16" spans="2:23" ht="15" customHeight="1">
      <c r="B16" s="5">
        <v>7</v>
      </c>
      <c r="C16" s="5"/>
      <c r="D16" s="5"/>
      <c r="E16" s="71">
        <f>HLOOKUP($B16,Misc!$E$14:$T$31,15,FALSE)/Misc!$D$12*Master!E$8</f>
        <v>0</v>
      </c>
      <c r="F16" s="14">
        <f>HLOOKUP($B16,'Login and Register'!$E$14:$T$27,11,FALSE)/'Login and Register'!$D$12*Master!F$8</f>
        <v>0</v>
      </c>
      <c r="G16" s="63">
        <f>HLOOKUP($B16,Homepage!$E$14:$T$25,12,FALSE)/Homepage!$D$12*Master!G$8</f>
        <v>0</v>
      </c>
      <c r="H16" s="63">
        <f>HLOOKUP($B16,'Product Detail Page'!$E$14:$T$31,18,FALSE)/'Product Detail Page'!$D$12*Master!H$8</f>
        <v>0</v>
      </c>
      <c r="I16" s="42">
        <f>HLOOKUP($B16,'Cart Page'!$E$14:$T$22,9,FALSE)/'Cart Page'!$D$12*Master!I$8</f>
        <v>0</v>
      </c>
      <c r="J16" s="42">
        <f>HLOOKUP($B16,'Shipment Page'!$E$14:$T$22,9,FALSE)/'Shipment Page'!$D$12*Master!J$8</f>
        <v>0</v>
      </c>
      <c r="K16" s="42">
        <f>HLOOKUP($B16,'Search Page'!$E$14:$T$33,20,FALSE)/'Search Page'!$D$12*Master!K$8</f>
        <v>0</v>
      </c>
      <c r="L16" s="51">
        <f>HLOOKUP($B16,'Profile General Page'!$E$14:$T$27,14,FALSE)/'Profile General Page'!$D$12*Master!L$8</f>
        <v>0</v>
      </c>
      <c r="M16" s="51"/>
      <c r="N16" s="51"/>
      <c r="O16" s="52"/>
      <c r="P16" s="55">
        <f>HLOOKUP($B16,'Merchant Create Page'!$E$14:$T$31,18,FALSE)/'Merchant Create Page'!$D$12*Master!P$8</f>
        <v>0</v>
      </c>
      <c r="Q16" s="55">
        <f>HLOOKUP($B16,'Merchant Dashboard Page'!$E$14:$T$24,11,FALSE)/'Merchant Dashboard Page'!$D$12*Master!Q$8</f>
        <v>0</v>
      </c>
      <c r="R16" s="55">
        <f>HLOOKUP($B16,'Merchant Transaction History Pa'!$E$14:$T$18,5,FALSE)/'Merchant Transaction History Pa'!$D$12*Master!R$8</f>
        <v>0</v>
      </c>
      <c r="S16" s="55">
        <f>HLOOKUP($B16,'Add Product Page'!$E$14:$T$30,17,FALSE)/'Add Product Page'!$D$12*Master!S$8</f>
        <v>0</v>
      </c>
      <c r="T16" s="55">
        <f>HLOOKUP($B16,'Manage Product Page'!$E$14:$T$43,30,FALSE)/'Manage Product Page'!$D$12*Master!T$8</f>
        <v>0</v>
      </c>
      <c r="U16" s="43">
        <f>HLOOKUP($B16,'Chat Page'!$E$14:$T$35,22,FALSE)/'Chat Page'!$D$12*Master!U$8</f>
        <v>0</v>
      </c>
      <c r="V16" s="58">
        <f>HLOOKUP($B16,'Merchant Page'!$E$14:$T$25,12,FALSE)/'Merchant Page'!$D$12*Master!V$8</f>
        <v>0</v>
      </c>
      <c r="W16" s="17"/>
    </row>
    <row r="17" spans="2:23" ht="15" customHeight="1">
      <c r="B17" s="5">
        <v>8</v>
      </c>
      <c r="C17" s="5"/>
      <c r="D17" s="5"/>
      <c r="E17" s="71">
        <f>HLOOKUP($B17,Misc!$E$14:$T$31,15,FALSE)/Misc!$D$12*Master!E$8</f>
        <v>0</v>
      </c>
      <c r="F17" s="14">
        <f>HLOOKUP($B17,'Login and Register'!$E$14:$T$27,11,FALSE)/'Login and Register'!$D$12*Master!F$8</f>
        <v>0</v>
      </c>
      <c r="G17" s="63">
        <f>HLOOKUP($B17,Homepage!$E$14:$T$25,12,FALSE)/Homepage!$D$12*Master!G$8</f>
        <v>0</v>
      </c>
      <c r="H17" s="63">
        <f>HLOOKUP($B17,'Product Detail Page'!$E$14:$T$31,18,FALSE)/'Product Detail Page'!$D$12*Master!H$8</f>
        <v>0</v>
      </c>
      <c r="I17" s="42">
        <f>HLOOKUP($B17,'Cart Page'!$E$14:$T$22,9,FALSE)/'Cart Page'!$D$12*Master!I$8</f>
        <v>0</v>
      </c>
      <c r="J17" s="42">
        <f>HLOOKUP($B17,'Shipment Page'!$E$14:$T$22,9,FALSE)/'Shipment Page'!$D$12*Master!J$8</f>
        <v>0</v>
      </c>
      <c r="K17" s="42">
        <f>HLOOKUP($B17,'Search Page'!$E$14:$T$33,20,FALSE)/'Search Page'!$D$12*Master!K$8</f>
        <v>0</v>
      </c>
      <c r="L17" s="51">
        <f>HLOOKUP($B17,'Profile General Page'!$E$14:$T$27,14,FALSE)/'Profile General Page'!$D$12*Master!L$8</f>
        <v>0</v>
      </c>
      <c r="M17" s="51"/>
      <c r="N17" s="51"/>
      <c r="O17" s="52"/>
      <c r="P17" s="55">
        <f>HLOOKUP($B17,'Merchant Create Page'!$E$14:$T$31,18,FALSE)/'Merchant Create Page'!$D$12*Master!P$8</f>
        <v>0</v>
      </c>
      <c r="Q17" s="55">
        <f>HLOOKUP($B17,'Merchant Dashboard Page'!$E$14:$T$24,11,FALSE)/'Merchant Dashboard Page'!$D$12*Master!Q$8</f>
        <v>0</v>
      </c>
      <c r="R17" s="55">
        <f>HLOOKUP($B17,'Merchant Transaction History Pa'!$E$14:$T$18,5,FALSE)/'Merchant Transaction History Pa'!$D$12*Master!R$8</f>
        <v>0</v>
      </c>
      <c r="S17" s="55">
        <f>HLOOKUP($B17,'Add Product Page'!$E$14:$T$30,17,FALSE)/'Add Product Page'!$D$12*Master!S$8</f>
        <v>0</v>
      </c>
      <c r="T17" s="55">
        <f>HLOOKUP($B17,'Manage Product Page'!$E$14:$T$43,30,FALSE)/'Manage Product Page'!$D$12*Master!T$8</f>
        <v>0</v>
      </c>
      <c r="U17" s="43">
        <f>HLOOKUP($B17,'Chat Page'!$E$14:$T$35,22,FALSE)/'Chat Page'!$D$12*Master!U$8</f>
        <v>0</v>
      </c>
      <c r="V17" s="58">
        <f>HLOOKUP($B17,'Merchant Page'!$E$14:$T$25,12,FALSE)/'Merchant Page'!$D$12*Master!V$8</f>
        <v>0</v>
      </c>
      <c r="W17" s="17"/>
    </row>
    <row r="18" spans="2:23" ht="15" customHeight="1">
      <c r="B18" s="5">
        <v>9</v>
      </c>
      <c r="C18" s="5"/>
      <c r="D18" s="5"/>
      <c r="E18" s="71">
        <f>HLOOKUP($B18,Misc!$E$14:$T$31,15,FALSE)/Misc!$D$12*Master!E$8</f>
        <v>0</v>
      </c>
      <c r="F18" s="14">
        <f>HLOOKUP($B18,'Login and Register'!$E$14:$T$27,11,FALSE)/'Login and Register'!$D$12*Master!F$8</f>
        <v>0</v>
      </c>
      <c r="G18" s="63">
        <f>HLOOKUP($B18,Homepage!$E$14:$T$25,12,FALSE)/Homepage!$D$12*Master!G$8</f>
        <v>0</v>
      </c>
      <c r="H18" s="63">
        <f>HLOOKUP($B18,'Product Detail Page'!$E$14:$T$31,18,FALSE)/'Product Detail Page'!$D$12*Master!H$8</f>
        <v>0</v>
      </c>
      <c r="I18" s="42">
        <f>HLOOKUP($B18,'Cart Page'!$E$14:$T$22,9,FALSE)/'Cart Page'!$D$12*Master!I$8</f>
        <v>0</v>
      </c>
      <c r="J18" s="42">
        <f>HLOOKUP($B18,'Shipment Page'!$E$14:$T$22,9,FALSE)/'Shipment Page'!$D$12*Master!J$8</f>
        <v>0</v>
      </c>
      <c r="K18" s="42">
        <f>HLOOKUP($B18,'Search Page'!$E$14:$T$33,20,FALSE)/'Search Page'!$D$12*Master!K$8</f>
        <v>0</v>
      </c>
      <c r="L18" s="51">
        <f>HLOOKUP($B18,'Profile General Page'!$E$14:$T$27,14,FALSE)/'Profile General Page'!$D$12*Master!L$8</f>
        <v>0</v>
      </c>
      <c r="M18" s="51"/>
      <c r="N18" s="51"/>
      <c r="O18" s="52"/>
      <c r="P18" s="55">
        <f>HLOOKUP($B18,'Merchant Create Page'!$E$14:$T$31,18,FALSE)/'Merchant Create Page'!$D$12*Master!P$8</f>
        <v>0</v>
      </c>
      <c r="Q18" s="55">
        <f>HLOOKUP($B18,'Merchant Dashboard Page'!$E$14:$T$24,11,FALSE)/'Merchant Dashboard Page'!$D$12*Master!Q$8</f>
        <v>0</v>
      </c>
      <c r="R18" s="55">
        <f>HLOOKUP($B18,'Merchant Transaction History Pa'!$E$14:$T$18,5,FALSE)/'Merchant Transaction History Pa'!$D$12*Master!R$8</f>
        <v>0</v>
      </c>
      <c r="S18" s="55">
        <f>HLOOKUP($B18,'Add Product Page'!$E$14:$T$30,17,FALSE)/'Add Product Page'!$D$12*Master!S$8</f>
        <v>0</v>
      </c>
      <c r="T18" s="55">
        <f>HLOOKUP($B18,'Manage Product Page'!$E$14:$T$43,30,FALSE)/'Manage Product Page'!$D$12*Master!T$8</f>
        <v>0</v>
      </c>
      <c r="U18" s="43">
        <f>HLOOKUP($B18,'Chat Page'!$E$14:$T$35,22,FALSE)/'Chat Page'!$D$12*Master!U$8</f>
        <v>0</v>
      </c>
      <c r="V18" s="58">
        <f>HLOOKUP($B18,'Merchant Page'!$E$14:$T$25,12,FALSE)/'Merchant Page'!$D$12*Master!V$8</f>
        <v>0</v>
      </c>
      <c r="W18" s="17"/>
    </row>
    <row r="19" spans="2:23" ht="15" customHeight="1">
      <c r="B19" s="5">
        <v>10</v>
      </c>
      <c r="C19" s="5"/>
      <c r="D19" s="5"/>
      <c r="E19" s="71">
        <f>HLOOKUP($B19,Misc!$E$14:$T$31,15,FALSE)/Misc!$D$12*Master!E$8</f>
        <v>0</v>
      </c>
      <c r="F19" s="14">
        <f>HLOOKUP($B19,'Login and Register'!$E$14:$T$27,11,FALSE)/'Login and Register'!$D$12*Master!F$8</f>
        <v>0</v>
      </c>
      <c r="G19" s="63">
        <f>HLOOKUP($B19,Homepage!$E$14:$T$25,12,FALSE)/Homepage!$D$12*Master!G$8</f>
        <v>0</v>
      </c>
      <c r="H19" s="63">
        <f>HLOOKUP($B19,'Product Detail Page'!$E$14:$T$31,18,FALSE)/'Product Detail Page'!$D$12*Master!H$8</f>
        <v>0</v>
      </c>
      <c r="I19" s="42">
        <f>HLOOKUP($B19,'Cart Page'!$E$14:$T$22,9,FALSE)/'Cart Page'!$D$12*Master!I$8</f>
        <v>0</v>
      </c>
      <c r="J19" s="42">
        <f>HLOOKUP($B19,'Shipment Page'!$E$14:$T$22,9,FALSE)/'Shipment Page'!$D$12*Master!J$8</f>
        <v>0</v>
      </c>
      <c r="K19" s="42">
        <f>HLOOKUP($B19,'Search Page'!$E$14:$T$33,20,FALSE)/'Search Page'!$D$12*Master!K$8</f>
        <v>0</v>
      </c>
      <c r="L19" s="51">
        <f>HLOOKUP($B19,'Profile General Page'!$E$14:$T$27,14,FALSE)/'Profile General Page'!$D$12*Master!L$8</f>
        <v>0</v>
      </c>
      <c r="M19" s="51"/>
      <c r="N19" s="51"/>
      <c r="O19" s="52"/>
      <c r="P19" s="55">
        <f>HLOOKUP($B19,'Merchant Create Page'!$E$14:$T$31,18,FALSE)/'Merchant Create Page'!$D$12*Master!P$8</f>
        <v>0</v>
      </c>
      <c r="Q19" s="55">
        <f>HLOOKUP($B19,'Merchant Dashboard Page'!$E$14:$T$24,11,FALSE)/'Merchant Dashboard Page'!$D$12*Master!Q$8</f>
        <v>0</v>
      </c>
      <c r="R19" s="55">
        <f>HLOOKUP($B19,'Merchant Transaction History Pa'!$E$14:$T$18,5,FALSE)/'Merchant Transaction History Pa'!$D$12*Master!R$8</f>
        <v>0</v>
      </c>
      <c r="S19" s="55">
        <f>HLOOKUP($B19,'Add Product Page'!$E$14:$T$30,17,FALSE)/'Add Product Page'!$D$12*Master!S$8</f>
        <v>0</v>
      </c>
      <c r="T19" s="55">
        <f>HLOOKUP($B19,'Manage Product Page'!$E$14:$T$43,30,FALSE)/'Manage Product Page'!$D$12*Master!T$8</f>
        <v>0</v>
      </c>
      <c r="U19" s="43">
        <f>HLOOKUP($B19,'Chat Page'!$E$14:$T$35,22,FALSE)/'Chat Page'!$D$12*Master!U$8</f>
        <v>0</v>
      </c>
      <c r="V19" s="58">
        <f>HLOOKUP($B19,'Merchant Page'!$E$14:$T$25,12,FALSE)/'Merchant Page'!$D$12*Master!V$8</f>
        <v>0</v>
      </c>
      <c r="W19" s="17"/>
    </row>
    <row r="20" spans="2:23" ht="15" customHeight="1">
      <c r="B20" s="5">
        <v>11</v>
      </c>
      <c r="C20" s="5"/>
      <c r="D20" s="5"/>
      <c r="E20" s="71">
        <f>HLOOKUP($B20,Misc!$E$14:$T$31,15,FALSE)/Misc!$D$12*Master!E$8</f>
        <v>0</v>
      </c>
      <c r="F20" s="14">
        <f>HLOOKUP($B20,'Login and Register'!$E$14:$T$27,11,FALSE)/'Login and Register'!$D$12*Master!F$8</f>
        <v>0</v>
      </c>
      <c r="G20" s="63">
        <f>HLOOKUP($B20,Homepage!$E$14:$T$25,12,FALSE)/Homepage!$D$12*Master!G$8</f>
        <v>0</v>
      </c>
      <c r="H20" s="63">
        <f>HLOOKUP($B20,'Product Detail Page'!$E$14:$T$31,18,FALSE)/'Product Detail Page'!$D$12*Master!H$8</f>
        <v>0</v>
      </c>
      <c r="I20" s="42">
        <f>HLOOKUP($B20,'Cart Page'!$E$14:$T$22,9,FALSE)/'Cart Page'!$D$12*Master!I$8</f>
        <v>0</v>
      </c>
      <c r="J20" s="42">
        <f>HLOOKUP($B20,'Shipment Page'!$E$14:$T$22,9,FALSE)/'Shipment Page'!$D$12*Master!J$8</f>
        <v>0</v>
      </c>
      <c r="K20" s="42">
        <f>HLOOKUP($B20,'Search Page'!$E$14:$T$33,20,FALSE)/'Search Page'!$D$12*Master!K$8</f>
        <v>0</v>
      </c>
      <c r="L20" s="51">
        <f>HLOOKUP($B20,'Profile General Page'!$E$14:$T$27,14,FALSE)/'Profile General Page'!$D$12*Master!L$8</f>
        <v>0</v>
      </c>
      <c r="M20" s="51"/>
      <c r="N20" s="51"/>
      <c r="O20" s="52"/>
      <c r="P20" s="55">
        <f>HLOOKUP($B20,'Merchant Create Page'!$E$14:$T$31,18,FALSE)/'Merchant Create Page'!$D$12*Master!P$8</f>
        <v>0</v>
      </c>
      <c r="Q20" s="55">
        <f>HLOOKUP($B20,'Merchant Dashboard Page'!$E$14:$T$24,11,FALSE)/'Merchant Dashboard Page'!$D$12*Master!Q$8</f>
        <v>0</v>
      </c>
      <c r="R20" s="55">
        <f>HLOOKUP($B20,'Merchant Transaction History Pa'!$E$14:$T$18,5,FALSE)/'Merchant Transaction History Pa'!$D$12*Master!R$8</f>
        <v>0</v>
      </c>
      <c r="S20" s="55">
        <f>HLOOKUP($B20,'Add Product Page'!$E$14:$T$30,17,FALSE)/'Add Product Page'!$D$12*Master!S$8</f>
        <v>0</v>
      </c>
      <c r="T20" s="55">
        <f>HLOOKUP($B20,'Manage Product Page'!$E$14:$T$43,30,FALSE)/'Manage Product Page'!$D$12*Master!T$8</f>
        <v>0</v>
      </c>
      <c r="U20" s="43">
        <f>HLOOKUP($B20,'Chat Page'!$E$14:$T$35,22,FALSE)/'Chat Page'!$D$12*Master!U$8</f>
        <v>0</v>
      </c>
      <c r="V20" s="58">
        <f>HLOOKUP($B20,'Merchant Page'!$E$14:$T$25,12,FALSE)/'Merchant Page'!$D$12*Master!V$8</f>
        <v>0</v>
      </c>
      <c r="W20" s="17"/>
    </row>
    <row r="21" spans="2:23" ht="15" customHeight="1">
      <c r="B21" s="5">
        <v>12</v>
      </c>
      <c r="C21" s="5"/>
      <c r="D21" s="5"/>
      <c r="E21" s="71">
        <f>HLOOKUP($B21,Misc!$E$14:$T$31,15,FALSE)/Misc!$D$12*Master!E$8</f>
        <v>0</v>
      </c>
      <c r="F21" s="14">
        <f>HLOOKUP($B21,'Login and Register'!$E$14:$T$27,11,FALSE)/'Login and Register'!$D$12*Master!F$8</f>
        <v>0</v>
      </c>
      <c r="G21" s="63">
        <f>HLOOKUP($B21,Homepage!$E$14:$T$25,12,FALSE)/Homepage!$D$12*Master!G$8</f>
        <v>0</v>
      </c>
      <c r="H21" s="63">
        <f>HLOOKUP($B21,'Product Detail Page'!$E$14:$T$31,18,FALSE)/'Product Detail Page'!$D$12*Master!H$8</f>
        <v>0</v>
      </c>
      <c r="I21" s="42">
        <f>HLOOKUP($B21,'Cart Page'!$E$14:$T$22,9,FALSE)/'Cart Page'!$D$12*Master!I$8</f>
        <v>0</v>
      </c>
      <c r="J21" s="42">
        <f>HLOOKUP($B21,'Shipment Page'!$E$14:$T$22,9,FALSE)/'Shipment Page'!$D$12*Master!J$8</f>
        <v>0</v>
      </c>
      <c r="K21" s="42">
        <f>HLOOKUP($B21,'Search Page'!$E$14:$T$33,20,FALSE)/'Search Page'!$D$12*Master!K$8</f>
        <v>0</v>
      </c>
      <c r="L21" s="51">
        <f>HLOOKUP($B21,'Profile General Page'!$E$14:$T$27,14,FALSE)/'Profile General Page'!$D$12*Master!L$8</f>
        <v>0</v>
      </c>
      <c r="M21" s="51"/>
      <c r="N21" s="51"/>
      <c r="O21" s="52"/>
      <c r="P21" s="55">
        <f>HLOOKUP($B21,'Merchant Create Page'!$E$14:$T$31,18,FALSE)/'Merchant Create Page'!$D$12*Master!P$8</f>
        <v>0</v>
      </c>
      <c r="Q21" s="55">
        <f>HLOOKUP($B21,'Merchant Dashboard Page'!$E$14:$T$24,11,FALSE)/'Merchant Dashboard Page'!$D$12*Master!Q$8</f>
        <v>0</v>
      </c>
      <c r="R21" s="55">
        <f>HLOOKUP($B21,'Merchant Transaction History Pa'!$E$14:$T$18,5,FALSE)/'Merchant Transaction History Pa'!$D$12*Master!R$8</f>
        <v>0</v>
      </c>
      <c r="S21" s="55">
        <f>HLOOKUP($B21,'Add Product Page'!$E$14:$T$30,17,FALSE)/'Add Product Page'!$D$12*Master!S$8</f>
        <v>0</v>
      </c>
      <c r="T21" s="55">
        <f>HLOOKUP($B21,'Manage Product Page'!$E$14:$T$43,30,FALSE)/'Manage Product Page'!$D$12*Master!T$8</f>
        <v>0</v>
      </c>
      <c r="U21" s="43">
        <f>HLOOKUP($B21,'Chat Page'!$E$14:$T$35,22,FALSE)/'Chat Page'!$D$12*Master!U$8</f>
        <v>0</v>
      </c>
      <c r="V21" s="58">
        <f>HLOOKUP($B21,'Merchant Page'!$E$14:$T$25,12,FALSE)/'Merchant Page'!$D$12*Master!V$8</f>
        <v>0</v>
      </c>
      <c r="W21" s="17"/>
    </row>
    <row r="22" spans="2:23" ht="15" customHeight="1">
      <c r="B22" s="5">
        <v>13</v>
      </c>
      <c r="C22" s="5"/>
      <c r="D22" s="5"/>
      <c r="E22" s="71">
        <f>HLOOKUP($B22,Misc!$E$14:$T$31,15,FALSE)/Misc!$D$12*Master!E$8</f>
        <v>0</v>
      </c>
      <c r="F22" s="14">
        <f>HLOOKUP($B22,'Login and Register'!$E$14:$T$27,11,FALSE)/'Login and Register'!$D$12*Master!F$8</f>
        <v>0</v>
      </c>
      <c r="G22" s="63">
        <f>HLOOKUP($B22,Homepage!$E$14:$T$25,12,FALSE)/Homepage!$D$12*Master!G$8</f>
        <v>0</v>
      </c>
      <c r="H22" s="63">
        <f>HLOOKUP($B22,'Product Detail Page'!$E$14:$T$31,18,FALSE)/'Product Detail Page'!$D$12*Master!H$8</f>
        <v>0</v>
      </c>
      <c r="I22" s="42">
        <f>HLOOKUP($B22,'Cart Page'!$E$14:$T$22,9,FALSE)/'Cart Page'!$D$12*Master!I$8</f>
        <v>0</v>
      </c>
      <c r="J22" s="42">
        <f>HLOOKUP($B22,'Shipment Page'!$E$14:$T$22,9,FALSE)/'Shipment Page'!$D$12*Master!J$8</f>
        <v>0</v>
      </c>
      <c r="K22" s="42">
        <f>HLOOKUP($B22,'Search Page'!$E$14:$T$33,20,FALSE)/'Search Page'!$D$12*Master!K$8</f>
        <v>0</v>
      </c>
      <c r="L22" s="51">
        <f>HLOOKUP($B22,'Profile General Page'!$E$14:$T$27,14,FALSE)/'Profile General Page'!$D$12*Master!L$8</f>
        <v>0</v>
      </c>
      <c r="M22" s="51"/>
      <c r="N22" s="51"/>
      <c r="O22" s="52"/>
      <c r="P22" s="55">
        <f>HLOOKUP($B22,'Merchant Create Page'!$E$14:$T$31,18,FALSE)/'Merchant Create Page'!$D$12*Master!P$8</f>
        <v>0</v>
      </c>
      <c r="Q22" s="55">
        <f>HLOOKUP($B22,'Merchant Dashboard Page'!$E$14:$T$24,11,FALSE)/'Merchant Dashboard Page'!$D$12*Master!Q$8</f>
        <v>0</v>
      </c>
      <c r="R22" s="55">
        <f>HLOOKUP($B22,'Merchant Transaction History Pa'!$E$14:$T$18,5,FALSE)/'Merchant Transaction History Pa'!$D$12*Master!R$8</f>
        <v>0</v>
      </c>
      <c r="S22" s="55">
        <f>HLOOKUP($B22,'Add Product Page'!$E$14:$T$30,17,FALSE)/'Add Product Page'!$D$12*Master!S$8</f>
        <v>0</v>
      </c>
      <c r="T22" s="55">
        <f>HLOOKUP($B22,'Manage Product Page'!$E$14:$T$43,30,FALSE)/'Manage Product Page'!$D$12*Master!T$8</f>
        <v>0</v>
      </c>
      <c r="U22" s="43">
        <f>HLOOKUP($B22,'Chat Page'!$E$14:$T$35,22,FALSE)/'Chat Page'!$D$12*Master!U$8</f>
        <v>0</v>
      </c>
      <c r="V22" s="58">
        <f>HLOOKUP($B22,'Merchant Page'!$E$14:$T$25,12,FALSE)/'Merchant Page'!$D$12*Master!V$8</f>
        <v>0</v>
      </c>
      <c r="W22" s="17"/>
    </row>
    <row r="23" spans="2:23" ht="15" customHeight="1">
      <c r="B23" s="5">
        <v>14</v>
      </c>
      <c r="C23" s="5"/>
      <c r="D23" s="5"/>
      <c r="E23" s="71">
        <f>HLOOKUP($B23,Misc!$E$14:$T$31,15,FALSE)/Misc!$D$12*Master!E$8</f>
        <v>0</v>
      </c>
      <c r="F23" s="14">
        <f>HLOOKUP($B23,'Login and Register'!$E$14:$T$27,11,FALSE)/'Login and Register'!$D$12*Master!F$8</f>
        <v>0</v>
      </c>
      <c r="G23" s="63">
        <f>HLOOKUP($B23,Homepage!$E$14:$T$25,12,FALSE)/Homepage!$D$12*Master!G$8</f>
        <v>0</v>
      </c>
      <c r="H23" s="63">
        <f>HLOOKUP($B23,'Product Detail Page'!$E$14:$T$31,18,FALSE)/'Product Detail Page'!$D$12*Master!H$8</f>
        <v>0</v>
      </c>
      <c r="I23" s="42">
        <f>HLOOKUP($B23,'Cart Page'!$E$14:$T$22,9,FALSE)/'Cart Page'!$D$12*Master!I$8</f>
        <v>0</v>
      </c>
      <c r="J23" s="42">
        <f>HLOOKUP($B23,'Shipment Page'!$E$14:$T$22,9,FALSE)/'Shipment Page'!$D$12*Master!J$8</f>
        <v>0</v>
      </c>
      <c r="K23" s="42">
        <f>HLOOKUP($B23,'Search Page'!$E$14:$T$33,20,FALSE)/'Search Page'!$D$12*Master!K$8</f>
        <v>0</v>
      </c>
      <c r="L23" s="51">
        <f>HLOOKUP($B23,'Profile General Page'!$E$14:$T$27,14,FALSE)/'Profile General Page'!$D$12*Master!L$8</f>
        <v>0</v>
      </c>
      <c r="M23" s="51"/>
      <c r="N23" s="51"/>
      <c r="O23" s="52"/>
      <c r="P23" s="55">
        <f>HLOOKUP($B23,'Merchant Create Page'!$E$14:$T$31,18,FALSE)/'Merchant Create Page'!$D$12*Master!P$8</f>
        <v>0</v>
      </c>
      <c r="Q23" s="55">
        <f>HLOOKUP($B23,'Merchant Dashboard Page'!$E$14:$T$24,11,FALSE)/'Merchant Dashboard Page'!$D$12*Master!Q$8</f>
        <v>0</v>
      </c>
      <c r="R23" s="55">
        <f>HLOOKUP($B23,'Merchant Transaction History Pa'!$E$14:$T$18,5,FALSE)/'Merchant Transaction History Pa'!$D$12*Master!R$8</f>
        <v>0</v>
      </c>
      <c r="S23" s="55">
        <f>HLOOKUP($B23,'Add Product Page'!$E$14:$T$30,17,FALSE)/'Add Product Page'!$D$12*Master!S$8</f>
        <v>0</v>
      </c>
      <c r="T23" s="55">
        <f>HLOOKUP($B23,'Manage Product Page'!$E$14:$T$43,30,FALSE)/'Manage Product Page'!$D$12*Master!T$8</f>
        <v>0</v>
      </c>
      <c r="U23" s="43">
        <f>HLOOKUP($B23,'Chat Page'!$E$14:$T$35,22,FALSE)/'Chat Page'!$D$12*Master!U$8</f>
        <v>0</v>
      </c>
      <c r="V23" s="58">
        <f>HLOOKUP($B23,'Merchant Page'!$E$14:$T$25,12,FALSE)/'Merchant Page'!$D$12*Master!V$8</f>
        <v>0</v>
      </c>
      <c r="W23" s="17"/>
    </row>
    <row r="24" spans="2:23" ht="15" customHeight="1">
      <c r="B24" s="5">
        <v>15</v>
      </c>
      <c r="C24" s="5"/>
      <c r="D24" s="5"/>
      <c r="E24" s="71">
        <f>HLOOKUP($B24,Misc!$E$14:$T$31,15,FALSE)/Misc!$D$12*Master!E$8</f>
        <v>0</v>
      </c>
      <c r="F24" s="14">
        <f>HLOOKUP($B24,'Login and Register'!$E$14:$T$27,11,FALSE)/'Login and Register'!$D$12*Master!F$8</f>
        <v>0</v>
      </c>
      <c r="G24" s="63">
        <f>HLOOKUP($B24,Homepage!$E$14:$T$25,12,FALSE)/Homepage!$D$12*Master!G$8</f>
        <v>0</v>
      </c>
      <c r="H24" s="63">
        <f>HLOOKUP($B24,'Product Detail Page'!$E$14:$T$31,18,FALSE)/'Product Detail Page'!$D$12*Master!H$8</f>
        <v>0</v>
      </c>
      <c r="I24" s="42">
        <f>HLOOKUP($B24,'Cart Page'!$E$14:$T$22,9,FALSE)/'Cart Page'!$D$12*Master!I$8</f>
        <v>0</v>
      </c>
      <c r="J24" s="42">
        <f>HLOOKUP($B24,'Shipment Page'!$E$14:$T$22,9,FALSE)/'Shipment Page'!$D$12*Master!J$8</f>
        <v>0</v>
      </c>
      <c r="K24" s="42">
        <f>HLOOKUP($B24,'Search Page'!$E$14:$T$33,20,FALSE)/'Search Page'!$D$12*Master!K$8</f>
        <v>0</v>
      </c>
      <c r="L24" s="51">
        <f>HLOOKUP($B24,'Profile General Page'!$E$14:$T$27,14,FALSE)/'Profile General Page'!$D$12*Master!L$8</f>
        <v>0</v>
      </c>
      <c r="M24" s="51"/>
      <c r="N24" s="51"/>
      <c r="O24" s="52"/>
      <c r="P24" s="55">
        <f>HLOOKUP($B24,'Merchant Create Page'!$E$14:$T$31,18,FALSE)/'Merchant Create Page'!$D$12*Master!P$8</f>
        <v>0</v>
      </c>
      <c r="Q24" s="55">
        <f>HLOOKUP($B24,'Merchant Dashboard Page'!$E$14:$T$24,11,FALSE)/'Merchant Dashboard Page'!$D$12*Master!Q$8</f>
        <v>0</v>
      </c>
      <c r="R24" s="55">
        <f>HLOOKUP($B24,'Merchant Transaction History Pa'!$E$14:$T$18,5,FALSE)/'Merchant Transaction History Pa'!$D$12*Master!R$8</f>
        <v>0</v>
      </c>
      <c r="S24" s="55">
        <f>HLOOKUP($B24,'Add Product Page'!$E$14:$T$30,17,FALSE)/'Add Product Page'!$D$12*Master!S$8</f>
        <v>0</v>
      </c>
      <c r="T24" s="55">
        <f>HLOOKUP($B24,'Manage Product Page'!$E$14:$T$43,30,FALSE)/'Manage Product Page'!$D$12*Master!T$8</f>
        <v>0</v>
      </c>
      <c r="U24" s="43">
        <f>HLOOKUP($B24,'Chat Page'!$E$14:$T$35,22,FALSE)/'Chat Page'!$D$12*Master!U$8</f>
        <v>0</v>
      </c>
      <c r="V24" s="58">
        <f>HLOOKUP($B24,'Merchant Page'!$E$14:$T$25,12,FALSE)/'Merchant Page'!$D$12*Master!V$8</f>
        <v>0</v>
      </c>
      <c r="W24" s="17"/>
    </row>
    <row r="25" spans="2:23" ht="15" customHeight="1"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3" ht="15" customHeight="1"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3" ht="15" customHeight="1"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3" ht="15" customHeight="1"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3" ht="15" customHeight="1"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3" ht="15" customHeight="1"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3" ht="15" customHeight="1"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3" ht="15" customHeight="1"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1:22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1:22"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1:22"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1:22"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1:22"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1:22"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1:22"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1:22"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1:22"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1:22"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1:22"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1:22"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1:22"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1:22"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1:22"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1:22"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1:22"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1:22"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1:22"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1:22"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1:22"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1:22"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1:22"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1:22"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1:22"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1:22"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1:22"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1:22"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1:22"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1:22"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1:22"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1:22"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1:22"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1:22"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1:22"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1:22"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1:22"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1:22"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1:22"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1:22"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1:22"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1:22"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1:22"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1:22"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1:22"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1:22"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1:22"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1:22"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1:22"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1:22"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1:22"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1:22"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1:22"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1:22"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1:22"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1:22"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1:22"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1:22"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1:22"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1:22"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1:22"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1:22"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1:22"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1:22"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1:22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1:22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1:22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1:22"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1:22"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1:22"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1:22"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1:22"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1:22"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1:22"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1:22"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1:22"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</sheetData>
  <mergeCells count="14">
    <mergeCell ref="F5:F7"/>
    <mergeCell ref="B3:V3"/>
    <mergeCell ref="B2:V2"/>
    <mergeCell ref="B5:B8"/>
    <mergeCell ref="C5:C8"/>
    <mergeCell ref="D5:D8"/>
    <mergeCell ref="E5:E7"/>
    <mergeCell ref="G5:H6"/>
    <mergeCell ref="V5:V7"/>
    <mergeCell ref="W5:W7"/>
    <mergeCell ref="I5:K6"/>
    <mergeCell ref="L5:O6"/>
    <mergeCell ref="P5:T6"/>
    <mergeCell ref="U5:U7"/>
  </mergeCells>
  <conditionalFormatting sqref="P7 E9:G24 H9 G10:H24 I9:V24">
    <cfRule type="expression" dxfId="0" priority="6">
      <formula>#REF!="NF"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737C-E65F-4066-8E8D-B54A798580EF}">
  <dimension ref="C3:T31"/>
  <sheetViews>
    <sheetView topLeftCell="B11" workbookViewId="0">
      <selection activeCell="D31" sqref="D31"/>
    </sheetView>
  </sheetViews>
  <sheetFormatPr defaultColWidth="9.140625" defaultRowHeight="15"/>
  <cols>
    <col min="1" max="2" width="9.140625" style="12"/>
    <col min="3" max="3" width="34.7109375" style="12" customWidth="1"/>
    <col min="4" max="16384" width="9.140625" style="12"/>
  </cols>
  <sheetData>
    <row r="3" spans="3:20" ht="21" customHeight="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" customHeight="1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93">
        <f>D31</f>
        <v>17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63" t="s">
        <v>23</v>
      </c>
      <c r="D13" s="163" t="s">
        <v>29</v>
      </c>
      <c r="E13" s="165" t="s">
        <v>2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3:20">
      <c r="C14" s="164"/>
      <c r="D14" s="164"/>
      <c r="E14" s="93" t="s">
        <v>28</v>
      </c>
      <c r="F14" s="93">
        <v>1</v>
      </c>
      <c r="G14" s="93">
        <v>2</v>
      </c>
      <c r="H14" s="93">
        <v>3</v>
      </c>
      <c r="I14" s="93">
        <v>4</v>
      </c>
      <c r="J14" s="93">
        <v>5</v>
      </c>
      <c r="K14" s="93">
        <v>6</v>
      </c>
      <c r="L14" s="93">
        <v>7</v>
      </c>
      <c r="M14" s="93">
        <v>8</v>
      </c>
      <c r="N14" s="93">
        <v>9</v>
      </c>
      <c r="O14" s="93">
        <v>10</v>
      </c>
      <c r="P14" s="93">
        <v>11</v>
      </c>
      <c r="Q14" s="93">
        <v>12</v>
      </c>
      <c r="R14" s="93">
        <v>13</v>
      </c>
      <c r="S14" s="93">
        <v>14</v>
      </c>
      <c r="T14" s="93">
        <v>15</v>
      </c>
    </row>
    <row r="15" spans="3:20" ht="15.75">
      <c r="C15" s="90" t="s">
        <v>19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</row>
    <row r="16" spans="3:20" ht="15.75">
      <c r="C16" s="24" t="s">
        <v>111</v>
      </c>
      <c r="D16" s="14">
        <v>1</v>
      </c>
      <c r="E16" s="25">
        <v>2</v>
      </c>
      <c r="F16" s="25">
        <v>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3:20" ht="15.75">
      <c r="C17" s="24" t="s">
        <v>112</v>
      </c>
      <c r="D17" s="14">
        <v>2</v>
      </c>
      <c r="E17" s="25">
        <v>2</v>
      </c>
      <c r="F17" s="25">
        <v>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3:20" ht="15.75">
      <c r="C18" s="90" t="s">
        <v>113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</row>
    <row r="19" spans="3:20" ht="15.75">
      <c r="C19" s="24" t="s">
        <v>114</v>
      </c>
      <c r="D19" s="14">
        <v>1</v>
      </c>
      <c r="E19" s="25">
        <v>2</v>
      </c>
      <c r="F19" s="25">
        <v>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ht="15.75">
      <c r="C20" s="90" t="s">
        <v>115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</row>
    <row r="21" spans="3:20" ht="15.75">
      <c r="C21" s="24" t="s">
        <v>116</v>
      </c>
      <c r="D21" s="14">
        <v>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3:20" ht="15.75">
      <c r="C22" s="90" t="s">
        <v>117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</row>
    <row r="23" spans="3:20" ht="15.75">
      <c r="C23" s="24" t="s">
        <v>118</v>
      </c>
      <c r="D23" s="14">
        <v>3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3:20" ht="15.75">
      <c r="C24" s="24" t="s">
        <v>119</v>
      </c>
      <c r="D24" s="14">
        <v>1</v>
      </c>
      <c r="E24" s="25">
        <v>2</v>
      </c>
      <c r="F24" s="25">
        <v>2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3:20" ht="15.75">
      <c r="C25" s="24" t="s">
        <v>120</v>
      </c>
      <c r="D25" s="14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3:20" ht="15.75">
      <c r="C26" s="24" t="s">
        <v>121</v>
      </c>
      <c r="D26" s="14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3:20" ht="15.75">
      <c r="C27" s="24" t="s">
        <v>122</v>
      </c>
      <c r="D27" s="14">
        <v>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3:20" ht="15.75">
      <c r="C28" s="24" t="s">
        <v>123</v>
      </c>
      <c r="D28" s="14">
        <v>1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3:20" ht="15.75">
      <c r="C29" s="24" t="s">
        <v>51</v>
      </c>
      <c r="D29" s="14">
        <v>2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3:20" ht="15.75">
      <c r="C30" s="24" t="s">
        <v>124</v>
      </c>
      <c r="D30" s="14">
        <v>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3:20">
      <c r="C31" s="93" t="s">
        <v>46</v>
      </c>
      <c r="D31" s="93">
        <f>SUM(D15:D30)</f>
        <v>17</v>
      </c>
      <c r="E31" s="93">
        <f>IFERROR(SUMPRODUCT($D$15:$D$30,E15:E30),0)/2</f>
        <v>5</v>
      </c>
      <c r="F31" s="93">
        <f>IFERROR(SUMPRODUCT($D$15:$D$30,F15:F30),0)/2</f>
        <v>5</v>
      </c>
      <c r="G31" s="93">
        <f>IFERROR(SUMPRODUCT($D$15:$D$30,G15:G30),0)/2</f>
        <v>0</v>
      </c>
      <c r="H31" s="93">
        <f>IFERROR(SUMPRODUCT($D$15:$D$30,H15:H30),0)/2</f>
        <v>0</v>
      </c>
      <c r="I31" s="93">
        <f>IFERROR(SUMPRODUCT($D$15:$D$30,I15:I30),0)/2</f>
        <v>0</v>
      </c>
      <c r="J31" s="93">
        <f>IFERROR(SUMPRODUCT($D$15:$D$30,J15:J30),0)/2</f>
        <v>0</v>
      </c>
      <c r="K31" s="93">
        <f>IFERROR(SUMPRODUCT($D$15:$D$30,K15:K30),0)/2</f>
        <v>0</v>
      </c>
      <c r="L31" s="93">
        <f>IFERROR(SUMPRODUCT($D$15:$D$30,L15:L30),0)/2</f>
        <v>0</v>
      </c>
      <c r="M31" s="93">
        <f>IFERROR(SUMPRODUCT($D$15:$D$30,M15:M30),0)/2</f>
        <v>0</v>
      </c>
      <c r="N31" s="93">
        <f>IFERROR(SUMPRODUCT($D$15:$D$30,N15:N30),0)/2</f>
        <v>0</v>
      </c>
      <c r="O31" s="93">
        <f>IFERROR(SUMPRODUCT($D$15:$D$30,O15:O30),0)/2</f>
        <v>0</v>
      </c>
      <c r="P31" s="93">
        <f>IFERROR(SUMPRODUCT($D$15:$D$30,P15:P30),0)/2</f>
        <v>0</v>
      </c>
      <c r="Q31" s="93">
        <f>IFERROR(SUMPRODUCT($D$15:$D$30,Q15:Q30),0)/2</f>
        <v>0</v>
      </c>
      <c r="R31" s="93">
        <f>IFERROR(SUMPRODUCT($D$15:$D$30,R15:R30),0)/2</f>
        <v>0</v>
      </c>
      <c r="S31" s="93">
        <f>IFERROR(SUMPRODUCT($D$15:$D$30,S15:S30),0)/2</f>
        <v>0</v>
      </c>
      <c r="T31" s="93">
        <f>IFERROR(SUMPRODUCT($D$15:$D$30,T15:T30),0)/2</f>
        <v>0</v>
      </c>
    </row>
  </sheetData>
  <mergeCells count="5">
    <mergeCell ref="C13:C14"/>
    <mergeCell ref="D13:D14"/>
    <mergeCell ref="E13:T13"/>
    <mergeCell ref="C3:T3"/>
    <mergeCell ref="C4:T4"/>
  </mergeCells>
  <dataValidations count="1">
    <dataValidation type="list" allowBlank="1" showInputMessage="1" showErrorMessage="1" sqref="E16:T17 E19:T19 E21:T21 E23:T30" xr:uid="{2AB7E087-9064-4C17-B664-0C11BED99788}">
      <formula1>"0,1,2"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24D2-5EF0-4357-A493-F6CC9B195DB3}">
  <dimension ref="C3:T24"/>
  <sheetViews>
    <sheetView workbookViewId="0">
      <selection activeCell="D24" sqref="D24"/>
    </sheetView>
  </sheetViews>
  <sheetFormatPr defaultColWidth="9.140625" defaultRowHeight="15"/>
  <cols>
    <col min="1" max="2" width="9.140625" style="12"/>
    <col min="3" max="3" width="34.7109375" style="12" customWidth="1"/>
    <col min="4" max="16384" width="9.140625" style="12"/>
  </cols>
  <sheetData>
    <row r="3" spans="3:20" ht="21" customHeight="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" customHeight="1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93">
        <f>D24</f>
        <v>12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63" t="s">
        <v>24</v>
      </c>
      <c r="D13" s="163" t="s">
        <v>29</v>
      </c>
      <c r="E13" s="165" t="s">
        <v>2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3:20">
      <c r="C14" s="164"/>
      <c r="D14" s="164"/>
      <c r="E14" s="93" t="s">
        <v>28</v>
      </c>
      <c r="F14" s="93">
        <v>1</v>
      </c>
      <c r="G14" s="93">
        <v>2</v>
      </c>
      <c r="H14" s="93">
        <v>3</v>
      </c>
      <c r="I14" s="93">
        <v>4</v>
      </c>
      <c r="J14" s="93">
        <v>5</v>
      </c>
      <c r="K14" s="93">
        <v>6</v>
      </c>
      <c r="L14" s="93">
        <v>7</v>
      </c>
      <c r="M14" s="93">
        <v>8</v>
      </c>
      <c r="N14" s="93">
        <v>9</v>
      </c>
      <c r="O14" s="93">
        <v>10</v>
      </c>
      <c r="P14" s="93">
        <v>11</v>
      </c>
      <c r="Q14" s="93">
        <v>12</v>
      </c>
      <c r="R14" s="93">
        <v>13</v>
      </c>
      <c r="S14" s="93">
        <v>14</v>
      </c>
      <c r="T14" s="93">
        <v>15</v>
      </c>
    </row>
    <row r="15" spans="3:20" ht="15.75">
      <c r="C15" s="90" t="s">
        <v>19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</row>
    <row r="16" spans="3:20" ht="15.75">
      <c r="C16" s="24" t="s">
        <v>125</v>
      </c>
      <c r="D16" s="14">
        <v>1</v>
      </c>
      <c r="E16" s="25">
        <v>2</v>
      </c>
      <c r="F16" s="25">
        <v>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3:20" ht="15.75">
      <c r="C17" s="24" t="s">
        <v>126</v>
      </c>
      <c r="D17" s="14">
        <v>1</v>
      </c>
      <c r="E17" s="25">
        <v>2</v>
      </c>
      <c r="F17" s="25">
        <v>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3:20" ht="15.75">
      <c r="C18" s="90" t="s">
        <v>127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</row>
    <row r="19" spans="3:20" ht="15.75">
      <c r="C19" s="24" t="s">
        <v>62</v>
      </c>
      <c r="D19" s="14">
        <v>3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ht="15.75">
      <c r="C20" s="24" t="s">
        <v>128</v>
      </c>
      <c r="D20" s="14">
        <v>2</v>
      </c>
      <c r="E20" s="25">
        <v>2</v>
      </c>
      <c r="F20" s="25">
        <v>2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3:20" ht="15.75">
      <c r="C21" s="24" t="s">
        <v>129</v>
      </c>
      <c r="D21" s="14">
        <v>2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3:20" ht="15.75">
      <c r="C22" s="90" t="s">
        <v>130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</row>
    <row r="23" spans="3:20" ht="15.75">
      <c r="C23" s="24" t="s">
        <v>62</v>
      </c>
      <c r="D23" s="14">
        <v>3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3:20">
      <c r="C24" s="93" t="s">
        <v>46</v>
      </c>
      <c r="D24" s="93">
        <f>SUM(D15:D23)</f>
        <v>12</v>
      </c>
      <c r="E24" s="93">
        <f>IFERROR(SUMPRODUCT($D$15:$D$23,E15:E23),0)/2</f>
        <v>4</v>
      </c>
      <c r="F24" s="93">
        <f>IFERROR(SUMPRODUCT($D$15:$D$23,F15:F23),0)/2</f>
        <v>4</v>
      </c>
      <c r="G24" s="93">
        <f>IFERROR(SUMPRODUCT($D$15:$D$23,G15:G23),0)/2</f>
        <v>0</v>
      </c>
      <c r="H24" s="93">
        <f>IFERROR(SUMPRODUCT($D$15:$D$23,H15:H23),0)/2</f>
        <v>0</v>
      </c>
      <c r="I24" s="93">
        <f>IFERROR(SUMPRODUCT($D$15:$D$23,I15:I23),0)/2</f>
        <v>0</v>
      </c>
      <c r="J24" s="93">
        <f>IFERROR(SUMPRODUCT($D$15:$D$23,J15:J23),0)/2</f>
        <v>0</v>
      </c>
      <c r="K24" s="93">
        <f>IFERROR(SUMPRODUCT($D$15:$D$23,K15:K23),0)/2</f>
        <v>0</v>
      </c>
      <c r="L24" s="93">
        <f>IFERROR(SUMPRODUCT($D$15:$D$23,L15:L23),0)/2</f>
        <v>0</v>
      </c>
      <c r="M24" s="93">
        <f>IFERROR(SUMPRODUCT($D$15:$D$23,M15:M23),0)/2</f>
        <v>0</v>
      </c>
      <c r="N24" s="93">
        <f>IFERROR(SUMPRODUCT($D$15:$D$23,N15:N23),0)/2</f>
        <v>0</v>
      </c>
      <c r="O24" s="93">
        <f>IFERROR(SUMPRODUCT($D$15:$D$23,O15:O23),0)/2</f>
        <v>0</v>
      </c>
      <c r="P24" s="93">
        <f>IFERROR(SUMPRODUCT($D$15:$D$23,P15:P23),0)/2</f>
        <v>0</v>
      </c>
      <c r="Q24" s="93">
        <f>IFERROR(SUMPRODUCT($D$15:$D$23,Q15:Q23),0)/2</f>
        <v>0</v>
      </c>
      <c r="R24" s="93">
        <f>IFERROR(SUMPRODUCT($D$15:$D$23,R15:R23),0)/2</f>
        <v>0</v>
      </c>
      <c r="S24" s="93">
        <f>IFERROR(SUMPRODUCT($D$15:$D$23,S15:S23),0)/2</f>
        <v>0</v>
      </c>
      <c r="T24" s="93">
        <f>IFERROR(SUMPRODUCT($D$15:$D$23,T15:T23),0)/2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6:T17 E19:T21 E23:T23" xr:uid="{1987078D-E275-4000-8C0A-963FDD619B96}">
      <formula1>"0,1,2"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0824-468D-483C-90AE-42C5E9D3F8AC}">
  <dimension ref="C3:T18"/>
  <sheetViews>
    <sheetView workbookViewId="0">
      <selection activeCell="D18" sqref="D18"/>
    </sheetView>
  </sheetViews>
  <sheetFormatPr defaultColWidth="9.140625" defaultRowHeight="15"/>
  <cols>
    <col min="1" max="2" width="9.140625" style="12"/>
    <col min="3" max="3" width="34.7109375" style="12" customWidth="1"/>
    <col min="4" max="16384" width="9.140625" style="12"/>
  </cols>
  <sheetData>
    <row r="3" spans="3:20" ht="21" customHeight="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" customHeight="1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93">
        <f>D18</f>
        <v>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63" t="s">
        <v>131</v>
      </c>
      <c r="D13" s="163" t="s">
        <v>29</v>
      </c>
      <c r="E13" s="165" t="s">
        <v>2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3:20">
      <c r="C14" s="164"/>
      <c r="D14" s="164"/>
      <c r="E14" s="93" t="s">
        <v>28</v>
      </c>
      <c r="F14" s="93">
        <v>1</v>
      </c>
      <c r="G14" s="93">
        <v>2</v>
      </c>
      <c r="H14" s="93">
        <v>3</v>
      </c>
      <c r="I14" s="93">
        <v>4</v>
      </c>
      <c r="J14" s="93">
        <v>5</v>
      </c>
      <c r="K14" s="93">
        <v>6</v>
      </c>
      <c r="L14" s="93">
        <v>7</v>
      </c>
      <c r="M14" s="93">
        <v>8</v>
      </c>
      <c r="N14" s="93">
        <v>9</v>
      </c>
      <c r="O14" s="93">
        <v>10</v>
      </c>
      <c r="P14" s="93">
        <v>11</v>
      </c>
      <c r="Q14" s="93">
        <v>12</v>
      </c>
      <c r="R14" s="93">
        <v>13</v>
      </c>
      <c r="S14" s="93">
        <v>14</v>
      </c>
      <c r="T14" s="93">
        <v>15</v>
      </c>
    </row>
    <row r="15" spans="3:20" ht="15.75">
      <c r="C15" s="90" t="s">
        <v>19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</row>
    <row r="16" spans="3:20" ht="15.75">
      <c r="C16" s="24" t="s">
        <v>132</v>
      </c>
      <c r="D16" s="14">
        <v>1</v>
      </c>
      <c r="E16" s="25">
        <v>2</v>
      </c>
      <c r="F16" s="25">
        <v>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3:20" ht="15.75">
      <c r="C17" s="24" t="s">
        <v>62</v>
      </c>
      <c r="D17" s="14">
        <v>2</v>
      </c>
      <c r="E17" s="25">
        <v>2</v>
      </c>
      <c r="F17" s="25">
        <v>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3:20">
      <c r="C18" s="93" t="s">
        <v>46</v>
      </c>
      <c r="D18" s="104">
        <f>SUM(D15:D17)</f>
        <v>3</v>
      </c>
      <c r="E18" s="93">
        <f>IFERROR(SUMPRODUCT($D$15:$D$17,E15:E17),0)/2</f>
        <v>3</v>
      </c>
      <c r="F18" s="93">
        <f>IFERROR(SUMPRODUCT($D$15:$D$17,F15:F17),0)/2</f>
        <v>3</v>
      </c>
      <c r="G18" s="93">
        <f>IFERROR(SUMPRODUCT($D$15:$D$17,G15:G17),0)/2</f>
        <v>0</v>
      </c>
      <c r="H18" s="93">
        <f>IFERROR(SUMPRODUCT($D$15:$D$17,H15:H17),0)/2</f>
        <v>0</v>
      </c>
      <c r="I18" s="93">
        <f>IFERROR(SUMPRODUCT($D$15:$D$17,I15:I17),0)/2</f>
        <v>0</v>
      </c>
      <c r="J18" s="93">
        <f>IFERROR(SUMPRODUCT($D$15:$D$17,J15:J17),0)/2</f>
        <v>0</v>
      </c>
      <c r="K18" s="93">
        <f>IFERROR(SUMPRODUCT($D$15:$D$17,K15:K17),0)/2</f>
        <v>0</v>
      </c>
      <c r="L18" s="93">
        <f>IFERROR(SUMPRODUCT($D$15:$D$17,L15:L17),0)/2</f>
        <v>0</v>
      </c>
      <c r="M18" s="93">
        <f>IFERROR(SUMPRODUCT($D$15:$D$17,M15:M17),0)/2</f>
        <v>0</v>
      </c>
      <c r="N18" s="93">
        <f>IFERROR(SUMPRODUCT($D$15:$D$17,N15:N17),0)/2</f>
        <v>0</v>
      </c>
      <c r="O18" s="93">
        <f>IFERROR(SUMPRODUCT($D$15:$D$17,O15:O17),0)/2</f>
        <v>0</v>
      </c>
      <c r="P18" s="93">
        <f>IFERROR(SUMPRODUCT($D$15:$D$17,P15:P17),0)/2</f>
        <v>0</v>
      </c>
      <c r="Q18" s="93">
        <f>IFERROR(SUMPRODUCT($D$15:$D$17,Q15:Q17),0)/2</f>
        <v>0</v>
      </c>
      <c r="R18" s="93">
        <f>IFERROR(SUMPRODUCT($D$15:$D$17,R15:R17),0)/2</f>
        <v>0</v>
      </c>
      <c r="S18" s="93">
        <f>IFERROR(SUMPRODUCT($D$15:$D$17,S15:S17),0)/2</f>
        <v>0</v>
      </c>
      <c r="T18" s="93">
        <f>IFERROR(SUMPRODUCT($D$15:$D$17,T15:T17),0)/2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6:T17" xr:uid="{ED09BE36-FEE3-44A5-9CEC-B7BA16800C06}">
      <formula1>"0,1,2"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8ADC-0A77-4A3F-8D97-68C15F2E6214}">
  <dimension ref="C3:T30"/>
  <sheetViews>
    <sheetView topLeftCell="A10" workbookViewId="0">
      <selection activeCell="D30" sqref="D30"/>
    </sheetView>
  </sheetViews>
  <sheetFormatPr defaultColWidth="9.140625" defaultRowHeight="15"/>
  <cols>
    <col min="1" max="2" width="9.140625" style="12"/>
    <col min="3" max="3" width="34.7109375" style="12" customWidth="1"/>
    <col min="4" max="16384" width="9.140625" style="12"/>
  </cols>
  <sheetData>
    <row r="3" spans="3:20" ht="21" customHeight="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" customHeight="1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93">
        <f>D30</f>
        <v>19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63" t="s">
        <v>133</v>
      </c>
      <c r="D13" s="163" t="s">
        <v>29</v>
      </c>
      <c r="E13" s="165" t="s">
        <v>2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3:20">
      <c r="C14" s="164"/>
      <c r="D14" s="164"/>
      <c r="E14" s="93" t="s">
        <v>28</v>
      </c>
      <c r="F14" s="93">
        <v>1</v>
      </c>
      <c r="G14" s="93">
        <v>2</v>
      </c>
      <c r="H14" s="93">
        <v>3</v>
      </c>
      <c r="I14" s="93">
        <v>4</v>
      </c>
      <c r="J14" s="93">
        <v>5</v>
      </c>
      <c r="K14" s="93">
        <v>6</v>
      </c>
      <c r="L14" s="93">
        <v>7</v>
      </c>
      <c r="M14" s="93">
        <v>8</v>
      </c>
      <c r="N14" s="93">
        <v>9</v>
      </c>
      <c r="O14" s="93">
        <v>10</v>
      </c>
      <c r="P14" s="93">
        <v>11</v>
      </c>
      <c r="Q14" s="93">
        <v>12</v>
      </c>
      <c r="R14" s="93">
        <v>13</v>
      </c>
      <c r="S14" s="93">
        <v>14</v>
      </c>
      <c r="T14" s="93">
        <v>15</v>
      </c>
    </row>
    <row r="15" spans="3:20" ht="15.75">
      <c r="C15" s="90" t="s">
        <v>134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</row>
    <row r="16" spans="3:20" ht="15.75">
      <c r="C16" s="24" t="s">
        <v>135</v>
      </c>
      <c r="D16" s="14">
        <v>1</v>
      </c>
      <c r="E16" s="25">
        <v>2</v>
      </c>
      <c r="F16" s="25">
        <v>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3:20" ht="15.75">
      <c r="C17" s="24" t="s">
        <v>136</v>
      </c>
      <c r="D17" s="14">
        <v>2</v>
      </c>
      <c r="E17" s="25">
        <v>2</v>
      </c>
      <c r="F17" s="25">
        <v>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3:20" ht="15.75">
      <c r="C18" s="90" t="s">
        <v>15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</row>
    <row r="19" spans="3:20" ht="15.75">
      <c r="C19" s="24" t="s">
        <v>137</v>
      </c>
      <c r="D19" s="14">
        <v>4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ht="15.75">
      <c r="C20" s="24" t="s">
        <v>138</v>
      </c>
      <c r="D20" s="14">
        <v>1</v>
      </c>
      <c r="E20" s="25">
        <v>2</v>
      </c>
      <c r="F20" s="25">
        <v>2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3:20" ht="15.75">
      <c r="C21" s="24" t="s">
        <v>139</v>
      </c>
      <c r="D21" s="14">
        <v>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3:20" ht="15.75">
      <c r="C22" s="90" t="s">
        <v>140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</row>
    <row r="23" spans="3:20" ht="15.75">
      <c r="C23" s="24" t="s">
        <v>141</v>
      </c>
      <c r="D23" s="14">
        <v>1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3:20" ht="15.75">
      <c r="C24" s="24" t="s">
        <v>142</v>
      </c>
      <c r="D24" s="14">
        <v>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3:20" ht="15.75">
      <c r="C25" s="24" t="s">
        <v>143</v>
      </c>
      <c r="D25" s="14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3:20" ht="15.75">
      <c r="C26" s="24" t="s">
        <v>144</v>
      </c>
      <c r="D26" s="14">
        <v>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3:20" ht="15.75">
      <c r="C27" s="90" t="s">
        <v>19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</row>
    <row r="28" spans="3:20" ht="15.75">
      <c r="C28" s="24" t="s">
        <v>51</v>
      </c>
      <c r="D28" s="14">
        <v>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3:20" ht="15.75">
      <c r="C29" s="24" t="s">
        <v>145</v>
      </c>
      <c r="D29" s="14">
        <v>2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3:20">
      <c r="C30" s="93" t="s">
        <v>46</v>
      </c>
      <c r="D30" s="93">
        <f>SUM(D15:D29)</f>
        <v>19</v>
      </c>
      <c r="E30" s="93">
        <f>IFERROR(SUMPRODUCT($D$15:$D$29,E15:E29),0)/2</f>
        <v>4</v>
      </c>
      <c r="F30" s="93">
        <f>IFERROR(SUMPRODUCT($D$15:$D$23,F15:F23),0)/2</f>
        <v>4</v>
      </c>
      <c r="G30" s="93">
        <f>IFERROR(SUMPRODUCT($D$15:$D$23,G15:G23),0)/2</f>
        <v>0</v>
      </c>
      <c r="H30" s="93">
        <f>IFERROR(SUMPRODUCT($D$15:$D$23,H15:H23),0)/2</f>
        <v>0</v>
      </c>
      <c r="I30" s="93">
        <f>IFERROR(SUMPRODUCT($D$15:$D$23,I15:I23),0)/2</f>
        <v>0</v>
      </c>
      <c r="J30" s="93">
        <f>IFERROR(SUMPRODUCT($D$15:$D$23,J15:J23),0)/2</f>
        <v>0</v>
      </c>
      <c r="K30" s="93">
        <f>IFERROR(SUMPRODUCT($D$15:$D$23,K15:K23),0)/2</f>
        <v>0</v>
      </c>
      <c r="L30" s="93">
        <f>IFERROR(SUMPRODUCT($D$15:$D$23,L15:L23),0)/2</f>
        <v>0</v>
      </c>
      <c r="M30" s="93">
        <f>IFERROR(SUMPRODUCT($D$15:$D$23,M15:M23),0)/2</f>
        <v>0</v>
      </c>
      <c r="N30" s="93">
        <f>IFERROR(SUMPRODUCT($D$15:$D$23,N15:N23),0)/2</f>
        <v>0</v>
      </c>
      <c r="O30" s="93">
        <f>IFERROR(SUMPRODUCT($D$15:$D$23,O15:O23),0)/2</f>
        <v>0</v>
      </c>
      <c r="P30" s="93">
        <f>IFERROR(SUMPRODUCT($D$15:$D$23,P15:P23),0)/2</f>
        <v>0</v>
      </c>
      <c r="Q30" s="93">
        <f>IFERROR(SUMPRODUCT($D$15:$D$23,Q15:Q23),0)/2</f>
        <v>0</v>
      </c>
      <c r="R30" s="93">
        <f>IFERROR(SUMPRODUCT($D$15:$D$23,R15:R23),0)/2</f>
        <v>0</v>
      </c>
      <c r="S30" s="93">
        <f>IFERROR(SUMPRODUCT($D$15:$D$23,S15:S23),0)/2</f>
        <v>0</v>
      </c>
      <c r="T30" s="93">
        <f>IFERROR(SUMPRODUCT($D$15:$D$23,T15:T23),0)/2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6:T17 E19:T21 E23:T26 E28:T29" xr:uid="{F2EF6D3A-44FC-4360-92DD-3FB455F79ADE}">
      <formula1>"0,1,2"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108-495C-42A3-A836-877DA47A6D9A}">
  <dimension ref="C3:T43"/>
  <sheetViews>
    <sheetView topLeftCell="B22" workbookViewId="0">
      <selection activeCell="D42" sqref="D42"/>
    </sheetView>
  </sheetViews>
  <sheetFormatPr defaultColWidth="9.140625" defaultRowHeight="15"/>
  <cols>
    <col min="1" max="2" width="9.140625" style="12"/>
    <col min="3" max="3" width="34.7109375" style="12" customWidth="1"/>
    <col min="4" max="16384" width="9.140625" style="12"/>
  </cols>
  <sheetData>
    <row r="3" spans="3:20" ht="21" customHeight="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" customHeight="1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93">
        <f>D43</f>
        <v>47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63" t="s">
        <v>27</v>
      </c>
      <c r="D13" s="163" t="s">
        <v>29</v>
      </c>
      <c r="E13" s="165" t="s">
        <v>2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3:20">
      <c r="C14" s="168"/>
      <c r="D14" s="168"/>
      <c r="E14" s="92" t="s">
        <v>28</v>
      </c>
      <c r="F14" s="92">
        <v>1</v>
      </c>
      <c r="G14" s="92">
        <v>2</v>
      </c>
      <c r="H14" s="92">
        <v>3</v>
      </c>
      <c r="I14" s="92">
        <v>4</v>
      </c>
      <c r="J14" s="92">
        <v>5</v>
      </c>
      <c r="K14" s="92">
        <v>6</v>
      </c>
      <c r="L14" s="92">
        <v>7</v>
      </c>
      <c r="M14" s="92">
        <v>8</v>
      </c>
      <c r="N14" s="92">
        <v>9</v>
      </c>
      <c r="O14" s="92">
        <v>10</v>
      </c>
      <c r="P14" s="92">
        <v>11</v>
      </c>
      <c r="Q14" s="92">
        <v>12</v>
      </c>
      <c r="R14" s="92">
        <v>13</v>
      </c>
      <c r="S14" s="92">
        <v>14</v>
      </c>
      <c r="T14" s="92">
        <v>15</v>
      </c>
    </row>
    <row r="15" spans="3:20" ht="15.75">
      <c r="C15" s="96" t="s">
        <v>19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</row>
    <row r="16" spans="3:20" ht="15.75">
      <c r="C16" s="97" t="s">
        <v>146</v>
      </c>
      <c r="D16" s="55">
        <v>1</v>
      </c>
      <c r="E16" s="98">
        <v>2</v>
      </c>
      <c r="F16" s="98">
        <v>2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</row>
    <row r="17" spans="3:20" ht="15.75">
      <c r="C17" s="97" t="s">
        <v>147</v>
      </c>
      <c r="D17" s="55">
        <v>1</v>
      </c>
      <c r="E17" s="98">
        <v>2</v>
      </c>
      <c r="F17" s="98">
        <v>2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</row>
    <row r="18" spans="3:20" ht="15.75">
      <c r="C18" s="97" t="s">
        <v>62</v>
      </c>
      <c r="D18" s="55">
        <v>3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</row>
    <row r="19" spans="3:20" ht="15.75">
      <c r="C19" s="97" t="s">
        <v>148</v>
      </c>
      <c r="D19" s="55">
        <v>2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</row>
    <row r="20" spans="3:20" ht="15.75">
      <c r="C20" s="96" t="s">
        <v>144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</row>
    <row r="21" spans="3:20" ht="15.75">
      <c r="C21" s="24" t="s">
        <v>149</v>
      </c>
      <c r="D21" s="14">
        <v>2</v>
      </c>
      <c r="E21" s="25">
        <v>2</v>
      </c>
      <c r="F21" s="25">
        <v>2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3:20" ht="15.75">
      <c r="C22" s="24" t="s">
        <v>150</v>
      </c>
      <c r="D22" s="14">
        <v>4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3:20" ht="15.75">
      <c r="C23" s="24" t="s">
        <v>51</v>
      </c>
      <c r="D23" s="14">
        <v>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3:20" ht="15.75">
      <c r="C24" s="24" t="s">
        <v>151</v>
      </c>
      <c r="D24" s="14">
        <v>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3:20" ht="15.75">
      <c r="C25" s="99" t="s">
        <v>152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3:20" ht="15.75">
      <c r="C26" s="97" t="s">
        <v>153</v>
      </c>
      <c r="D26" s="55">
        <v>2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</row>
    <row r="27" spans="3:20" ht="15.75">
      <c r="C27" s="97" t="s">
        <v>154</v>
      </c>
      <c r="D27" s="55">
        <v>4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spans="3:20" ht="15.75">
      <c r="C28" s="97" t="s">
        <v>51</v>
      </c>
      <c r="D28" s="55">
        <v>2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</row>
    <row r="29" spans="3:20" ht="15.75">
      <c r="C29" s="97" t="s">
        <v>152</v>
      </c>
      <c r="D29" s="55">
        <v>2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</row>
    <row r="30" spans="3:20" ht="15.75">
      <c r="C30" s="96" t="s">
        <v>155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</row>
    <row r="31" spans="3:20" ht="15.75">
      <c r="C31" s="97" t="s">
        <v>155</v>
      </c>
      <c r="D31" s="55">
        <v>2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  <row r="32" spans="3:20" ht="15.75">
      <c r="C32" s="96" t="s">
        <v>156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</row>
    <row r="33" spans="3:20" ht="15.75">
      <c r="C33" s="97" t="s">
        <v>62</v>
      </c>
      <c r="D33" s="55">
        <v>2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</row>
    <row r="34" spans="3:20" ht="15.75">
      <c r="C34" s="97" t="s">
        <v>157</v>
      </c>
      <c r="D34" s="55">
        <v>2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</row>
    <row r="35" spans="3:20" ht="15.75">
      <c r="C35" s="100" t="s">
        <v>158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3:20" ht="15.75">
      <c r="C36" s="24" t="s">
        <v>159</v>
      </c>
      <c r="D36" s="14">
        <v>2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3:20" ht="15.75">
      <c r="C37" s="24" t="s">
        <v>160</v>
      </c>
      <c r="D37" s="14">
        <v>4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3:20" ht="15.75">
      <c r="C38" s="24" t="s">
        <v>161</v>
      </c>
      <c r="D38" s="14">
        <v>3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3:20" ht="15.75">
      <c r="C39" s="24" t="s">
        <v>162</v>
      </c>
      <c r="D39" s="14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3:20" ht="15.75">
      <c r="C40" s="24" t="s">
        <v>163</v>
      </c>
      <c r="D40" s="14">
        <v>2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3:20" ht="15.75">
      <c r="C41" s="90" t="s">
        <v>164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</row>
    <row r="42" spans="3:20" ht="15.75">
      <c r="C42" s="24" t="s">
        <v>165</v>
      </c>
      <c r="D42" s="14">
        <v>2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3:20">
      <c r="C43" s="93" t="s">
        <v>46</v>
      </c>
      <c r="D43" s="93">
        <f>SUM(D15:D42)</f>
        <v>47</v>
      </c>
      <c r="E43" s="93">
        <f>IFERROR(SUMPRODUCT($D$15:$D$42,E15:E42),0)/2</f>
        <v>4</v>
      </c>
      <c r="F43" s="93">
        <f t="shared" ref="F43:T43" si="0">IFERROR(SUMPRODUCT($D$15:$D$42,F15:F42),0)/2</f>
        <v>4</v>
      </c>
      <c r="G43" s="93">
        <f t="shared" si="0"/>
        <v>0</v>
      </c>
      <c r="H43" s="93">
        <f t="shared" si="0"/>
        <v>0</v>
      </c>
      <c r="I43" s="93">
        <f t="shared" si="0"/>
        <v>0</v>
      </c>
      <c r="J43" s="93">
        <f t="shared" si="0"/>
        <v>0</v>
      </c>
      <c r="K43" s="93">
        <f t="shared" si="0"/>
        <v>0</v>
      </c>
      <c r="L43" s="93">
        <f t="shared" si="0"/>
        <v>0</v>
      </c>
      <c r="M43" s="93">
        <f t="shared" si="0"/>
        <v>0</v>
      </c>
      <c r="N43" s="93">
        <f t="shared" si="0"/>
        <v>0</v>
      </c>
      <c r="O43" s="93">
        <f t="shared" si="0"/>
        <v>0</v>
      </c>
      <c r="P43" s="93">
        <f t="shared" si="0"/>
        <v>0</v>
      </c>
      <c r="Q43" s="93">
        <f t="shared" si="0"/>
        <v>0</v>
      </c>
      <c r="R43" s="93">
        <f t="shared" si="0"/>
        <v>0</v>
      </c>
      <c r="S43" s="93">
        <f t="shared" si="0"/>
        <v>0</v>
      </c>
      <c r="T43" s="93">
        <f t="shared" si="0"/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6:T19 E36:T40 E21:T24 E26:T29 E31:T31 E33:T34 E42:T42" xr:uid="{AB52A3D9-F19F-4F44-87DA-7EED1241ECAE}">
      <formula1>"0,1,2"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6958-EF00-49A4-B04E-FA72BFB30E98}">
  <dimension ref="C3:T35"/>
  <sheetViews>
    <sheetView topLeftCell="B18" zoomScale="85" zoomScaleNormal="85" workbookViewId="0">
      <selection activeCell="D35" sqref="D35"/>
    </sheetView>
  </sheetViews>
  <sheetFormatPr defaultColWidth="8.85546875" defaultRowHeight="15"/>
  <cols>
    <col min="1" max="2" width="9.140625" style="12"/>
    <col min="3" max="3" width="35.85546875" style="12" customWidth="1"/>
    <col min="4" max="16384" width="8.85546875" style="12"/>
  </cols>
  <sheetData>
    <row r="3" spans="3:20" ht="2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.75">
      <c r="C4" s="115" t="s">
        <v>1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</row>
    <row r="12" spans="3:20" ht="21">
      <c r="C12" s="13"/>
      <c r="D12" s="6">
        <f>D35</f>
        <v>27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46" t="s">
        <v>11</v>
      </c>
      <c r="D13" s="146" t="s">
        <v>29</v>
      </c>
      <c r="E13" s="148" t="s">
        <v>2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0"/>
    </row>
    <row r="14" spans="3:20">
      <c r="C14" s="147"/>
      <c r="D14" s="147"/>
      <c r="E14" s="6" t="s">
        <v>28</v>
      </c>
      <c r="F14" s="6">
        <v>1</v>
      </c>
      <c r="G14" s="6">
        <v>2</v>
      </c>
      <c r="H14" s="6">
        <v>3</v>
      </c>
      <c r="I14" s="6">
        <v>4</v>
      </c>
      <c r="J14" s="6">
        <v>5</v>
      </c>
      <c r="K14" s="6">
        <v>6</v>
      </c>
      <c r="L14" s="6">
        <v>7</v>
      </c>
      <c r="M14" s="6">
        <v>8</v>
      </c>
      <c r="N14" s="6">
        <v>9</v>
      </c>
      <c r="O14" s="6">
        <v>10</v>
      </c>
      <c r="P14" s="6">
        <v>11</v>
      </c>
      <c r="Q14" s="6">
        <v>12</v>
      </c>
      <c r="R14" s="6">
        <v>13</v>
      </c>
      <c r="S14" s="6">
        <v>14</v>
      </c>
      <c r="T14" s="6">
        <v>15</v>
      </c>
    </row>
    <row r="15" spans="3:20" ht="15.75">
      <c r="C15" s="9" t="s">
        <v>166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3:20" ht="15.75">
      <c r="C16" s="10" t="s">
        <v>167</v>
      </c>
      <c r="D16" s="7">
        <v>1</v>
      </c>
      <c r="E16" s="8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3:20" ht="15.75">
      <c r="C17" s="10" t="s">
        <v>168</v>
      </c>
      <c r="D17" s="7">
        <v>2</v>
      </c>
      <c r="E17" s="8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3:20" ht="15.75">
      <c r="C18" s="10" t="s">
        <v>169</v>
      </c>
      <c r="D18" s="7">
        <v>1</v>
      </c>
      <c r="E18" s="8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3:20" ht="15.75">
      <c r="C19" s="9" t="s">
        <v>170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3:20" ht="15.75">
      <c r="C20" s="10" t="s">
        <v>167</v>
      </c>
      <c r="D20" s="7">
        <v>1</v>
      </c>
      <c r="E20" s="8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ht="15.75">
      <c r="C21" s="10" t="s">
        <v>168</v>
      </c>
      <c r="D21" s="7">
        <v>2</v>
      </c>
      <c r="E21" s="8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3:20" ht="15.75">
      <c r="C22" s="10" t="s">
        <v>169</v>
      </c>
      <c r="D22" s="7">
        <v>1</v>
      </c>
      <c r="E22" s="8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3:20" ht="15.75">
      <c r="C23" s="9" t="s">
        <v>171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3:20" ht="15.75">
      <c r="C24" s="10" t="s">
        <v>172</v>
      </c>
      <c r="D24" s="7">
        <v>3</v>
      </c>
      <c r="E24" s="8">
        <v>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3:20" ht="15.75">
      <c r="C25" s="10" t="s">
        <v>173</v>
      </c>
      <c r="D25" s="7">
        <v>1</v>
      </c>
      <c r="E25" s="8">
        <v>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3:20" ht="15.75">
      <c r="C26" s="9" t="s">
        <v>174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3:20" ht="15.75">
      <c r="C27" s="10" t="s">
        <v>175</v>
      </c>
      <c r="D27" s="7">
        <v>3</v>
      </c>
      <c r="E27" s="8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3:20" ht="15.75">
      <c r="C28" s="10" t="s">
        <v>176</v>
      </c>
      <c r="D28" s="7">
        <v>1</v>
      </c>
      <c r="E28" s="8">
        <v>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3:20" ht="15.75">
      <c r="C29" s="10" t="s">
        <v>177</v>
      </c>
      <c r="D29" s="7">
        <v>2</v>
      </c>
      <c r="E29" s="8">
        <v>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3:20" ht="15.75">
      <c r="C30" s="9" t="s">
        <v>178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3:20" ht="15.75">
      <c r="C31" s="10" t="s">
        <v>179</v>
      </c>
      <c r="D31" s="7">
        <v>2</v>
      </c>
      <c r="E31" s="8">
        <v>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3:20" ht="15.75">
      <c r="C32" s="10" t="s">
        <v>180</v>
      </c>
      <c r="D32" s="7">
        <v>3</v>
      </c>
      <c r="E32" s="8">
        <v>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3:20" ht="15.75">
      <c r="C33" s="10" t="s">
        <v>181</v>
      </c>
      <c r="D33" s="7">
        <v>1</v>
      </c>
      <c r="E33" s="8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3:20" ht="15.75">
      <c r="C34" s="10" t="s">
        <v>182</v>
      </c>
      <c r="D34" s="7">
        <v>3</v>
      </c>
      <c r="E34" s="8">
        <v>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3:20">
      <c r="C35" s="6" t="s">
        <v>46</v>
      </c>
      <c r="D35" s="6">
        <f>SUM(D15:D34)</f>
        <v>27</v>
      </c>
      <c r="E35" s="6">
        <f>IFERROR(SUMPRODUCT($D$15:$D$34,E15:E34),0)/2</f>
        <v>27</v>
      </c>
      <c r="F35" s="6">
        <f>IFERROR(SUMPRODUCT($D$15:$D$34,F15:F34),0)/2</f>
        <v>0</v>
      </c>
      <c r="G35" s="6">
        <f>IFERROR(SUMPRODUCT($D$15:$D$34,G15:G34),0)/2</f>
        <v>0</v>
      </c>
      <c r="H35" s="6">
        <f>IFERROR(SUMPRODUCT($D$15:$D$34,H15:H34),0)/2</f>
        <v>0</v>
      </c>
      <c r="I35" s="6">
        <f>IFERROR(SUMPRODUCT($D$15:$D$34,I15:I34),0)/2</f>
        <v>0</v>
      </c>
      <c r="J35" s="6">
        <f>IFERROR(SUMPRODUCT($D$15:$D$34,J15:J34),0)/2</f>
        <v>0</v>
      </c>
      <c r="K35" s="6">
        <f>IFERROR(SUMPRODUCT($D$15:$D$34,K15:K34),0)/2</f>
        <v>0</v>
      </c>
      <c r="L35" s="6">
        <f>IFERROR(SUMPRODUCT($D$15:$D$34,L15:L34),0)/2</f>
        <v>0</v>
      </c>
      <c r="M35" s="6">
        <f>IFERROR(SUMPRODUCT($D$15:$D$34,M15:M34),0)/2</f>
        <v>0</v>
      </c>
      <c r="N35" s="6">
        <f>IFERROR(SUMPRODUCT($D$15:$D$34,N15:N34),0)/2</f>
        <v>0</v>
      </c>
      <c r="O35" s="6">
        <f>IFERROR(SUMPRODUCT($D$15:$D$34,O15:O34),0)/2</f>
        <v>0</v>
      </c>
      <c r="P35" s="6">
        <f>IFERROR(SUMPRODUCT($D$15:$D$34,P15:P34),0)/2</f>
        <v>0</v>
      </c>
      <c r="Q35" s="6">
        <f>IFERROR(SUMPRODUCT($D$15:$D$34,Q15:Q34),0)/2</f>
        <v>0</v>
      </c>
      <c r="R35" s="6">
        <f>IFERROR(SUMPRODUCT($D$15:$D$34,R15:R34),0)/2</f>
        <v>0</v>
      </c>
      <c r="S35" s="6">
        <f>IFERROR(SUMPRODUCT($D$15:$D$34,S15:S34),0)/2</f>
        <v>0</v>
      </c>
      <c r="T35" s="6">
        <f>IFERROR(SUMPRODUCT($D$15:$D$34,T15:T34),0)/2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5:T34" xr:uid="{1B89CA28-8AA7-4AB4-94BD-775FD3F0FED5}">
      <formula1>"0,1,2"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2316-F75B-423D-B05A-0D9183C42567}">
  <dimension ref="C3:U25"/>
  <sheetViews>
    <sheetView topLeftCell="A3" zoomScale="85" zoomScaleNormal="85" workbookViewId="0">
      <selection activeCell="D25" sqref="D25"/>
    </sheetView>
  </sheetViews>
  <sheetFormatPr defaultColWidth="8.85546875" defaultRowHeight="15"/>
  <cols>
    <col min="1" max="2" width="9.140625" style="12" bestFit="1" customWidth="1"/>
    <col min="3" max="3" width="39.28515625" style="12" customWidth="1"/>
    <col min="4" max="16384" width="8.85546875" style="12"/>
  </cols>
  <sheetData>
    <row r="3" spans="3:20" ht="21">
      <c r="C3" s="151" t="s">
        <v>0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3:20" ht="18.75">
      <c r="C4" s="169" t="s">
        <v>1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12" spans="3:20" ht="21">
      <c r="C12" s="13"/>
      <c r="D12" s="76">
        <f>D25</f>
        <v>15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20" t="s">
        <v>12</v>
      </c>
      <c r="D13" s="120" t="s">
        <v>29</v>
      </c>
      <c r="E13" s="120" t="s">
        <v>2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</row>
    <row r="14" spans="3:20">
      <c r="C14" s="120"/>
      <c r="D14" s="120"/>
      <c r="E14" s="59" t="s">
        <v>28</v>
      </c>
      <c r="F14" s="59">
        <v>1</v>
      </c>
      <c r="G14" s="59">
        <v>2</v>
      </c>
      <c r="H14" s="59">
        <v>3</v>
      </c>
      <c r="I14" s="59">
        <v>4</v>
      </c>
      <c r="J14" s="59">
        <v>5</v>
      </c>
      <c r="K14" s="59">
        <v>6</v>
      </c>
      <c r="L14" s="59">
        <v>7</v>
      </c>
      <c r="M14" s="59">
        <v>8</v>
      </c>
      <c r="N14" s="59">
        <v>9</v>
      </c>
      <c r="O14" s="59">
        <v>10</v>
      </c>
      <c r="P14" s="59">
        <v>11</v>
      </c>
      <c r="Q14" s="59">
        <v>12</v>
      </c>
      <c r="R14" s="59">
        <v>13</v>
      </c>
      <c r="S14" s="59">
        <v>14</v>
      </c>
      <c r="T14" s="59">
        <v>15</v>
      </c>
    </row>
    <row r="15" spans="3:20" ht="15.75">
      <c r="C15" s="78" t="s">
        <v>183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3:20" ht="15.75">
      <c r="C16" s="79" t="s">
        <v>184</v>
      </c>
      <c r="D16" s="80">
        <v>3</v>
      </c>
      <c r="E16" s="81">
        <v>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3:21" ht="15.75">
      <c r="C17" s="79" t="s">
        <v>185</v>
      </c>
      <c r="D17" s="80">
        <v>1</v>
      </c>
      <c r="E17" s="81">
        <v>2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3:21" ht="15.75">
      <c r="C18" s="79" t="s">
        <v>186</v>
      </c>
      <c r="D18" s="80">
        <v>4</v>
      </c>
      <c r="E18" s="81">
        <v>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3:21" ht="15.75">
      <c r="C19" s="79" t="s">
        <v>187</v>
      </c>
      <c r="D19" s="80">
        <v>3</v>
      </c>
      <c r="E19" s="81">
        <v>2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3:21" ht="15.75">
      <c r="C20" s="79" t="s">
        <v>188</v>
      </c>
      <c r="D20" s="80">
        <v>2</v>
      </c>
      <c r="E20" s="81">
        <v>2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3:21" ht="15.75">
      <c r="C21" s="78" t="s">
        <v>189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3:21" ht="15.75">
      <c r="C22" s="79" t="s">
        <v>190</v>
      </c>
      <c r="D22" s="80">
        <v>1</v>
      </c>
      <c r="E22" s="81">
        <v>2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3:21" ht="15.75">
      <c r="C23" s="78" t="s">
        <v>94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3:21" ht="15.75">
      <c r="C24" s="79" t="s">
        <v>191</v>
      </c>
      <c r="D24" s="80">
        <v>1</v>
      </c>
      <c r="E24" s="81">
        <v>2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3:21">
      <c r="C25" s="59" t="s">
        <v>46</v>
      </c>
      <c r="D25" s="59">
        <f>SUM(D15:D24)</f>
        <v>15</v>
      </c>
      <c r="E25" s="59">
        <f>IFERROR(SUMPRODUCT($D$15:$D$24,E15:E24),0)/2</f>
        <v>15</v>
      </c>
      <c r="F25" s="59">
        <f>IFERROR(SUMPRODUCT($D$15:$D$24,F15:F24),0)/2</f>
        <v>0</v>
      </c>
      <c r="G25" s="59">
        <f>IFERROR(SUMPRODUCT($D$15:$D$24,G15:G24),0)/2</f>
        <v>0</v>
      </c>
      <c r="H25" s="59">
        <f>IFERROR(SUMPRODUCT($D$15:$D$24,H15:H24),0)/2</f>
        <v>0</v>
      </c>
      <c r="I25" s="59">
        <f>IFERROR(SUMPRODUCT($D$15:$D$24,I15:I24),0)/2</f>
        <v>0</v>
      </c>
      <c r="J25" s="59">
        <f>IFERROR(SUMPRODUCT($D$15:$D$24,J15:J24),0)/2</f>
        <v>0</v>
      </c>
      <c r="K25" s="59">
        <f>IFERROR(SUMPRODUCT($D$15:$D$24,K15:K24),0)/2</f>
        <v>0</v>
      </c>
      <c r="L25" s="59">
        <f>IFERROR(SUMPRODUCT($D$15:$D$24,L15:L24),0)/2</f>
        <v>0</v>
      </c>
      <c r="M25" s="59">
        <f>IFERROR(SUMPRODUCT($D$15:$D$24,M15:M24),0)/2</f>
        <v>0</v>
      </c>
      <c r="N25" s="59">
        <f>IFERROR(SUMPRODUCT($D$15:$D$24,N15:N24),0)/2</f>
        <v>0</v>
      </c>
      <c r="O25" s="59">
        <f>IFERROR(SUMPRODUCT($D$15:$D$24,O15:O24),0)/2</f>
        <v>0</v>
      </c>
      <c r="P25" s="59">
        <f>IFERROR(SUMPRODUCT($D$15:$D$24,P15:P24),0)/2</f>
        <v>0</v>
      </c>
      <c r="Q25" s="59">
        <f>IFERROR(SUMPRODUCT($D$15:$D$24,Q15:Q24),0)/2</f>
        <v>0</v>
      </c>
      <c r="R25" s="59">
        <f>IFERROR(SUMPRODUCT($D$15:$D$24,R15:R24),0)/2</f>
        <v>0</v>
      </c>
      <c r="S25" s="59">
        <f>IFERROR(SUMPRODUCT($D$15:$D$24,S15:S24),0)/2</f>
        <v>0</v>
      </c>
      <c r="T25" s="59">
        <f>IFERROR(SUMPRODUCT($D$15:$D$24,T15:T24),0)/2</f>
        <v>0</v>
      </c>
      <c r="U25"/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5:T24" xr:uid="{8061F1D4-3C7C-4B7C-A50D-0C175FF7FB6A}">
      <formula1>"0,1,2"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3:T62"/>
  <sheetViews>
    <sheetView showGridLines="0" topLeftCell="B11" zoomScaleNormal="100" workbookViewId="0">
      <selection activeCell="G31" sqref="G31"/>
    </sheetView>
  </sheetViews>
  <sheetFormatPr defaultColWidth="8.85546875" defaultRowHeight="15"/>
  <cols>
    <col min="1" max="2" width="8.85546875" style="1"/>
    <col min="3" max="3" width="37.42578125" style="1" customWidth="1"/>
    <col min="4" max="16384" width="8.85546875" style="1"/>
  </cols>
  <sheetData>
    <row r="3" spans="2:20" ht="21">
      <c r="C3" s="116" t="s">
        <v>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2:20" ht="18.75">
      <c r="B4" s="2"/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2:20" ht="18.75">
      <c r="B5" s="2"/>
    </row>
    <row r="12" spans="2:20" ht="21">
      <c r="C12" s="4"/>
      <c r="D12" s="16">
        <f>D31</f>
        <v>19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>
      <c r="C13" s="123" t="s">
        <v>5</v>
      </c>
      <c r="D13" s="123" t="s">
        <v>29</v>
      </c>
      <c r="E13" s="125" t="s">
        <v>2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2:20">
      <c r="C14" s="124"/>
      <c r="D14" s="124"/>
      <c r="E14" s="16" t="s">
        <v>28</v>
      </c>
      <c r="F14" s="16">
        <v>1</v>
      </c>
      <c r="G14" s="16">
        <v>2</v>
      </c>
      <c r="H14" s="16">
        <v>3</v>
      </c>
      <c r="I14" s="16">
        <v>4</v>
      </c>
      <c r="J14" s="16">
        <v>5</v>
      </c>
      <c r="K14" s="16">
        <v>6</v>
      </c>
      <c r="L14" s="16">
        <v>7</v>
      </c>
      <c r="M14" s="16">
        <v>8</v>
      </c>
      <c r="N14" s="16">
        <v>9</v>
      </c>
      <c r="O14" s="16">
        <v>10</v>
      </c>
      <c r="P14" s="16">
        <v>11</v>
      </c>
      <c r="Q14" s="16">
        <v>12</v>
      </c>
      <c r="R14" s="16">
        <v>13</v>
      </c>
      <c r="S14" s="16">
        <v>14</v>
      </c>
      <c r="T14" s="16">
        <v>15</v>
      </c>
    </row>
    <row r="15" spans="2:20" ht="15.75">
      <c r="C15" s="26" t="s">
        <v>30</v>
      </c>
      <c r="D15" s="27"/>
      <c r="E15" s="27"/>
      <c r="F15" s="28"/>
      <c r="G15" s="28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2:20" ht="15.75">
      <c r="C16" s="29" t="s">
        <v>31</v>
      </c>
      <c r="D16" s="30">
        <v>2</v>
      </c>
      <c r="E16" s="31">
        <v>2</v>
      </c>
      <c r="F16" s="31">
        <v>2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3:20" ht="15.75">
      <c r="C17" s="29" t="s">
        <v>32</v>
      </c>
      <c r="D17" s="30">
        <v>1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3:20" ht="15.75">
      <c r="C18" s="29" t="s">
        <v>33</v>
      </c>
      <c r="D18" s="30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3:20" ht="15.75">
      <c r="C19" s="29" t="s">
        <v>34</v>
      </c>
      <c r="D19" s="30">
        <v>2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3:20" ht="15.75">
      <c r="C20" s="29" t="s">
        <v>35</v>
      </c>
      <c r="D20" s="30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3:20" ht="15.75">
      <c r="C21" s="29" t="s">
        <v>36</v>
      </c>
      <c r="D21" s="30">
        <v>1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3:20" ht="15.75">
      <c r="C22" s="29" t="s">
        <v>37</v>
      </c>
      <c r="D22" s="30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3:20" ht="15.75">
      <c r="C23" s="29" t="s">
        <v>38</v>
      </c>
      <c r="D23" s="30">
        <v>1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3:20" ht="15.75">
      <c r="C24" s="29" t="s">
        <v>39</v>
      </c>
      <c r="D24" s="30"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3:20" ht="15.75">
      <c r="C25" s="29" t="s">
        <v>40</v>
      </c>
      <c r="D25" s="30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3:20" ht="15.75">
      <c r="C26" s="26" t="s">
        <v>41</v>
      </c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3:20" ht="15.75">
      <c r="C27" s="29" t="s">
        <v>42</v>
      </c>
      <c r="D27" s="30">
        <v>2</v>
      </c>
      <c r="E27" s="31">
        <v>2</v>
      </c>
      <c r="F27" s="31">
        <v>2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3:20" ht="15.75">
      <c r="C28" s="29" t="s">
        <v>43</v>
      </c>
      <c r="D28" s="30">
        <v>1</v>
      </c>
      <c r="E28" s="31">
        <v>2</v>
      </c>
      <c r="F28" s="31">
        <v>2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3:20" ht="15.75">
      <c r="C29" s="29" t="s">
        <v>44</v>
      </c>
      <c r="D29" s="30">
        <v>1</v>
      </c>
      <c r="E29" s="31">
        <v>2</v>
      </c>
      <c r="F29" s="31">
        <v>2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3:20" ht="15.75">
      <c r="C30" s="29" t="s">
        <v>45</v>
      </c>
      <c r="D30" s="30">
        <v>1</v>
      </c>
      <c r="E30" s="31">
        <v>2</v>
      </c>
      <c r="F30" s="31">
        <v>2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3:20">
      <c r="C31" s="16" t="s">
        <v>46</v>
      </c>
      <c r="D31" s="16">
        <f>SUM(D16:D30)</f>
        <v>19</v>
      </c>
      <c r="E31" s="16">
        <f>IFERROR(SUMPRODUCT($D16:$D30,E16:E30) / 2, 0)</f>
        <v>7</v>
      </c>
      <c r="F31" s="16">
        <f t="shared" ref="E31:T31" si="0">IFERROR(SUMPRODUCT($D16:$D30,F16:F30) / 2, 0)</f>
        <v>7</v>
      </c>
      <c r="G31" s="16">
        <f t="shared" si="0"/>
        <v>0</v>
      </c>
      <c r="H31" s="16">
        <f t="shared" si="0"/>
        <v>0</v>
      </c>
      <c r="I31" s="16">
        <f t="shared" si="0"/>
        <v>0</v>
      </c>
      <c r="J31" s="16">
        <f t="shared" si="0"/>
        <v>0</v>
      </c>
      <c r="K31" s="16">
        <f t="shared" si="0"/>
        <v>0</v>
      </c>
      <c r="L31" s="16">
        <f t="shared" si="0"/>
        <v>0</v>
      </c>
      <c r="M31" s="16">
        <f t="shared" si="0"/>
        <v>0</v>
      </c>
      <c r="N31" s="16">
        <f t="shared" si="0"/>
        <v>0</v>
      </c>
      <c r="O31" s="16">
        <f t="shared" si="0"/>
        <v>0</v>
      </c>
      <c r="P31" s="16">
        <f t="shared" si="0"/>
        <v>0</v>
      </c>
      <c r="Q31" s="16">
        <f t="shared" si="0"/>
        <v>0</v>
      </c>
      <c r="R31" s="16">
        <f t="shared" si="0"/>
        <v>0</v>
      </c>
      <c r="S31" s="16">
        <f t="shared" si="0"/>
        <v>0</v>
      </c>
      <c r="T31" s="16">
        <f t="shared" si="0"/>
        <v>0</v>
      </c>
    </row>
    <row r="32" spans="3:20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</row>
    <row r="33" spans="5:19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5:19" ht="15.75"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5:19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5:19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5:19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5:19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5:19"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5:19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5:19"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5:19"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5:19"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5:19"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</row>
    <row r="45" spans="5:19" ht="15.75"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5:19"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5:19"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</row>
    <row r="48" spans="5:19"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5:19"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5:19" ht="15.75"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spans="5:19"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5:19"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5:19" ht="15.75"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5:19"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5:19"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5:19"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5:19"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5:19" ht="15.75"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5:19"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5:19"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5:19"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5:19"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</sheetData>
  <mergeCells count="5">
    <mergeCell ref="C3:T3"/>
    <mergeCell ref="C13:C14"/>
    <mergeCell ref="D13:D14"/>
    <mergeCell ref="E13:T13"/>
    <mergeCell ref="C4:T4"/>
  </mergeCells>
  <phoneticPr fontId="4" type="noConversion"/>
  <dataValidations count="1">
    <dataValidation type="list" allowBlank="1" showInputMessage="1" showErrorMessage="1" sqref="E59:S62 E54:S57 E51:S52 E46:S49 E16:T25 E32:S33 E35:S44 E27:T30" xr:uid="{FFA43050-14FC-4D64-9ABE-0F2AA2C4BE14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6A2C-84E5-4448-A405-C8DA18AF479E}">
  <dimension ref="C3:T30"/>
  <sheetViews>
    <sheetView topLeftCell="A8" workbookViewId="0">
      <selection activeCell="F23" sqref="F23"/>
    </sheetView>
  </sheetViews>
  <sheetFormatPr defaultColWidth="8.85546875" defaultRowHeight="15"/>
  <cols>
    <col min="1" max="1" width="8.85546875" style="12"/>
    <col min="2" max="2" width="8.85546875" style="12" customWidth="1"/>
    <col min="3" max="3" width="38.140625" style="12" customWidth="1"/>
    <col min="4" max="16384" width="8.85546875" style="12"/>
  </cols>
  <sheetData>
    <row r="3" spans="3:20" ht="2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.75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15">
        <f>D27</f>
        <v>17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 ht="14.45" customHeight="1">
      <c r="C13" s="133" t="s">
        <v>47</v>
      </c>
      <c r="D13" s="22" t="s">
        <v>29</v>
      </c>
      <c r="E13" s="129" t="s">
        <v>2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1"/>
    </row>
    <row r="14" spans="3:20" ht="14.45" customHeight="1">
      <c r="C14" s="134"/>
      <c r="D14" s="23"/>
      <c r="E14" s="15" t="s">
        <v>28</v>
      </c>
      <c r="F14" s="15">
        <v>1</v>
      </c>
      <c r="G14" s="15">
        <v>2</v>
      </c>
      <c r="H14" s="15">
        <v>3</v>
      </c>
      <c r="I14" s="15">
        <v>4</v>
      </c>
      <c r="J14" s="15">
        <v>5</v>
      </c>
      <c r="K14" s="15">
        <v>6</v>
      </c>
      <c r="L14" s="15">
        <v>7</v>
      </c>
      <c r="M14" s="15">
        <v>8</v>
      </c>
      <c r="N14" s="15">
        <v>9</v>
      </c>
      <c r="O14" s="15">
        <v>10</v>
      </c>
      <c r="P14" s="15">
        <v>11</v>
      </c>
      <c r="Q14" s="15">
        <v>12</v>
      </c>
      <c r="R14" s="15">
        <v>13</v>
      </c>
      <c r="S14" s="15">
        <v>14</v>
      </c>
      <c r="T14" s="15">
        <v>15</v>
      </c>
    </row>
    <row r="15" spans="3:20" ht="15.75">
      <c r="C15" s="34" t="s">
        <v>48</v>
      </c>
      <c r="D15" s="20"/>
      <c r="E15" s="20"/>
      <c r="F15" s="21"/>
      <c r="G15" s="21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9"/>
    </row>
    <row r="16" spans="3:20" ht="15.75">
      <c r="C16" s="24" t="s">
        <v>49</v>
      </c>
      <c r="D16" s="14">
        <v>3</v>
      </c>
      <c r="E16" s="25">
        <v>2</v>
      </c>
      <c r="F16" s="25">
        <v>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3:20" ht="15.75">
      <c r="C17" s="24" t="s">
        <v>32</v>
      </c>
      <c r="D17" s="14">
        <v>1</v>
      </c>
      <c r="E17" s="25">
        <v>2</v>
      </c>
      <c r="F17" s="25">
        <v>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3:20" ht="15.75">
      <c r="C18" s="24" t="s">
        <v>50</v>
      </c>
      <c r="D18" s="14">
        <v>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3:20" ht="15.75">
      <c r="C19" s="24" t="s">
        <v>51</v>
      </c>
      <c r="D19" s="14">
        <v>1</v>
      </c>
      <c r="E19" s="25">
        <v>2</v>
      </c>
      <c r="F19" s="25">
        <v>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ht="15.75">
      <c r="C20" s="24" t="s">
        <v>52</v>
      </c>
      <c r="D20" s="14">
        <v>1</v>
      </c>
      <c r="E20" s="25">
        <v>2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3:20" ht="15.75">
      <c r="C21" s="34" t="s">
        <v>53</v>
      </c>
      <c r="D21" s="20"/>
      <c r="E21" s="20"/>
      <c r="F21" s="21"/>
      <c r="G21" s="21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9"/>
    </row>
    <row r="22" spans="3:20" ht="15.75">
      <c r="C22" s="24" t="s">
        <v>54</v>
      </c>
      <c r="D22" s="14">
        <v>3</v>
      </c>
      <c r="E22" s="25">
        <v>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3:20" ht="15.75">
      <c r="C23" s="24" t="s">
        <v>53</v>
      </c>
      <c r="D23" s="14">
        <v>1</v>
      </c>
      <c r="E23" s="25">
        <v>2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3:20" ht="15.75">
      <c r="C24" s="24" t="s">
        <v>55</v>
      </c>
      <c r="D24" s="14">
        <v>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3:20" ht="15.75">
      <c r="C25" s="24" t="s">
        <v>52</v>
      </c>
      <c r="D25" s="14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3:20" ht="15.75">
      <c r="C26" s="24" t="s">
        <v>51</v>
      </c>
      <c r="D26" s="14">
        <v>2</v>
      </c>
      <c r="E26" s="25">
        <v>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3:20">
      <c r="C27" s="15" t="s">
        <v>46</v>
      </c>
      <c r="D27" s="15">
        <f xml:space="preserve"> SUM(D16:D26)</f>
        <v>17</v>
      </c>
      <c r="E27" s="15">
        <f t="shared" ref="E27:T27" si="0">IFERROR(SUMPRODUCT($D$16:$D$26,E16:E26), 0)/2</f>
        <v>12</v>
      </c>
      <c r="F27" s="15">
        <f t="shared" si="0"/>
        <v>5</v>
      </c>
      <c r="G27" s="15">
        <f t="shared" si="0"/>
        <v>0</v>
      </c>
      <c r="H27" s="15">
        <f t="shared" si="0"/>
        <v>0</v>
      </c>
      <c r="I27" s="15">
        <f t="shared" si="0"/>
        <v>0</v>
      </c>
      <c r="J27" s="15">
        <f t="shared" si="0"/>
        <v>0</v>
      </c>
      <c r="K27" s="15">
        <f t="shared" si="0"/>
        <v>0</v>
      </c>
      <c r="L27" s="15">
        <f t="shared" si="0"/>
        <v>0</v>
      </c>
      <c r="M27" s="15">
        <f t="shared" si="0"/>
        <v>0</v>
      </c>
      <c r="N27" s="15">
        <f t="shared" si="0"/>
        <v>0</v>
      </c>
      <c r="O27" s="15">
        <f t="shared" si="0"/>
        <v>0</v>
      </c>
      <c r="P27" s="15">
        <f t="shared" si="0"/>
        <v>0</v>
      </c>
      <c r="Q27" s="15">
        <f t="shared" si="0"/>
        <v>0</v>
      </c>
      <c r="R27" s="15">
        <f t="shared" si="0"/>
        <v>0</v>
      </c>
      <c r="S27" s="15">
        <f t="shared" si="0"/>
        <v>0</v>
      </c>
      <c r="T27" s="15">
        <f t="shared" si="0"/>
        <v>0</v>
      </c>
    </row>
    <row r="30" spans="3:20">
      <c r="C30" s="103"/>
    </row>
  </sheetData>
  <mergeCells count="4">
    <mergeCell ref="E13:T13"/>
    <mergeCell ref="C3:T3"/>
    <mergeCell ref="C4:T4"/>
    <mergeCell ref="C13:C14"/>
  </mergeCells>
  <dataValidations count="1">
    <dataValidation type="list" allowBlank="1" showInputMessage="1" showErrorMessage="1" sqref="E16:T20 E22:T26" xr:uid="{0C018BAB-E87A-4B3F-A2E7-B850CA4AEE64}">
      <formula1>"0,1,2"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A6D-A56D-41CA-B736-EB09BE5DC4B5}">
  <dimension ref="B3:T56"/>
  <sheetViews>
    <sheetView showGridLines="0" topLeftCell="A7" zoomScaleNormal="100" workbookViewId="0">
      <selection activeCell="C21" sqref="C21"/>
    </sheetView>
  </sheetViews>
  <sheetFormatPr defaultColWidth="8.85546875" defaultRowHeight="15"/>
  <cols>
    <col min="1" max="2" width="8.85546875" style="1"/>
    <col min="3" max="3" width="37.42578125" style="1" customWidth="1"/>
    <col min="4" max="16384" width="8.85546875" style="1"/>
  </cols>
  <sheetData>
    <row r="3" spans="2:20" ht="21">
      <c r="C3" s="116" t="s">
        <v>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2:20" ht="18.75">
      <c r="B4" s="2"/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2:20" ht="18.75">
      <c r="B5" s="2"/>
    </row>
    <row r="12" spans="2:20" ht="21">
      <c r="C12" s="4"/>
      <c r="D12" s="67">
        <f>D25</f>
        <v>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>
      <c r="C13" s="135" t="s">
        <v>14</v>
      </c>
      <c r="D13" s="135" t="s">
        <v>29</v>
      </c>
      <c r="E13" s="137" t="s">
        <v>2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9"/>
    </row>
    <row r="14" spans="2:20">
      <c r="C14" s="136"/>
      <c r="D14" s="136"/>
      <c r="E14" s="67" t="s">
        <v>28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7">
        <v>6</v>
      </c>
      <c r="L14" s="67">
        <v>7</v>
      </c>
      <c r="M14" s="67">
        <v>8</v>
      </c>
      <c r="N14" s="67">
        <v>9</v>
      </c>
      <c r="O14" s="67">
        <v>10</v>
      </c>
      <c r="P14" s="67">
        <v>11</v>
      </c>
      <c r="Q14" s="67">
        <v>12</v>
      </c>
      <c r="R14" s="67">
        <v>13</v>
      </c>
      <c r="S14" s="67">
        <v>14</v>
      </c>
      <c r="T14" s="67">
        <v>15</v>
      </c>
    </row>
    <row r="15" spans="2:20" ht="15.75">
      <c r="C15" s="64" t="s">
        <v>56</v>
      </c>
      <c r="D15" s="65"/>
      <c r="E15" s="65"/>
      <c r="F15" s="66"/>
      <c r="G15" s="66"/>
      <c r="H15" s="65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2:20" ht="15.75">
      <c r="C16" s="68" t="s">
        <v>57</v>
      </c>
      <c r="D16" s="58">
        <v>1</v>
      </c>
      <c r="E16" s="69">
        <v>2</v>
      </c>
      <c r="F16" s="69">
        <v>2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spans="3:20" ht="15.75">
      <c r="C17" s="68" t="s">
        <v>58</v>
      </c>
      <c r="D17" s="58">
        <v>1</v>
      </c>
      <c r="E17" s="69">
        <v>2</v>
      </c>
      <c r="F17" s="69">
        <v>2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</row>
    <row r="18" spans="3:20" ht="15.75">
      <c r="C18" s="68" t="s">
        <v>59</v>
      </c>
      <c r="D18" s="58">
        <v>4</v>
      </c>
      <c r="E18" s="69">
        <v>2</v>
      </c>
      <c r="F18" s="69">
        <v>2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</row>
    <row r="19" spans="3:20" ht="15.75">
      <c r="C19" s="64" t="s">
        <v>60</v>
      </c>
      <c r="D19" s="65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3:20" ht="15.75">
      <c r="C20" s="68" t="s">
        <v>61</v>
      </c>
      <c r="D20" s="58">
        <v>1</v>
      </c>
      <c r="E20" s="69">
        <v>2</v>
      </c>
      <c r="F20" s="69">
        <v>2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3:20" ht="15.75">
      <c r="C21" s="68" t="s">
        <v>62</v>
      </c>
      <c r="D21" s="58">
        <v>2</v>
      </c>
      <c r="E21" s="69">
        <v>2</v>
      </c>
      <c r="F21" s="69">
        <v>2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3:20" ht="15.75">
      <c r="C22" s="68" t="s">
        <v>63</v>
      </c>
      <c r="D22" s="58">
        <v>1</v>
      </c>
      <c r="E22" s="69">
        <v>2</v>
      </c>
      <c r="F22" s="69">
        <v>2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3:20" ht="15.75">
      <c r="C23" s="68" t="s">
        <v>64</v>
      </c>
      <c r="D23" s="58">
        <v>1</v>
      </c>
      <c r="E23" s="69">
        <v>2</v>
      </c>
      <c r="F23" s="69">
        <v>2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3:20" ht="15.75">
      <c r="C24" s="68" t="s">
        <v>52</v>
      </c>
      <c r="D24" s="58">
        <v>1</v>
      </c>
      <c r="E24" s="69">
        <v>2</v>
      </c>
      <c r="F24" s="69">
        <v>2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3:20">
      <c r="C25" s="67" t="s">
        <v>46</v>
      </c>
      <c r="D25" s="67">
        <f>SUM(D16:D24)</f>
        <v>12</v>
      </c>
      <c r="E25" s="67">
        <f>IFERROR(SUMPRODUCT($D16:$D24,E16:E24) / 2, 0)</f>
        <v>12</v>
      </c>
      <c r="F25" s="67">
        <f>IFERROR(SUMPRODUCT($D16:$D24,F16:F24) / 2, 0)</f>
        <v>12</v>
      </c>
      <c r="G25" s="67">
        <f>IFERROR(SUMPRODUCT($D16:$D24,G16:G24) / 2, 0)</f>
        <v>0</v>
      </c>
      <c r="H25" s="67">
        <f>IFERROR(SUMPRODUCT($D16:$D24,H16:H24) / 2, 0)</f>
        <v>0</v>
      </c>
      <c r="I25" s="67">
        <f>IFERROR(SUMPRODUCT($D16:$D24,I16:I24) / 2, 0)</f>
        <v>0</v>
      </c>
      <c r="J25" s="67">
        <f>IFERROR(SUMPRODUCT($D16:$D24,J16:J24) / 2, 0)</f>
        <v>0</v>
      </c>
      <c r="K25" s="67">
        <f>IFERROR(SUMPRODUCT($D16:$D24,K16:K24) / 2, 0)</f>
        <v>0</v>
      </c>
      <c r="L25" s="67">
        <f>IFERROR(SUMPRODUCT($D16:$D24,L16:L24) / 2, 0)</f>
        <v>0</v>
      </c>
      <c r="M25" s="67">
        <f>IFERROR(SUMPRODUCT($D16:$D24,M16:M24) / 2, 0)</f>
        <v>0</v>
      </c>
      <c r="N25" s="67">
        <f>IFERROR(SUMPRODUCT($D16:$D24,N16:N24) / 2, 0)</f>
        <v>0</v>
      </c>
      <c r="O25" s="67">
        <f>IFERROR(SUMPRODUCT($D16:$D24,O16:O24) / 2, 0)</f>
        <v>0</v>
      </c>
      <c r="P25" s="67">
        <f>IFERROR(SUMPRODUCT($D16:$D24,P16:P24) / 2, 0)</f>
        <v>0</v>
      </c>
      <c r="Q25" s="67">
        <f>IFERROR(SUMPRODUCT($D16:$D24,Q16:Q24) / 2, 0)</f>
        <v>0</v>
      </c>
      <c r="R25" s="67">
        <f>IFERROR(SUMPRODUCT($D16:$D24,R16:R24) / 2, 0)</f>
        <v>0</v>
      </c>
      <c r="S25" s="67">
        <f>IFERROR(SUMPRODUCT($D16:$D24,S16:S24) / 2, 0)</f>
        <v>0</v>
      </c>
      <c r="T25" s="67">
        <f>IFERROR(SUMPRODUCT($D16:$D24,T16:T24) / 2, 0)</f>
        <v>0</v>
      </c>
    </row>
    <row r="26" spans="3:20"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3:20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3:20" ht="15.75"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3:20"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</row>
    <row r="30" spans="3:20"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</row>
    <row r="31" spans="3:20"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</row>
    <row r="32" spans="3:20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</row>
    <row r="33" spans="5:19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5:19"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pans="5:19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5:19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5:19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5:19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5:19" ht="15.75"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5:19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5:19"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5:19"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5:19"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5:19" ht="15.75"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5:19"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</row>
    <row r="46" spans="5:19"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5:19" ht="15.75"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spans="5:19"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5:19"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5:19"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5:19"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5:19" ht="15.75"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5:19"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5:19"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5:19"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5:19"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</sheetData>
  <mergeCells count="5">
    <mergeCell ref="C3:T3"/>
    <mergeCell ref="C4:T4"/>
    <mergeCell ref="C13:C14"/>
    <mergeCell ref="D13:D14"/>
    <mergeCell ref="E13:T13"/>
  </mergeCells>
  <phoneticPr fontId="4" type="noConversion"/>
  <dataValidations count="1">
    <dataValidation type="list" allowBlank="1" showInputMessage="1" showErrorMessage="1" sqref="E53:S56 E48:S51 E45:S46 E40:S43 E16:T18 E20:T24 E26:S27 E29:S38" xr:uid="{6CB0E4D2-350F-428C-89C0-C7F64437A0BB}">
      <formula1>"0,1,2"</formula1>
    </dataValidation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3086-E715-4D7D-BEAC-DD11602D1517}">
  <dimension ref="B3:T62"/>
  <sheetViews>
    <sheetView showGridLines="0" topLeftCell="B1" zoomScaleNormal="100" workbookViewId="0">
      <selection activeCell="D30" sqref="D30"/>
    </sheetView>
  </sheetViews>
  <sheetFormatPr defaultColWidth="8.85546875" defaultRowHeight="15"/>
  <cols>
    <col min="1" max="2" width="8.85546875" style="1"/>
    <col min="3" max="3" width="37.42578125" style="1" customWidth="1"/>
    <col min="4" max="16384" width="8.85546875" style="1"/>
  </cols>
  <sheetData>
    <row r="3" spans="2:20" ht="21">
      <c r="C3" s="140" t="s">
        <v>0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</row>
    <row r="4" spans="2:20" ht="18.75">
      <c r="B4" s="35"/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2:20" ht="18.75">
      <c r="B5" s="35"/>
    </row>
    <row r="12" spans="2:20" ht="21">
      <c r="C12" s="4"/>
      <c r="D12" s="75">
        <f>D31</f>
        <v>24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>
      <c r="C13" s="141" t="s">
        <v>15</v>
      </c>
      <c r="D13" s="141" t="s">
        <v>29</v>
      </c>
      <c r="E13" s="143" t="s">
        <v>2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5"/>
    </row>
    <row r="14" spans="2:20">
      <c r="C14" s="142"/>
      <c r="D14" s="142"/>
      <c r="E14" s="75" t="s">
        <v>28</v>
      </c>
      <c r="F14" s="75">
        <v>1</v>
      </c>
      <c r="G14" s="75">
        <v>2</v>
      </c>
      <c r="H14" s="75">
        <v>3</v>
      </c>
      <c r="I14" s="75">
        <v>4</v>
      </c>
      <c r="J14" s="75">
        <v>5</v>
      </c>
      <c r="K14" s="75">
        <v>6</v>
      </c>
      <c r="L14" s="75">
        <v>7</v>
      </c>
      <c r="M14" s="75">
        <v>8</v>
      </c>
      <c r="N14" s="75">
        <v>9</v>
      </c>
      <c r="O14" s="75">
        <v>10</v>
      </c>
      <c r="P14" s="75">
        <v>11</v>
      </c>
      <c r="Q14" s="75">
        <v>12</v>
      </c>
      <c r="R14" s="75">
        <v>13</v>
      </c>
      <c r="S14" s="75">
        <v>14</v>
      </c>
      <c r="T14" s="75">
        <v>15</v>
      </c>
    </row>
    <row r="15" spans="2:20" ht="15.75">
      <c r="C15" s="72" t="s">
        <v>15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</row>
    <row r="16" spans="2:20" ht="15.75">
      <c r="C16" s="77" t="s">
        <v>65</v>
      </c>
      <c r="D16" s="57">
        <v>2</v>
      </c>
      <c r="E16" s="69">
        <v>2</v>
      </c>
      <c r="F16" s="69">
        <v>2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spans="3:20" ht="15.75">
      <c r="C17" s="77" t="s">
        <v>62</v>
      </c>
      <c r="D17" s="57">
        <v>6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</row>
    <row r="18" spans="3:20" ht="15.75">
      <c r="C18" s="77" t="s">
        <v>66</v>
      </c>
      <c r="D18" s="57">
        <v>2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</row>
    <row r="19" spans="3:20" ht="15.75">
      <c r="C19" s="77" t="s">
        <v>67</v>
      </c>
      <c r="D19" s="57">
        <v>1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3:20" ht="15.75">
      <c r="C20" s="77" t="s">
        <v>68</v>
      </c>
      <c r="D20" s="57">
        <v>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3:20" ht="15.75">
      <c r="C21" s="77" t="s">
        <v>69</v>
      </c>
      <c r="D21" s="57">
        <v>2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3:20" ht="15.75">
      <c r="C22" s="72" t="s">
        <v>70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</row>
    <row r="23" spans="3:20" ht="15.75">
      <c r="C23" s="77" t="s">
        <v>71</v>
      </c>
      <c r="D23" s="57">
        <v>2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3:20" ht="15.75">
      <c r="C24" s="77" t="s">
        <v>72</v>
      </c>
      <c r="D24" s="57">
        <v>1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3:20" ht="15.75">
      <c r="C25" s="77" t="s">
        <v>73</v>
      </c>
      <c r="D25" s="57">
        <v>1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3:20" ht="15.75">
      <c r="C26" s="77" t="s">
        <v>74</v>
      </c>
      <c r="D26" s="57">
        <v>1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3:20" ht="15.75">
      <c r="C27" s="77" t="s">
        <v>75</v>
      </c>
      <c r="D27" s="57">
        <v>1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3:20" ht="15.75">
      <c r="C28" s="77" t="s">
        <v>76</v>
      </c>
      <c r="D28" s="57">
        <v>1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3:20" ht="15.75">
      <c r="C29" s="77" t="s">
        <v>77</v>
      </c>
      <c r="D29" s="57">
        <v>1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3:20" ht="15.75">
      <c r="C30" s="77" t="s">
        <v>60</v>
      </c>
      <c r="D30" s="57">
        <v>1</v>
      </c>
      <c r="E30" s="69">
        <v>2</v>
      </c>
      <c r="F30" s="69">
        <v>2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3:20">
      <c r="C31" s="75" t="s">
        <v>46</v>
      </c>
      <c r="D31" s="75">
        <f>SUM(D15:D30)</f>
        <v>24</v>
      </c>
      <c r="E31" s="75">
        <f>IFERROR(SUMPRODUCT($D15:$D30,E15:E30) / 2, 0)</f>
        <v>3</v>
      </c>
      <c r="F31" s="75">
        <f>IFERROR(SUMPRODUCT($D15:$D30,F15:F30) / 2, 0)</f>
        <v>3</v>
      </c>
      <c r="G31" s="75">
        <f>IFERROR(SUMPRODUCT($D15:$D30,G15:G30) / 2, 0)</f>
        <v>0</v>
      </c>
      <c r="H31" s="75">
        <f>IFERROR(SUMPRODUCT($D15:$D30,H15:H30) / 2, 0)</f>
        <v>0</v>
      </c>
      <c r="I31" s="75">
        <f>IFERROR(SUMPRODUCT($D15:$D30,I15:I30) / 2, 0)</f>
        <v>0</v>
      </c>
      <c r="J31" s="75">
        <f>IFERROR(SUMPRODUCT($D15:$D30,J15:J30) / 2, 0)</f>
        <v>0</v>
      </c>
      <c r="K31" s="75">
        <f>IFERROR(SUMPRODUCT($D15:$D30,K15:K30) / 2, 0)</f>
        <v>0</v>
      </c>
      <c r="L31" s="75">
        <f>IFERROR(SUMPRODUCT($D15:$D30,L15:L30) / 2, 0)</f>
        <v>0</v>
      </c>
      <c r="M31" s="75">
        <f>IFERROR(SUMPRODUCT($D15:$D30,M15:M30) / 2, 0)</f>
        <v>0</v>
      </c>
      <c r="N31" s="75">
        <f>IFERROR(SUMPRODUCT($D15:$D30,N15:N30) / 2, 0)</f>
        <v>0</v>
      </c>
      <c r="O31" s="75">
        <f>IFERROR(SUMPRODUCT($D15:$D30,O15:O30) / 2, 0)</f>
        <v>0</v>
      </c>
      <c r="P31" s="75">
        <f>IFERROR(SUMPRODUCT($D15:$D30,P15:P30) / 2, 0)</f>
        <v>0</v>
      </c>
      <c r="Q31" s="75">
        <f>IFERROR(SUMPRODUCT($D15:$D30,Q15:Q30) / 2, 0)</f>
        <v>0</v>
      </c>
      <c r="R31" s="75">
        <f>IFERROR(SUMPRODUCT($D15:$D30,R15:R30) / 2, 0)</f>
        <v>0</v>
      </c>
      <c r="S31" s="75">
        <f>IFERROR(SUMPRODUCT($D15:$D30,S15:S30) / 2, 0)</f>
        <v>0</v>
      </c>
      <c r="T31" s="75">
        <f>IFERROR(SUMPRODUCT($D15:$D30,T15:T30) / 2, 0)</f>
        <v>0</v>
      </c>
    </row>
    <row r="32" spans="3:20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</row>
    <row r="33" spans="5:19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5:19" ht="15.75"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5:19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5:19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5:19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5:19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5:19"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5:19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5:19"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5:19"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5:19"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5:19"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</row>
    <row r="45" spans="5:19" ht="15.75"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5:19"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5:19"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</row>
    <row r="48" spans="5:19"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5:19"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5:19" ht="15.75"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5:19"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5:19"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5:19" ht="15.75"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5:19"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5:19"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5:19"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5:19"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5:19" ht="15.75"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</row>
    <row r="59" spans="5:19"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5:19"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5:19"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5:19"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</sheetData>
  <mergeCells count="5">
    <mergeCell ref="C3:T3"/>
    <mergeCell ref="C4:T4"/>
    <mergeCell ref="C13:C14"/>
    <mergeCell ref="D13:D14"/>
    <mergeCell ref="E13:T13"/>
  </mergeCells>
  <phoneticPr fontId="4" type="noConversion"/>
  <dataValidations count="1">
    <dataValidation type="list" allowBlank="1" showInputMessage="1" showErrorMessage="1" sqref="E59:S62 E54:S57 E51:S52 E46:S49 E32:S33 E35:S44 E16:T21 E23:T30" xr:uid="{4357687B-23D3-436B-A19D-AE38EB10A5B4}">
      <formula1>"0,1,2"</formula1>
    </dataValidation>
  </dataValidation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27C4-67F0-4D08-BEBB-934DB036810F}">
  <dimension ref="C3:T22"/>
  <sheetViews>
    <sheetView zoomScale="85" zoomScaleNormal="85" workbookViewId="0">
      <selection activeCell="D22" sqref="D22"/>
    </sheetView>
  </sheetViews>
  <sheetFormatPr defaultColWidth="8.85546875" defaultRowHeight="15"/>
  <cols>
    <col min="1" max="2" width="9.140625" style="12"/>
    <col min="3" max="3" width="35.85546875" style="12" customWidth="1"/>
    <col min="4" max="16384" width="8.85546875" style="12"/>
  </cols>
  <sheetData>
    <row r="3" spans="3:20" ht="2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.75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6">
        <f>D22</f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46" t="s">
        <v>16</v>
      </c>
      <c r="D13" s="146" t="s">
        <v>29</v>
      </c>
      <c r="E13" s="148" t="s">
        <v>2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0"/>
    </row>
    <row r="14" spans="3:20">
      <c r="C14" s="147"/>
      <c r="D14" s="147"/>
      <c r="E14" s="6" t="s">
        <v>28</v>
      </c>
      <c r="F14" s="6">
        <v>1</v>
      </c>
      <c r="G14" s="6">
        <v>2</v>
      </c>
      <c r="H14" s="6">
        <v>3</v>
      </c>
      <c r="I14" s="6">
        <v>4</v>
      </c>
      <c r="J14" s="6">
        <v>5</v>
      </c>
      <c r="K14" s="6">
        <v>6</v>
      </c>
      <c r="L14" s="6">
        <v>7</v>
      </c>
      <c r="M14" s="6">
        <v>8</v>
      </c>
      <c r="N14" s="6">
        <v>9</v>
      </c>
      <c r="O14" s="6">
        <v>10</v>
      </c>
      <c r="P14" s="6">
        <v>11</v>
      </c>
      <c r="Q14" s="6">
        <v>12</v>
      </c>
      <c r="R14" s="6">
        <v>13</v>
      </c>
      <c r="S14" s="6">
        <v>14</v>
      </c>
      <c r="T14" s="6">
        <v>15</v>
      </c>
    </row>
    <row r="15" spans="3:20" ht="15.75">
      <c r="C15" s="10" t="s">
        <v>78</v>
      </c>
      <c r="D15" s="7">
        <v>1</v>
      </c>
      <c r="E15" s="8">
        <v>2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3:20" ht="15.75">
      <c r="C16" s="10" t="s">
        <v>79</v>
      </c>
      <c r="D16" s="7">
        <v>3</v>
      </c>
      <c r="E16" s="8">
        <v>2</v>
      </c>
      <c r="F16" s="8">
        <v>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3:20" ht="15.75">
      <c r="C17" s="10" t="s">
        <v>80</v>
      </c>
      <c r="D17" s="7">
        <v>1</v>
      </c>
      <c r="E17" s="8">
        <v>2</v>
      </c>
      <c r="F17" s="8">
        <v>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3:20" ht="15.75">
      <c r="C18" s="10" t="s">
        <v>81</v>
      </c>
      <c r="D18" s="7">
        <v>1</v>
      </c>
      <c r="E18" s="8">
        <v>2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3:20" ht="15.75">
      <c r="C19" s="10" t="s">
        <v>82</v>
      </c>
      <c r="D19" s="7">
        <v>1</v>
      </c>
      <c r="E19" s="8">
        <v>2</v>
      </c>
      <c r="F19" s="8">
        <v>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3:20" ht="15.75">
      <c r="C20" s="10" t="s">
        <v>83</v>
      </c>
      <c r="D20" s="7">
        <v>1</v>
      </c>
      <c r="E20" s="8">
        <v>2</v>
      </c>
      <c r="F20" s="8">
        <v>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ht="15.75">
      <c r="C21" s="10" t="s">
        <v>84</v>
      </c>
      <c r="D21" s="7">
        <v>1</v>
      </c>
      <c r="E21" s="8">
        <v>2</v>
      </c>
      <c r="F21" s="8">
        <v>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3:20">
      <c r="C22" s="6" t="s">
        <v>46</v>
      </c>
      <c r="D22" s="6">
        <f>SUM(D15:D21)</f>
        <v>9</v>
      </c>
      <c r="E22" s="6">
        <f>IFERROR(SUMPRODUCT($D$15:$D$21,E15:E21),0)/2</f>
        <v>9</v>
      </c>
      <c r="F22" s="6">
        <f>IFERROR(SUMPRODUCT($D$15:$D$21,F15:F21),0)/2</f>
        <v>9</v>
      </c>
      <c r="G22" s="6">
        <f>IFERROR(SUMPRODUCT($D$15:$D$21,G15:G21),0)/2</f>
        <v>0</v>
      </c>
      <c r="H22" s="6">
        <f>IFERROR(SUMPRODUCT($D$15:$D$21,H15:H21),0)/2</f>
        <v>0</v>
      </c>
      <c r="I22" s="6">
        <f>IFERROR(SUMPRODUCT($D$15:$D$21,I15:I21),0)/2</f>
        <v>0</v>
      </c>
      <c r="J22" s="6">
        <f>IFERROR(SUMPRODUCT($D$15:$D$21,J15:J21),0)/2</f>
        <v>0</v>
      </c>
      <c r="K22" s="6">
        <f>IFERROR(SUMPRODUCT($D$15:$D$21,K15:K21),0)/2</f>
        <v>0</v>
      </c>
      <c r="L22" s="6">
        <f>IFERROR(SUMPRODUCT($D$15:$D$21,L15:L21),0)/2</f>
        <v>0</v>
      </c>
      <c r="M22" s="6">
        <f>IFERROR(SUMPRODUCT($D$15:$D$21,M15:M21),0)/2</f>
        <v>0</v>
      </c>
      <c r="N22" s="6">
        <f>IFERROR(SUMPRODUCT($D$15:$D$21,N15:N21),0)/2</f>
        <v>0</v>
      </c>
      <c r="O22" s="6">
        <f>IFERROR(SUMPRODUCT($D$15:$D$21,O15:O21),0)/2</f>
        <v>0</v>
      </c>
      <c r="P22" s="6">
        <f>IFERROR(SUMPRODUCT($D$15:$D$21,P15:P21),0)/2</f>
        <v>0</v>
      </c>
      <c r="Q22" s="6">
        <f>IFERROR(SUMPRODUCT($D$15:$D$21,Q15:Q21),0)/2</f>
        <v>0</v>
      </c>
      <c r="R22" s="6">
        <f>IFERROR(SUMPRODUCT($D$15:$D$21,R15:R21),0)/2</f>
        <v>0</v>
      </c>
      <c r="S22" s="6">
        <f>IFERROR(SUMPRODUCT($D$15:$D$21,S15:S21),0)/2</f>
        <v>0</v>
      </c>
      <c r="T22" s="6">
        <f>IFERROR(SUMPRODUCT($D$15:$D$21,T15:T21),0)/2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5:T21" xr:uid="{EF0B1B9D-BF07-47BE-9DB8-11C29148C5F1}">
      <formula1>"0,1,2"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8C08-40F6-4B81-B65C-331D23EB0E08}">
  <dimension ref="C3:T22"/>
  <sheetViews>
    <sheetView workbookViewId="0">
      <selection activeCell="E22" sqref="E22"/>
    </sheetView>
  </sheetViews>
  <sheetFormatPr defaultColWidth="8.85546875" defaultRowHeight="15"/>
  <cols>
    <col min="1" max="2" width="9.140625" style="12"/>
    <col min="3" max="3" width="42.28515625" style="12" bestFit="1" customWidth="1"/>
    <col min="4" max="16384" width="8.85546875" style="12"/>
  </cols>
  <sheetData>
    <row r="3" spans="3:20" ht="2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.75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6">
        <f>D22</f>
        <v>13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46" t="s">
        <v>85</v>
      </c>
      <c r="D13" s="146" t="s">
        <v>29</v>
      </c>
      <c r="E13" s="148" t="s">
        <v>2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0"/>
    </row>
    <row r="14" spans="3:20">
      <c r="C14" s="147"/>
      <c r="D14" s="147"/>
      <c r="E14" s="6" t="s">
        <v>28</v>
      </c>
      <c r="F14" s="6">
        <v>1</v>
      </c>
      <c r="G14" s="6">
        <v>2</v>
      </c>
      <c r="H14" s="6">
        <v>3</v>
      </c>
      <c r="I14" s="6">
        <v>4</v>
      </c>
      <c r="J14" s="6">
        <v>5</v>
      </c>
      <c r="K14" s="6">
        <v>6</v>
      </c>
      <c r="L14" s="6">
        <v>7</v>
      </c>
      <c r="M14" s="6">
        <v>8</v>
      </c>
      <c r="N14" s="6">
        <v>9</v>
      </c>
      <c r="O14" s="6">
        <v>10</v>
      </c>
      <c r="P14" s="6">
        <v>11</v>
      </c>
      <c r="Q14" s="6">
        <v>12</v>
      </c>
      <c r="R14" s="6">
        <v>13</v>
      </c>
      <c r="S14" s="6">
        <v>14</v>
      </c>
      <c r="T14" s="6">
        <v>15</v>
      </c>
    </row>
    <row r="15" spans="3:20" ht="15.75">
      <c r="C15" s="10" t="s">
        <v>86</v>
      </c>
      <c r="D15" s="7">
        <v>2</v>
      </c>
      <c r="E15" s="8">
        <v>2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3:20" ht="15.75">
      <c r="C16" s="10" t="s">
        <v>87</v>
      </c>
      <c r="D16" s="7">
        <v>1</v>
      </c>
      <c r="E16" s="8">
        <v>2</v>
      </c>
      <c r="F16" s="8">
        <v>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3:20" ht="15.75">
      <c r="C17" s="10" t="s">
        <v>88</v>
      </c>
      <c r="D17" s="7">
        <v>1</v>
      </c>
      <c r="E17" s="8">
        <v>2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3:20" ht="15.75">
      <c r="C18" s="39" t="s">
        <v>89</v>
      </c>
      <c r="D18" s="7">
        <v>4</v>
      </c>
      <c r="E18" s="8">
        <v>2</v>
      </c>
      <c r="F18" s="8">
        <v>2</v>
      </c>
      <c r="G18" s="8">
        <v>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3:20" ht="15.75">
      <c r="C19" s="10" t="s">
        <v>83</v>
      </c>
      <c r="D19" s="7">
        <v>2</v>
      </c>
      <c r="E19" s="8">
        <v>2</v>
      </c>
      <c r="F19" s="8">
        <v>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3:20" ht="15.75">
      <c r="C20" s="10" t="s">
        <v>90</v>
      </c>
      <c r="D20" s="7">
        <v>1</v>
      </c>
      <c r="E20" s="8">
        <v>2</v>
      </c>
      <c r="F20" s="8">
        <v>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ht="15.75">
      <c r="C21" s="10" t="s">
        <v>91</v>
      </c>
      <c r="D21" s="7">
        <v>2</v>
      </c>
      <c r="E21" s="8">
        <v>2</v>
      </c>
      <c r="F21" s="8">
        <v>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3:20">
      <c r="C22" s="6" t="s">
        <v>46</v>
      </c>
      <c r="D22" s="6">
        <f>SUM(D15:D21)</f>
        <v>13</v>
      </c>
      <c r="E22" s="6">
        <f>IFERROR(SUMPRODUCT($D$15:$D$21,E15:E21),0)/2</f>
        <v>13</v>
      </c>
      <c r="F22" s="6">
        <f>IFERROR(SUMPRODUCT($D$15:$D$21,F15:F21),0)/2</f>
        <v>13</v>
      </c>
      <c r="G22" s="6">
        <f>IFERROR(SUMPRODUCT($D$15:$D$21,G15:G21),0)/2</f>
        <v>5</v>
      </c>
      <c r="H22" s="6">
        <f>IFERROR(SUMPRODUCT($D$15:$D$21,H15:H21),0)/2</f>
        <v>0</v>
      </c>
      <c r="I22" s="6">
        <f>IFERROR(SUMPRODUCT($D$15:$D$21,I15:I21),0)/2</f>
        <v>0</v>
      </c>
      <c r="J22" s="6">
        <f>IFERROR(SUMPRODUCT($D$15:$D$21,J15:J21),0)/2</f>
        <v>0</v>
      </c>
      <c r="K22" s="6">
        <f>IFERROR(SUMPRODUCT($D$15:$D$21,K15:K21),0)/2</f>
        <v>0</v>
      </c>
      <c r="L22" s="6">
        <f>IFERROR(SUMPRODUCT($D$15:$D$21,L15:L21),0)/2</f>
        <v>0</v>
      </c>
      <c r="M22" s="6">
        <f>IFERROR(SUMPRODUCT($D$15:$D$21,M15:M21),0)/2</f>
        <v>0</v>
      </c>
      <c r="N22" s="6">
        <f>IFERROR(SUMPRODUCT($D$15:$D$21,N15:N21),0)/2</f>
        <v>0</v>
      </c>
      <c r="O22" s="6">
        <f>IFERROR(SUMPRODUCT($D$15:$D$21,O15:O21),0)/2</f>
        <v>0</v>
      </c>
      <c r="P22" s="6">
        <f>IFERROR(SUMPRODUCT($D$15:$D$21,P15:P21),0)/2</f>
        <v>0</v>
      </c>
      <c r="Q22" s="6">
        <f>IFERROR(SUMPRODUCT($D$15:$D$21,Q15:Q21),0)/2</f>
        <v>0</v>
      </c>
      <c r="R22" s="6">
        <f>IFERROR(SUMPRODUCT($D$15:$D$21,R15:R21),0)/2</f>
        <v>0</v>
      </c>
      <c r="S22" s="6">
        <f>IFERROR(SUMPRODUCT($D$15:$D$21,S15:S21),0)/2</f>
        <v>0</v>
      </c>
      <c r="T22" s="6">
        <f>IFERROR(SUMPRODUCT($D$15:$D$21,T15:T21),0)/2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5:T21" xr:uid="{76F36F61-F3B6-4FF1-8F1F-9ED20425EBAE}">
      <formula1>"0,1,2"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9DF-FF4B-4CA0-9BCC-B8E20D0BC636}">
  <dimension ref="C3:T33"/>
  <sheetViews>
    <sheetView topLeftCell="A7" workbookViewId="0">
      <selection activeCell="D31" sqref="D31"/>
    </sheetView>
  </sheetViews>
  <sheetFormatPr defaultRowHeight="15"/>
  <cols>
    <col min="1" max="2" width="9.140625" style="12" bestFit="1" customWidth="1"/>
    <col min="3" max="3" width="42.28515625" style="12" bestFit="1" customWidth="1"/>
    <col min="4" max="16384" width="9.140625" style="12"/>
  </cols>
  <sheetData>
    <row r="3" spans="3:20" ht="21">
      <c r="C3" s="151" t="s">
        <v>0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3:20" ht="18.75">
      <c r="C4" s="152" t="s">
        <v>1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</row>
    <row r="12" spans="3:20" ht="21">
      <c r="C12" s="13"/>
      <c r="D12" s="38">
        <f>D33</f>
        <v>19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53" t="s">
        <v>18</v>
      </c>
      <c r="D13" s="153" t="s">
        <v>29</v>
      </c>
      <c r="E13" s="155" t="s">
        <v>2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7"/>
    </row>
    <row r="14" spans="3:20">
      <c r="C14" s="154"/>
      <c r="D14" s="154"/>
      <c r="E14" s="38" t="s">
        <v>28</v>
      </c>
      <c r="F14" s="38">
        <v>1</v>
      </c>
      <c r="G14" s="38">
        <v>2</v>
      </c>
      <c r="H14" s="38">
        <v>3</v>
      </c>
      <c r="I14" s="38">
        <v>4</v>
      </c>
      <c r="J14" s="38">
        <v>5</v>
      </c>
      <c r="K14" s="38">
        <v>6</v>
      </c>
      <c r="L14" s="38">
        <v>7</v>
      </c>
      <c r="M14" s="38">
        <v>8</v>
      </c>
      <c r="N14" s="38">
        <v>9</v>
      </c>
      <c r="O14" s="38">
        <v>10</v>
      </c>
      <c r="P14" s="38">
        <v>11</v>
      </c>
      <c r="Q14" s="38">
        <v>12</v>
      </c>
      <c r="R14" s="38">
        <v>13</v>
      </c>
      <c r="S14" s="38">
        <v>14</v>
      </c>
      <c r="T14" s="38">
        <v>15</v>
      </c>
    </row>
    <row r="15" spans="3:20" ht="15.75">
      <c r="C15" s="39" t="s">
        <v>92</v>
      </c>
      <c r="D15" s="40">
        <v>1</v>
      </c>
      <c r="E15" s="8">
        <v>2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3:20" ht="15.75">
      <c r="C16" s="39" t="s">
        <v>93</v>
      </c>
      <c r="D16" s="40">
        <v>1</v>
      </c>
      <c r="E16" s="8">
        <v>2</v>
      </c>
      <c r="F16" s="8">
        <v>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3:20" ht="15.75">
      <c r="C17" s="102" t="s">
        <v>94</v>
      </c>
      <c r="D17" s="94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</row>
    <row r="18" spans="3:20" ht="15.75">
      <c r="C18" s="39" t="s">
        <v>95</v>
      </c>
      <c r="D18" s="40">
        <v>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3:20" ht="15.75">
      <c r="C19" s="39" t="s">
        <v>96</v>
      </c>
      <c r="D19" s="40">
        <v>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3:20" ht="15.75">
      <c r="C20" s="39" t="s">
        <v>97</v>
      </c>
      <c r="D20" s="40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ht="15.75">
      <c r="C21" s="39" t="s">
        <v>98</v>
      </c>
      <c r="D21" s="40">
        <v>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3:20" ht="15.75">
      <c r="C22" s="39" t="s">
        <v>99</v>
      </c>
      <c r="D22" s="40">
        <v>1</v>
      </c>
      <c r="E22" s="8"/>
      <c r="F22" s="8"/>
      <c r="G22" s="8"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3:20" ht="15.75">
      <c r="C23" s="39" t="s">
        <v>100</v>
      </c>
      <c r="D23" s="40">
        <v>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3:20" ht="15.75">
      <c r="C24" s="39" t="s">
        <v>101</v>
      </c>
      <c r="D24" s="40">
        <v>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3:20" ht="15.75">
      <c r="C25" s="39" t="s">
        <v>102</v>
      </c>
      <c r="D25" s="40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3:20" ht="15.75">
      <c r="C26" s="102" t="s">
        <v>103</v>
      </c>
      <c r="D26" s="94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</row>
    <row r="27" spans="3:20" ht="15.75">
      <c r="C27" s="39" t="s">
        <v>62</v>
      </c>
      <c r="D27" s="40">
        <v>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3:20" ht="15.75">
      <c r="C28" s="39" t="s">
        <v>104</v>
      </c>
      <c r="D28" s="40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3:20" ht="15.75">
      <c r="C29" s="39" t="s">
        <v>105</v>
      </c>
      <c r="D29" s="40">
        <v>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3:20" ht="15.75">
      <c r="C30" s="39" t="s">
        <v>106</v>
      </c>
      <c r="D30" s="40">
        <v>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3:20" ht="15.75">
      <c r="C31" s="39" t="s">
        <v>107</v>
      </c>
      <c r="D31" s="40">
        <v>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3:20" ht="15.75">
      <c r="C32" s="39" t="s">
        <v>108</v>
      </c>
      <c r="D32" s="40">
        <v>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3:20">
      <c r="C33" s="38" t="s">
        <v>46</v>
      </c>
      <c r="D33" s="38">
        <f>SUM(D15:D32)</f>
        <v>19</v>
      </c>
      <c r="E33" s="38">
        <f>IFERROR(SUMPRODUCT($D$15:$D$32,E15:E32),0)/2</f>
        <v>2</v>
      </c>
      <c r="F33" s="38">
        <f>IFERROR(SUMPRODUCT($D$15:$D$32,F15:F32),0)/2</f>
        <v>2</v>
      </c>
      <c r="G33" s="38">
        <f>IFERROR(SUMPRODUCT($D$15:$D$32,G15:G32),0)/2</f>
        <v>1</v>
      </c>
      <c r="H33" s="38">
        <f>IFERROR(SUMPRODUCT($D$15:$D$32,H15:H32),0)/2</f>
        <v>0</v>
      </c>
      <c r="I33" s="38">
        <f>IFERROR(SUMPRODUCT($D$15:$D$32,I15:I32),0)/2</f>
        <v>0</v>
      </c>
      <c r="J33" s="38">
        <f>IFERROR(SUMPRODUCT($D$15:$D$32,J15:J32),0)/2</f>
        <v>0</v>
      </c>
      <c r="K33" s="38">
        <f>IFERROR(SUMPRODUCT($D$15:$D$32,K15:K32),0)/2</f>
        <v>0</v>
      </c>
      <c r="L33" s="38">
        <f>IFERROR(SUMPRODUCT($D$15:$D$32,L15:L32),0)/2</f>
        <v>0</v>
      </c>
      <c r="M33" s="38">
        <f>IFERROR(SUMPRODUCT($D$15:$D$32,M15:M32),0)/2</f>
        <v>0</v>
      </c>
      <c r="N33" s="38">
        <f>IFERROR(SUMPRODUCT($D$15:$D$32,N15:N32),0)/2</f>
        <v>0</v>
      </c>
      <c r="O33" s="38">
        <f>IFERROR(SUMPRODUCT($D$15:$D$32,O15:O32),0)/2</f>
        <v>0</v>
      </c>
      <c r="P33" s="38">
        <f>IFERROR(SUMPRODUCT($D$15:$D$32,P15:P32),0)/2</f>
        <v>0</v>
      </c>
      <c r="Q33" s="38">
        <f>IFERROR(SUMPRODUCT($D$15:$D$32,Q15:Q32),0)/2</f>
        <v>0</v>
      </c>
      <c r="R33" s="38">
        <f>IFERROR(SUMPRODUCT($D$15:$D$32,R15:R32),0)/2</f>
        <v>0</v>
      </c>
      <c r="S33" s="38">
        <f>IFERROR(SUMPRODUCT($D$15:$D$32,S15:S32),0)/2</f>
        <v>0</v>
      </c>
      <c r="T33" s="38">
        <f>IFERROR(SUMPRODUCT($D$15:$D$32,T15:T32),0)/2</f>
        <v>0</v>
      </c>
    </row>
  </sheetData>
  <mergeCells count="5">
    <mergeCell ref="C3:T3"/>
    <mergeCell ref="C4:T4"/>
    <mergeCell ref="C13:C14"/>
    <mergeCell ref="D13:D14"/>
    <mergeCell ref="E13:T13"/>
  </mergeCells>
  <dataValidations count="1">
    <dataValidation type="list" allowBlank="1" showInputMessage="1" showErrorMessage="1" sqref="E15:T26 E27:T32 E20:T20" xr:uid="{A8935498-73E7-4D22-B9AC-291853F9AB60}">
      <formula1>"0,1,2"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FD3F-5ED8-44B4-AE66-3181666D5ED9}">
  <dimension ref="C3:T27"/>
  <sheetViews>
    <sheetView workbookViewId="0">
      <selection activeCell="D16" sqref="D16"/>
    </sheetView>
  </sheetViews>
  <sheetFormatPr defaultColWidth="8.85546875" defaultRowHeight="15"/>
  <cols>
    <col min="1" max="2" width="8.85546875" style="12"/>
    <col min="3" max="3" width="32.7109375" style="12" customWidth="1"/>
    <col min="4" max="16384" width="8.85546875" style="12"/>
  </cols>
  <sheetData>
    <row r="3" spans="3:20" ht="21">
      <c r="C3" s="132" t="s">
        <v>0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3:20" ht="18.75">
      <c r="C4" s="128" t="s">
        <v>1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12" spans="3:20" ht="21">
      <c r="C12" s="13"/>
      <c r="D12" s="37">
        <f>D27</f>
        <v>105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3:20">
      <c r="C13" s="158" t="s">
        <v>109</v>
      </c>
      <c r="D13" s="158" t="s">
        <v>29</v>
      </c>
      <c r="E13" s="160" t="s">
        <v>2</v>
      </c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2"/>
    </row>
    <row r="14" spans="3:20">
      <c r="C14" s="159"/>
      <c r="D14" s="159"/>
      <c r="E14" s="37" t="s">
        <v>28</v>
      </c>
      <c r="F14" s="37">
        <v>1</v>
      </c>
      <c r="G14" s="37">
        <v>2</v>
      </c>
      <c r="H14" s="37">
        <v>3</v>
      </c>
      <c r="I14" s="37">
        <v>4</v>
      </c>
      <c r="J14" s="37">
        <v>5</v>
      </c>
      <c r="K14" s="37">
        <v>6</v>
      </c>
      <c r="L14" s="37">
        <v>7</v>
      </c>
      <c r="M14" s="37">
        <v>8</v>
      </c>
      <c r="N14" s="37">
        <v>9</v>
      </c>
      <c r="O14" s="37">
        <v>10</v>
      </c>
      <c r="P14" s="37">
        <v>11</v>
      </c>
      <c r="Q14" s="37">
        <v>12</v>
      </c>
      <c r="R14" s="37">
        <v>13</v>
      </c>
      <c r="S14" s="37">
        <v>14</v>
      </c>
      <c r="T14" s="37">
        <v>15</v>
      </c>
    </row>
    <row r="15" spans="3:20" ht="15.75">
      <c r="C15" s="82" t="s">
        <v>19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3:20" ht="15.75">
      <c r="C16" s="86" t="s">
        <v>51</v>
      </c>
      <c r="D16" s="5">
        <v>5</v>
      </c>
      <c r="E16" s="87">
        <v>2</v>
      </c>
      <c r="F16" s="87">
        <v>2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</row>
    <row r="17" spans="3:20" ht="15.75">
      <c r="C17" s="86" t="s">
        <v>110</v>
      </c>
      <c r="D17" s="5">
        <v>10</v>
      </c>
      <c r="E17" s="87">
        <v>2</v>
      </c>
      <c r="F17" s="87">
        <v>2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</row>
    <row r="18" spans="3:20" ht="15.75">
      <c r="C18" s="86" t="s">
        <v>62</v>
      </c>
      <c r="D18" s="5">
        <v>10</v>
      </c>
      <c r="E18" s="87">
        <v>2</v>
      </c>
      <c r="F18" s="87">
        <v>2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</row>
    <row r="19" spans="3:20" ht="15.75">
      <c r="C19" s="84" t="s">
        <v>20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</row>
    <row r="20" spans="3:20" ht="15.75">
      <c r="C20" s="88"/>
      <c r="D20" s="89">
        <v>10</v>
      </c>
      <c r="E20" s="87">
        <v>2</v>
      </c>
      <c r="F20" s="87">
        <v>2</v>
      </c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</row>
    <row r="21" spans="3:20" ht="15.75">
      <c r="C21" s="86"/>
      <c r="D21" s="5">
        <v>10</v>
      </c>
      <c r="E21" s="87">
        <v>2</v>
      </c>
      <c r="F21" s="87">
        <v>2</v>
      </c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</row>
    <row r="22" spans="3:20" ht="15.75">
      <c r="C22" s="86"/>
      <c r="D22" s="5">
        <v>10</v>
      </c>
      <c r="E22" s="87">
        <v>2</v>
      </c>
      <c r="F22" s="87">
        <v>2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</row>
    <row r="23" spans="3:20" ht="15.75">
      <c r="C23" s="86"/>
      <c r="D23" s="5">
        <v>10</v>
      </c>
      <c r="E23" s="87">
        <v>2</v>
      </c>
      <c r="F23" s="87">
        <v>2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</row>
    <row r="24" spans="3:20" ht="15.75">
      <c r="C24" s="86"/>
      <c r="D24" s="5">
        <v>15</v>
      </c>
      <c r="E24" s="87">
        <v>2</v>
      </c>
      <c r="F24" s="87">
        <v>2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spans="3:20" ht="15.75">
      <c r="C25" s="86"/>
      <c r="D25" s="5">
        <v>20</v>
      </c>
      <c r="E25" s="87">
        <v>2</v>
      </c>
      <c r="F25" s="87">
        <v>2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</row>
    <row r="26" spans="3:20" ht="15.75">
      <c r="C26" s="86"/>
      <c r="D26" s="5">
        <v>5</v>
      </c>
      <c r="E26" s="87">
        <v>2</v>
      </c>
      <c r="F26" s="87">
        <v>2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</row>
    <row r="27" spans="3:20">
      <c r="C27" s="37" t="s">
        <v>46</v>
      </c>
      <c r="D27" s="37">
        <f>SUM(D16:D26)</f>
        <v>105</v>
      </c>
      <c r="E27" s="37">
        <f>IFERROR(SUMPRODUCT($D$16:$D$26,E16:E26),0)/2</f>
        <v>105</v>
      </c>
      <c r="F27" s="37">
        <f>IFERROR(SUMPRODUCT($D$16:$D$26,F16:F26),0)/2</f>
        <v>105</v>
      </c>
      <c r="G27" s="37">
        <f>IFERROR(SUMPRODUCT($D$16:$D$26,G16:G26),0)/2</f>
        <v>0</v>
      </c>
      <c r="H27" s="37">
        <f>IFERROR(SUMPRODUCT($D$16:$D$26,H16:H26),0)/2</f>
        <v>0</v>
      </c>
      <c r="I27" s="37">
        <f>IFERROR(SUMPRODUCT($D$16:$D$26,I16:I26),0)/2</f>
        <v>0</v>
      </c>
      <c r="J27" s="37">
        <f>IFERROR(SUMPRODUCT($D$16:$D$26,J16:J26),0)/2</f>
        <v>0</v>
      </c>
      <c r="K27" s="37">
        <f>IFERROR(SUMPRODUCT($D$16:$D$26,K16:K26),0)/2</f>
        <v>0</v>
      </c>
      <c r="L27" s="37">
        <f>IFERROR(SUMPRODUCT($D$16:$D$26,L16:L26),0)/2</f>
        <v>0</v>
      </c>
      <c r="M27" s="37">
        <f>IFERROR(SUMPRODUCT($D$16:$D$26,M16:M26),0)/2</f>
        <v>0</v>
      </c>
      <c r="N27" s="37">
        <f>IFERROR(SUMPRODUCT($D$16:$D$26,N16:N26),0)/2</f>
        <v>0</v>
      </c>
      <c r="O27" s="37">
        <f>IFERROR(SUMPRODUCT($D$16:$D$26,O16:O26),0)/2</f>
        <v>0</v>
      </c>
      <c r="P27" s="37">
        <f>IFERROR(SUMPRODUCT($D$16:$D$26,P16:P26),0)/2</f>
        <v>0</v>
      </c>
      <c r="Q27" s="37">
        <f>IFERROR(SUMPRODUCT($D$16:$D$26,Q16:Q26),0)/2</f>
        <v>0</v>
      </c>
      <c r="R27" s="37">
        <f>IFERROR(SUMPRODUCT($D$16:$D$26,R16:R26),0)/2</f>
        <v>0</v>
      </c>
      <c r="S27" s="37">
        <f>IFERROR(SUMPRODUCT($D$16:$D$26,S16:S26),0)/2</f>
        <v>0</v>
      </c>
      <c r="T27" s="37">
        <f>IFERROR(SUMPRODUCT($D$16:$D$26,T16:T26),0)/2</f>
        <v>0</v>
      </c>
    </row>
  </sheetData>
  <mergeCells count="5">
    <mergeCell ref="C13:C14"/>
    <mergeCell ref="D13:D14"/>
    <mergeCell ref="E13:T13"/>
    <mergeCell ref="C3:T3"/>
    <mergeCell ref="C4:T4"/>
  </mergeCells>
  <dataValidations count="1">
    <dataValidation type="list" allowBlank="1" showInputMessage="1" showErrorMessage="1" sqref="E15:T26" xr:uid="{95D34465-2C47-4E63-8073-F36831AA7FF6}">
      <formula1>"0,1,2"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renaldy@binus.edu;jonathan.adrian@binus.edu;arinaldy@binus.edu</dc:creator>
  <cp:keywords/>
  <dc:description/>
  <cp:lastModifiedBy>Vincent Tanjaya</cp:lastModifiedBy>
  <cp:revision/>
  <dcterms:created xsi:type="dcterms:W3CDTF">2020-05-18T11:46:00Z</dcterms:created>
  <dcterms:modified xsi:type="dcterms:W3CDTF">2023-12-16T14:11:57Z</dcterms:modified>
  <cp:category/>
  <cp:contentStatus/>
</cp:coreProperties>
</file>