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ko.Nechev\Desktop\MatLab Drafts\"/>
    </mc:Choice>
  </mc:AlternateContent>
  <xr:revisionPtr revIDLastSave="0" documentId="13_ncr:1_{186D77E6-683B-4642-9183-786DD4687F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format" sheetId="2" r:id="rId1"/>
    <sheet name="Original" sheetId="1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6" i="2" l="1"/>
  <c r="E23" i="2"/>
  <c r="E28" i="2"/>
  <c r="E37" i="2"/>
  <c r="E45" i="2"/>
  <c r="E44" i="2"/>
  <c r="E43" i="2"/>
  <c r="E38" i="2"/>
  <c r="E55" i="2"/>
  <c r="E52" i="2"/>
  <c r="E59" i="2"/>
  <c r="E63" i="2"/>
  <c r="E67" i="2"/>
  <c r="E68" i="2"/>
  <c r="E73" i="2"/>
  <c r="E74" i="2"/>
  <c r="E75" i="2"/>
  <c r="E76" i="2"/>
  <c r="E82" i="2"/>
  <c r="E90" i="2"/>
  <c r="E91" i="2"/>
  <c r="E92" i="2"/>
  <c r="E94" i="2"/>
  <c r="E96" i="2"/>
  <c r="E113" i="2"/>
  <c r="E120" i="2"/>
  <c r="E147" i="2"/>
  <c r="E167" i="2"/>
  <c r="E193" i="2"/>
  <c r="E195" i="2"/>
  <c r="E183" i="2"/>
  <c r="E176" i="2"/>
  <c r="E177" i="2"/>
  <c r="E208" i="2"/>
  <c r="E221" i="2"/>
  <c r="E230" i="2"/>
  <c r="E235" i="2"/>
  <c r="E238" i="2"/>
  <c r="E239" i="2"/>
  <c r="E237" i="2"/>
  <c r="E251" i="2"/>
  <c r="E254" i="2"/>
  <c r="E264" i="2"/>
  <c r="E273" i="2"/>
  <c r="E271" i="2"/>
  <c r="E270" i="2"/>
  <c r="E277" i="2"/>
  <c r="E278" i="2"/>
  <c r="E281" i="2"/>
  <c r="E293" i="2"/>
  <c r="E305" i="2"/>
  <c r="E315" i="2"/>
  <c r="E316" i="2"/>
  <c r="E318" i="2"/>
  <c r="E319" i="2"/>
  <c r="E325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01" i="2"/>
  <c r="E302" i="2"/>
  <c r="E303" i="2"/>
  <c r="E304" i="2"/>
  <c r="E306" i="2"/>
  <c r="E307" i="2"/>
  <c r="E308" i="2"/>
  <c r="E309" i="2"/>
  <c r="E310" i="2"/>
  <c r="E311" i="2"/>
  <c r="E312" i="2"/>
  <c r="E313" i="2"/>
  <c r="E314" i="2"/>
  <c r="E317" i="2"/>
  <c r="E320" i="2"/>
  <c r="E321" i="2"/>
  <c r="E322" i="2"/>
  <c r="E323" i="2"/>
  <c r="E324" i="2"/>
  <c r="E300" i="2"/>
  <c r="E287" i="2"/>
  <c r="E288" i="2"/>
  <c r="E289" i="2"/>
  <c r="E290" i="2"/>
  <c r="E291" i="2"/>
  <c r="E292" i="2"/>
  <c r="E294" i="2"/>
  <c r="E295" i="2"/>
  <c r="E286" i="2"/>
  <c r="E265" i="2"/>
  <c r="E266" i="2"/>
  <c r="E267" i="2"/>
  <c r="E268" i="2"/>
  <c r="E269" i="2"/>
  <c r="E272" i="2"/>
  <c r="E274" i="2"/>
  <c r="E275" i="2"/>
  <c r="E276" i="2"/>
  <c r="E279" i="2"/>
  <c r="E280" i="2"/>
  <c r="E241" i="2"/>
  <c r="E242" i="2"/>
  <c r="E243" i="2"/>
  <c r="E244" i="2"/>
  <c r="E245" i="2"/>
  <c r="E246" i="2"/>
  <c r="E247" i="2"/>
  <c r="E248" i="2"/>
  <c r="E249" i="2"/>
  <c r="E250" i="2"/>
  <c r="E252" i="2"/>
  <c r="E253" i="2"/>
  <c r="E255" i="2"/>
  <c r="E256" i="2"/>
  <c r="E257" i="2"/>
  <c r="E258" i="2"/>
  <c r="E259" i="2"/>
  <c r="E260" i="2"/>
  <c r="E261" i="2"/>
  <c r="E262" i="2"/>
  <c r="E263" i="2"/>
  <c r="E214" i="2"/>
  <c r="E215" i="2"/>
  <c r="E216" i="2"/>
  <c r="E217" i="2"/>
  <c r="E218" i="2"/>
  <c r="E219" i="2"/>
  <c r="E220" i="2"/>
  <c r="E222" i="2"/>
  <c r="E223" i="2"/>
  <c r="E224" i="2"/>
  <c r="E225" i="2"/>
  <c r="E226" i="2"/>
  <c r="E227" i="2"/>
  <c r="E228" i="2"/>
  <c r="E229" i="2"/>
  <c r="E231" i="2"/>
  <c r="E232" i="2"/>
  <c r="E233" i="2"/>
  <c r="E234" i="2"/>
  <c r="E236" i="2"/>
  <c r="E240" i="2"/>
  <c r="E213" i="2"/>
  <c r="E184" i="2"/>
  <c r="E185" i="2"/>
  <c r="E186" i="2"/>
  <c r="E187" i="2"/>
  <c r="E188" i="2"/>
  <c r="E189" i="2"/>
  <c r="E190" i="2"/>
  <c r="E191" i="2"/>
  <c r="E192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146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8" i="2"/>
  <c r="E169" i="2"/>
  <c r="E170" i="2"/>
  <c r="E171" i="2"/>
  <c r="E172" i="2"/>
  <c r="E173" i="2"/>
  <c r="E174" i="2"/>
  <c r="E175" i="2"/>
  <c r="E178" i="2"/>
  <c r="E179" i="2"/>
  <c r="E180" i="2"/>
  <c r="E181" i="2"/>
  <c r="E182" i="2"/>
  <c r="E145" i="2"/>
  <c r="E140" i="2"/>
  <c r="E132" i="2"/>
  <c r="E133" i="2"/>
  <c r="E134" i="2"/>
  <c r="E135" i="2"/>
  <c r="E117" i="2"/>
  <c r="E118" i="2"/>
  <c r="E119" i="2"/>
  <c r="E121" i="2"/>
  <c r="E122" i="2"/>
  <c r="E123" i="2"/>
  <c r="E124" i="2"/>
  <c r="E125" i="2"/>
  <c r="E126" i="2"/>
  <c r="E127" i="2"/>
  <c r="E128" i="2"/>
  <c r="E129" i="2"/>
  <c r="E130" i="2"/>
  <c r="E131" i="2"/>
  <c r="E105" i="2"/>
  <c r="E106" i="2"/>
  <c r="E107" i="2"/>
  <c r="E108" i="2"/>
  <c r="E109" i="2"/>
  <c r="E110" i="2"/>
  <c r="E111" i="2"/>
  <c r="E112" i="2"/>
  <c r="E114" i="2"/>
  <c r="E115" i="2"/>
  <c r="E116" i="2"/>
  <c r="E84" i="2"/>
  <c r="E85" i="2"/>
  <c r="E86" i="2"/>
  <c r="E87" i="2"/>
  <c r="E88" i="2"/>
  <c r="E89" i="2"/>
  <c r="E93" i="2"/>
  <c r="E95" i="2"/>
  <c r="E97" i="2"/>
  <c r="E98" i="2"/>
  <c r="E99" i="2"/>
  <c r="E100" i="2"/>
  <c r="E101" i="2"/>
  <c r="E102" i="2"/>
  <c r="E103" i="2"/>
  <c r="E104" i="2"/>
  <c r="E69" i="2"/>
  <c r="E70" i="2"/>
  <c r="E71" i="2"/>
  <c r="E72" i="2"/>
  <c r="E77" i="2"/>
  <c r="E78" i="2"/>
  <c r="E79" i="2"/>
  <c r="E80" i="2"/>
  <c r="E81" i="2"/>
  <c r="E83" i="2"/>
  <c r="E36" i="2"/>
  <c r="E39" i="2"/>
  <c r="E40" i="2"/>
  <c r="E41" i="2"/>
  <c r="E42" i="2"/>
  <c r="E46" i="2"/>
  <c r="E47" i="2"/>
  <c r="E48" i="2"/>
  <c r="E49" i="2"/>
  <c r="E50" i="2"/>
  <c r="E51" i="2"/>
  <c r="E53" i="2"/>
  <c r="E54" i="2"/>
  <c r="E56" i="2"/>
  <c r="E57" i="2"/>
  <c r="E58" i="2"/>
  <c r="E60" i="2"/>
  <c r="E61" i="2"/>
  <c r="E62" i="2"/>
  <c r="E64" i="2"/>
  <c r="E65" i="2"/>
  <c r="E6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3" i="2"/>
  <c r="E34" i="2"/>
  <c r="E35" i="2"/>
  <c r="E5" i="2"/>
</calcChain>
</file>

<file path=xl/sharedStrings.xml><?xml version="1.0" encoding="utf-8"?>
<sst xmlns="http://schemas.openxmlformats.org/spreadsheetml/2006/main" count="3819" uniqueCount="657">
  <si>
    <r>
      <rPr>
        <sz val="9"/>
        <color rgb="FF231F20"/>
        <rFont val="Arial"/>
        <family val="2"/>
      </rPr>
      <t>Size</t>
    </r>
  </si>
  <si>
    <r>
      <rPr>
        <sz val="9"/>
        <color rgb="FF231F20"/>
        <rFont val="Arial"/>
        <family val="2"/>
      </rPr>
      <t>CONSTRUCTION</t>
    </r>
  </si>
  <si>
    <r>
      <rPr>
        <sz val="9"/>
        <color rgb="FF231F20"/>
        <rFont val="Arial"/>
        <family val="2"/>
      </rPr>
      <t>SERVICE RATING</t>
    </r>
  </si>
  <si>
    <r>
      <rPr>
        <sz val="9"/>
        <color rgb="FF231F20"/>
        <rFont val="Arial"/>
        <family val="2"/>
      </rPr>
      <t>Tread Design / Trademark</t>
    </r>
  </si>
  <si>
    <r>
      <rPr>
        <sz val="9"/>
        <color rgb="FF231F20"/>
        <rFont val="Arial"/>
        <family val="2"/>
      </rPr>
      <t>Part Number</t>
    </r>
  </si>
  <si>
    <r>
      <rPr>
        <sz val="9"/>
        <color rgb="FF231F20"/>
        <rFont val="Arial"/>
        <family val="2"/>
      </rPr>
      <t>INFLATED DIMENSIONS</t>
    </r>
  </si>
  <si>
    <r>
      <rPr>
        <sz val="9"/>
        <color rgb="FF231F20"/>
        <rFont val="Arial"/>
        <family val="2"/>
      </rPr>
      <t>Static Loaded Radius (In)</t>
    </r>
  </si>
  <si>
    <r>
      <rPr>
        <sz val="9"/>
        <color rgb="FF231F20"/>
        <rFont val="Arial"/>
        <family val="2"/>
      </rPr>
      <t>Flat Tire Radius (In)</t>
    </r>
  </si>
  <si>
    <r>
      <rPr>
        <sz val="9"/>
        <color rgb="FF231F20"/>
        <rFont val="Arial"/>
        <family val="2"/>
      </rPr>
      <t>Aspect Ratio</t>
    </r>
  </si>
  <si>
    <r>
      <rPr>
        <sz val="9"/>
        <color rgb="FF231F20"/>
        <rFont val="Arial"/>
        <family val="2"/>
      </rPr>
      <t>WHEEL</t>
    </r>
  </si>
  <si>
    <r>
      <rPr>
        <sz val="9"/>
        <color rgb="FF231F20"/>
        <rFont val="Arial"/>
        <family val="2"/>
      </rPr>
      <t>Notes Section</t>
    </r>
  </si>
  <si>
    <r>
      <rPr>
        <sz val="9"/>
        <color rgb="FF231F20"/>
        <rFont val="Arial"/>
        <family val="2"/>
      </rPr>
      <t>Ply Rating</t>
    </r>
  </si>
  <si>
    <r>
      <rPr>
        <sz val="9"/>
        <color rgb="FF231F20"/>
        <rFont val="Arial"/>
        <family val="2"/>
      </rPr>
      <t>TT or TL</t>
    </r>
  </si>
  <si>
    <r>
      <rPr>
        <sz val="9"/>
        <color rgb="FF231F20"/>
        <rFont val="Arial"/>
        <family val="2"/>
      </rPr>
      <t>Rated Speed (MPH)</t>
    </r>
  </si>
  <si>
    <r>
      <rPr>
        <sz val="9"/>
        <color rgb="FF231F20"/>
        <rFont val="Arial"/>
        <family val="2"/>
      </rPr>
      <t>Rated Load (Lbs)</t>
    </r>
  </si>
  <si>
    <r>
      <rPr>
        <sz val="9"/>
        <color rgb="FF231F20"/>
        <rFont val="Arial"/>
        <family val="2"/>
      </rPr>
      <t>Rated Inflation (PSI)</t>
    </r>
  </si>
  <si>
    <r>
      <rPr>
        <sz val="9"/>
        <color rgb="FF231F20"/>
        <rFont val="Arial"/>
        <family val="2"/>
      </rPr>
      <t>Maximum Braking Load (Lbs)</t>
    </r>
  </si>
  <si>
    <r>
      <rPr>
        <sz val="9"/>
        <color rgb="FF231F20"/>
        <rFont val="Arial"/>
        <family val="2"/>
      </rPr>
      <t>Maximum Bottoming Load (Lbs)</t>
    </r>
  </si>
  <si>
    <r>
      <rPr>
        <sz val="9"/>
        <color rgb="FF231F20"/>
        <rFont val="Arial"/>
        <family val="2"/>
      </rPr>
      <t>Outside Diameter</t>
    </r>
  </si>
  <si>
    <r>
      <rPr>
        <sz val="9"/>
        <color rgb="FF231F20"/>
        <rFont val="Arial"/>
        <family val="2"/>
      </rPr>
      <t>Section Width</t>
    </r>
  </si>
  <si>
    <r>
      <rPr>
        <sz val="9"/>
        <color rgb="FF231F20"/>
        <rFont val="Arial"/>
        <family val="2"/>
      </rPr>
      <t>Shoulder</t>
    </r>
  </si>
  <si>
    <r>
      <rPr>
        <sz val="9"/>
        <color rgb="FF231F20"/>
        <rFont val="Arial"/>
        <family val="2"/>
      </rPr>
      <t>Wheel (Rim) Size</t>
    </r>
  </si>
  <si>
    <r>
      <rPr>
        <sz val="9"/>
        <color rgb="FF231F20"/>
        <rFont val="Arial"/>
        <family val="2"/>
      </rPr>
      <t>Width Between Flanges</t>
    </r>
  </si>
  <si>
    <r>
      <rPr>
        <sz val="9"/>
        <color rgb="FF231F20"/>
        <rFont val="Arial"/>
        <family val="2"/>
      </rPr>
      <t>Specified Rim Diameter</t>
    </r>
  </si>
  <si>
    <r>
      <rPr>
        <sz val="9"/>
        <color rgb="FF231F20"/>
        <rFont val="Arial"/>
        <family val="2"/>
      </rPr>
      <t>Flange Height</t>
    </r>
  </si>
  <si>
    <r>
      <rPr>
        <sz val="9"/>
        <color rgb="FF231F20"/>
        <rFont val="Arial"/>
        <family val="2"/>
      </rPr>
      <t>Min Ledge Width</t>
    </r>
  </si>
  <si>
    <r>
      <rPr>
        <sz val="9"/>
        <color rgb="FF231F20"/>
        <rFont val="Arial"/>
        <family val="2"/>
      </rPr>
      <t>Max</t>
    </r>
  </si>
  <si>
    <r>
      <rPr>
        <sz val="9"/>
        <color rgb="FF231F20"/>
        <rFont val="Arial"/>
        <family val="2"/>
      </rPr>
      <t>Min</t>
    </r>
  </si>
  <si>
    <r>
      <rPr>
        <sz val="9"/>
        <color rgb="FF231F20"/>
        <rFont val="Arial"/>
        <family val="2"/>
      </rPr>
      <t>Diameter Max</t>
    </r>
  </si>
  <si>
    <r>
      <rPr>
        <sz val="9"/>
        <color rgb="FF231F20"/>
        <rFont val="Arial"/>
        <family val="2"/>
      </rPr>
      <t>Width Max</t>
    </r>
  </si>
  <si>
    <r>
      <rPr>
        <sz val="9"/>
        <color rgb="FF231F20"/>
        <rFont val="Arial"/>
        <family val="2"/>
      </rPr>
      <t>13.5x6.0-4</t>
    </r>
  </si>
  <si>
    <r>
      <rPr>
        <sz val="9"/>
        <color rgb="FF231F20"/>
        <rFont val="Arial"/>
        <family val="2"/>
      </rPr>
      <t>TL</t>
    </r>
  </si>
  <si>
    <r>
      <rPr>
        <sz val="9"/>
        <color rgb="FF231F20"/>
        <rFont val="Arial"/>
        <family val="2"/>
      </rPr>
      <t>Aircraft Rib</t>
    </r>
  </si>
  <si>
    <r>
      <rPr>
        <sz val="9"/>
        <color rgb="FF231F20"/>
        <rFont val="Arial"/>
        <family val="2"/>
      </rPr>
      <t>461B-3470-TL</t>
    </r>
  </si>
  <si>
    <r>
      <rPr>
        <sz val="9"/>
        <color rgb="FF231F20"/>
        <rFont val="Arial"/>
        <family val="2"/>
      </rPr>
      <t>14.5x5.5-6</t>
    </r>
  </si>
  <si>
    <r>
      <rPr>
        <sz val="9"/>
        <color rgb="FF231F20"/>
        <rFont val="Arial"/>
        <family val="2"/>
      </rPr>
      <t>LR 2800</t>
    </r>
  </si>
  <si>
    <r>
      <rPr>
        <sz val="9"/>
        <color rgb="FF231F20"/>
        <rFont val="Arial"/>
        <family val="2"/>
      </rPr>
      <t>Flight Eagle DT</t>
    </r>
  </si>
  <si>
    <r>
      <rPr>
        <sz val="9"/>
        <color rgb="FF231F20"/>
        <rFont val="Arial"/>
        <family val="2"/>
      </rPr>
      <t>145K13-1</t>
    </r>
  </si>
  <si>
    <r>
      <rPr>
        <sz val="9"/>
        <color rgb="FF231F20"/>
        <rFont val="Arial"/>
        <family val="2"/>
      </rPr>
      <t>461B-3255-TL</t>
    </r>
  </si>
  <si>
    <r>
      <rPr>
        <sz val="9"/>
        <color rgb="FF231F20"/>
        <rFont val="Arial"/>
        <family val="2"/>
      </rPr>
      <t>145K41-1</t>
    </r>
  </si>
  <si>
    <r>
      <rPr>
        <sz val="9"/>
        <color rgb="FF231F20"/>
        <rFont val="Arial"/>
        <family val="2"/>
      </rPr>
      <t>15X6.0-6</t>
    </r>
  </si>
  <si>
    <r>
      <rPr>
        <sz val="9"/>
        <color rgb="FF231F20"/>
        <rFont val="Arial"/>
        <family val="2"/>
      </rPr>
      <t>TT</t>
    </r>
  </si>
  <si>
    <r>
      <rPr>
        <sz val="9"/>
        <color rgb="FF231F20"/>
        <rFont val="Arial"/>
        <family val="2"/>
      </rPr>
      <t>Flight Special II</t>
    </r>
  </si>
  <si>
    <r>
      <rPr>
        <sz val="9"/>
        <color rgb="FF231F20"/>
        <rFont val="Arial"/>
        <family val="2"/>
      </rPr>
      <t>156E61-3</t>
    </r>
  </si>
  <si>
    <r>
      <rPr>
        <sz val="9"/>
        <color rgb="FF231F20"/>
        <rFont val="Arial"/>
        <family val="2"/>
      </rPr>
      <t>6.00-6</t>
    </r>
  </si>
  <si>
    <r>
      <rPr>
        <sz val="9"/>
        <color rgb="FF231F20"/>
        <rFont val="Arial"/>
        <family val="2"/>
      </rPr>
      <t>156E66B1</t>
    </r>
  </si>
  <si>
    <r>
      <rPr>
        <sz val="9"/>
        <color rgb="FF231F20"/>
        <rFont val="Arial"/>
        <family val="2"/>
      </rPr>
      <t>156E66T1</t>
    </r>
  </si>
  <si>
    <r>
      <rPr>
        <sz val="9"/>
        <color rgb="FF231F20"/>
        <rFont val="Arial"/>
        <family val="2"/>
      </rPr>
      <t>15x6.0-6</t>
    </r>
  </si>
  <si>
    <r>
      <rPr>
        <sz val="9"/>
        <color rgb="FF231F20"/>
        <rFont val="Arial"/>
        <family val="2"/>
      </rPr>
      <t>Flight Custom III</t>
    </r>
  </si>
  <si>
    <r>
      <rPr>
        <sz val="9"/>
        <color rgb="FF231F20"/>
        <rFont val="Arial"/>
        <family val="2"/>
      </rPr>
      <t>156E66-4</t>
    </r>
  </si>
  <si>
    <r>
      <rPr>
        <sz val="9"/>
        <color rgb="FF231F20"/>
        <rFont val="Arial"/>
        <family val="2"/>
      </rPr>
      <t>Flight Custom II</t>
    </r>
  </si>
  <si>
    <r>
      <rPr>
        <sz val="9"/>
        <color rgb="FF231F20"/>
        <rFont val="Arial"/>
        <family val="2"/>
      </rPr>
      <t>156E06-1</t>
    </r>
  </si>
  <si>
    <r>
      <rPr>
        <sz val="9"/>
        <color rgb="FF231F20"/>
        <rFont val="Arial"/>
        <family val="2"/>
      </rPr>
      <t>—</t>
    </r>
  </si>
  <si>
    <r>
      <rPr>
        <sz val="9"/>
        <color rgb="FF231F20"/>
        <rFont val="Arial"/>
        <family val="2"/>
      </rPr>
      <t>Flight Eagle LT DDT</t>
    </r>
  </si>
  <si>
    <r>
      <rPr>
        <sz val="9"/>
        <color rgb="FF231F20"/>
        <rFont val="Arial"/>
        <family val="2"/>
      </rPr>
      <t>156E06B1</t>
    </r>
  </si>
  <si>
    <r>
      <rPr>
        <sz val="9"/>
        <color rgb="FF231F20"/>
        <rFont val="Arial"/>
        <family val="2"/>
      </rPr>
      <t>LR 3410</t>
    </r>
  </si>
  <si>
    <r>
      <rPr>
        <sz val="9"/>
        <color rgb="FF231F20"/>
        <rFont val="Arial"/>
        <family val="2"/>
      </rPr>
      <t>156K23B1</t>
    </r>
  </si>
  <si>
    <r>
      <rPr>
        <sz val="9"/>
        <color rgb="FF231F20"/>
        <rFont val="Arial"/>
        <family val="2"/>
      </rPr>
      <t>LR 3483</t>
    </r>
  </si>
  <si>
    <r>
      <rPr>
        <sz val="9"/>
        <color rgb="FF231F20"/>
        <rFont val="Arial"/>
        <family val="2"/>
      </rPr>
      <t>156E23-1</t>
    </r>
  </si>
  <si>
    <r>
      <rPr>
        <sz val="9"/>
        <color rgb="FF231F20"/>
        <rFont val="Arial"/>
        <family val="2"/>
      </rPr>
      <t>17.5x5.75-8</t>
    </r>
  </si>
  <si>
    <r>
      <rPr>
        <sz val="9"/>
        <color rgb="FF231F20"/>
        <rFont val="Arial"/>
        <family val="2"/>
      </rPr>
      <t>178K03-1</t>
    </r>
  </si>
  <si>
    <r>
      <rPr>
        <sz val="9"/>
        <color rgb="FF231F20"/>
        <rFont val="Arial"/>
        <family val="2"/>
      </rPr>
      <t>18x5.5</t>
    </r>
  </si>
  <si>
    <r>
      <rPr>
        <sz val="9"/>
        <color rgb="FF231F20"/>
        <rFont val="Arial"/>
        <family val="2"/>
      </rPr>
      <t>Flight Eagle</t>
    </r>
  </si>
  <si>
    <r>
      <rPr>
        <sz val="9"/>
        <color rgb="FF231F20"/>
        <rFont val="Arial"/>
        <family val="2"/>
      </rPr>
      <t>178K23-5</t>
    </r>
  </si>
  <si>
    <r>
      <rPr>
        <sz val="9"/>
        <color rgb="FF231F20"/>
        <rFont val="Arial"/>
        <family val="2"/>
      </rPr>
      <t>178K43-1</t>
    </r>
  </si>
  <si>
    <r>
      <rPr>
        <sz val="9"/>
        <color rgb="FF231F20"/>
        <rFont val="Arial"/>
        <family val="2"/>
      </rPr>
      <t>17.5x6.25-6/6.00-6</t>
    </r>
  </si>
  <si>
    <r>
      <rPr>
        <sz val="9"/>
        <color rgb="FF231F20"/>
        <rFont val="Arial"/>
        <family val="2"/>
      </rPr>
      <t>175K88-2</t>
    </r>
  </si>
  <si>
    <r>
      <rPr>
        <sz val="9"/>
        <color rgb="FF231F20"/>
        <rFont val="Arial"/>
        <family val="2"/>
      </rPr>
      <t>17.5x6.25-6</t>
    </r>
  </si>
  <si>
    <r>
      <rPr>
        <sz val="9"/>
        <color rgb="FF231F20"/>
        <rFont val="Arial"/>
        <family val="2"/>
      </rPr>
      <t>Aircraft Rib DDT</t>
    </r>
  </si>
  <si>
    <r>
      <rPr>
        <sz val="9"/>
        <color rgb="FF231F20"/>
        <rFont val="Arial"/>
        <family val="2"/>
      </rPr>
      <t>175K88-4</t>
    </r>
  </si>
  <si>
    <r>
      <rPr>
        <sz val="9"/>
        <color rgb="FF231F20"/>
        <rFont val="Arial"/>
        <family val="2"/>
      </rPr>
      <t>175K08-1</t>
    </r>
  </si>
  <si>
    <r>
      <rPr>
        <sz val="9"/>
        <color rgb="FF231F20"/>
        <rFont val="Arial"/>
        <family val="2"/>
      </rPr>
      <t>17.5x6.25-11</t>
    </r>
  </si>
  <si>
    <r>
      <rPr>
        <sz val="9"/>
        <color rgb="FF231F20"/>
        <rFont val="Arial"/>
        <family val="2"/>
      </rPr>
      <t>139K</t>
    </r>
  </si>
  <si>
    <r>
      <rPr>
        <sz val="9"/>
        <color rgb="FF231F20"/>
        <rFont val="Arial"/>
        <family val="2"/>
      </rPr>
      <t>Smooth</t>
    </r>
  </si>
  <si>
    <r>
      <rPr>
        <sz val="9"/>
        <color rgb="FF231F20"/>
        <rFont val="Arial"/>
        <family val="2"/>
      </rPr>
      <t>461B-2271-TL</t>
    </r>
  </si>
  <si>
    <r>
      <rPr>
        <sz val="9"/>
        <color rgb="FF231F20"/>
        <rFont val="Arial"/>
        <family val="2"/>
      </rPr>
      <t>18x4.25-10</t>
    </r>
  </si>
  <si>
    <r>
      <rPr>
        <sz val="9"/>
        <color rgb="FF231F20"/>
        <rFont val="Arial"/>
        <family val="2"/>
      </rPr>
      <t>181K63-2</t>
    </r>
  </si>
  <si>
    <r>
      <rPr>
        <sz val="9"/>
        <color rgb="FF231F20"/>
        <rFont val="Arial"/>
        <family val="2"/>
      </rPr>
      <t>18x5.7-8</t>
    </r>
  </si>
  <si>
    <r>
      <rPr>
        <sz val="9"/>
        <color rgb="FF231F20"/>
        <rFont val="Arial"/>
        <family val="2"/>
      </rPr>
      <t>461B-3563-TL</t>
    </r>
  </si>
  <si>
    <r>
      <rPr>
        <sz val="9"/>
        <color rgb="FF231F20"/>
        <rFont val="Arial"/>
        <family val="2"/>
      </rPr>
      <t>461B-3434-TL</t>
    </r>
  </si>
  <si>
    <r>
      <rPr>
        <sz val="9"/>
        <color rgb="FF231F20"/>
        <rFont val="Arial"/>
        <family val="2"/>
      </rPr>
      <t>18x5.75-8</t>
    </r>
  </si>
  <si>
    <r>
      <rPr>
        <sz val="9"/>
        <color rgb="FF231F20"/>
        <rFont val="Arial"/>
        <family val="2"/>
      </rPr>
      <t>Flight Eagle DDT</t>
    </r>
  </si>
  <si>
    <r>
      <rPr>
        <sz val="9"/>
        <color rgb="FF231F20"/>
        <rFont val="Arial"/>
        <family val="2"/>
      </rPr>
      <t>186K88-5</t>
    </r>
  </si>
  <si>
    <r>
      <rPr>
        <sz val="9"/>
        <color rgb="FF231F20"/>
        <rFont val="Arial"/>
        <family val="2"/>
      </rPr>
      <t>18x6.5-8</t>
    </r>
  </si>
  <si>
    <r>
      <rPr>
        <sz val="9"/>
        <color rgb="FF231F20"/>
        <rFont val="Arial"/>
        <family val="2"/>
      </rPr>
      <t>223K</t>
    </r>
  </si>
  <si>
    <r>
      <rPr>
        <sz val="9"/>
        <color rgb="FF231F20"/>
        <rFont val="Arial"/>
        <family val="2"/>
      </rPr>
      <t>461B-3325-TL</t>
    </r>
  </si>
  <si>
    <r>
      <rPr>
        <sz val="9"/>
        <color rgb="FF231F20"/>
        <rFont val="Arial"/>
        <family val="2"/>
      </rPr>
      <t>19.5x6.75-8</t>
    </r>
  </si>
  <si>
    <r>
      <rPr>
        <sz val="9"/>
        <color rgb="FF231F20"/>
        <rFont val="Arial"/>
        <family val="2"/>
      </rPr>
      <t>Flight Leader DT</t>
    </r>
  </si>
  <si>
    <r>
      <rPr>
        <sz val="9"/>
        <color rgb="FF231F20"/>
        <rFont val="Arial"/>
        <family val="2"/>
      </rPr>
      <t>196K83-1</t>
    </r>
  </si>
  <si>
    <r>
      <rPr>
        <sz val="9"/>
        <color rgb="FF231F20"/>
        <rFont val="Arial"/>
        <family val="2"/>
      </rPr>
      <t>6.50-8</t>
    </r>
  </si>
  <si>
    <r>
      <rPr>
        <sz val="9"/>
        <color rgb="FF231F20"/>
        <rFont val="Arial"/>
        <family val="2"/>
      </rPr>
      <t>196K08-9</t>
    </r>
  </si>
  <si>
    <r>
      <rPr>
        <sz val="9"/>
        <color rgb="FF231F20"/>
        <rFont val="Arial"/>
        <family val="2"/>
      </rPr>
      <t>196K02B1</t>
    </r>
  </si>
  <si>
    <r>
      <rPr>
        <sz val="9"/>
        <color rgb="FF231F20"/>
        <rFont val="Arial"/>
        <family val="2"/>
      </rPr>
      <t>H19.5x6.75-10</t>
    </r>
  </si>
  <si>
    <r>
      <rPr>
        <sz val="9"/>
        <color rgb="FF231F20"/>
        <rFont val="Arial"/>
        <family val="2"/>
      </rPr>
      <t>197K86-1</t>
    </r>
  </si>
  <si>
    <r>
      <rPr>
        <sz val="9"/>
        <color rgb="FF231F20"/>
        <rFont val="Arial"/>
        <family val="2"/>
      </rPr>
      <t>20.5x6.75-10</t>
    </r>
  </si>
  <si>
    <r>
      <rPr>
        <sz val="9"/>
        <color rgb="FF231F20"/>
        <rFont val="Arial"/>
        <family val="2"/>
      </rPr>
      <t>206K22-1</t>
    </r>
  </si>
  <si>
    <r>
      <rPr>
        <sz val="9"/>
        <color rgb="FF231F20"/>
        <rFont val="Arial"/>
        <family val="2"/>
      </rPr>
      <t>20.5X6.75-10</t>
    </r>
  </si>
  <si>
    <r>
      <rPr>
        <sz val="9"/>
        <color rgb="FF231F20"/>
        <rFont val="Arial"/>
        <family val="2"/>
      </rPr>
      <t>21x6.5-10</t>
    </r>
  </si>
  <si>
    <r>
      <rPr>
        <sz val="9"/>
        <color rgb="FF231F20"/>
        <rFont val="Arial"/>
        <family val="2"/>
      </rPr>
      <t>Flight Eagle LT</t>
    </r>
  </si>
  <si>
    <r>
      <rPr>
        <sz val="9"/>
        <color rgb="FF231F20"/>
        <rFont val="Arial"/>
        <family val="2"/>
      </rPr>
      <t>215K26-2</t>
    </r>
  </si>
  <si>
    <r>
      <rPr>
        <sz val="9"/>
        <color rgb="FF231F20"/>
        <rFont val="Arial"/>
        <family val="2"/>
      </rPr>
      <t>21x7.25-10</t>
    </r>
  </si>
  <si>
    <r>
      <rPr>
        <sz val="9"/>
        <color rgb="FF231F20"/>
        <rFont val="Arial"/>
        <family val="2"/>
      </rPr>
      <t>217K22-1</t>
    </r>
  </si>
  <si>
    <r>
      <rPr>
        <sz val="9"/>
        <color rgb="FF231F20"/>
        <rFont val="Arial"/>
        <family val="2"/>
      </rPr>
      <t>22x6.6</t>
    </r>
  </si>
  <si>
    <r>
      <rPr>
        <sz val="9"/>
        <color rgb="FF231F20"/>
        <rFont val="Arial"/>
        <family val="2"/>
      </rPr>
      <t>217K42-1</t>
    </r>
  </si>
  <si>
    <r>
      <rPr>
        <sz val="9"/>
        <color rgb="FF231F20"/>
        <rFont val="Arial"/>
        <family val="2"/>
      </rPr>
      <t>195K</t>
    </r>
  </si>
  <si>
    <r>
      <rPr>
        <sz val="9"/>
        <color rgb="FF231F20"/>
        <rFont val="Arial"/>
        <family val="2"/>
      </rPr>
      <t>Aircraft Rib DT</t>
    </r>
  </si>
  <si>
    <r>
      <rPr>
        <sz val="9"/>
        <color rgb="FF231F20"/>
        <rFont val="Arial"/>
        <family val="2"/>
      </rPr>
      <t>461B-2728-TL(DT)</t>
    </r>
  </si>
  <si>
    <r>
      <rPr>
        <sz val="9"/>
        <color rgb="FF231F20"/>
        <rFont val="Arial"/>
        <family val="2"/>
      </rPr>
      <t>21.5x7.0-10</t>
    </r>
  </si>
  <si>
    <r>
      <rPr>
        <sz val="9"/>
        <color rgb="FF231F20"/>
        <rFont val="Arial"/>
        <family val="2"/>
      </rPr>
      <t>710G26B2</t>
    </r>
  </si>
  <si>
    <r>
      <rPr>
        <sz val="9"/>
        <color rgb="FF231F20"/>
        <rFont val="Arial"/>
        <family val="2"/>
      </rPr>
      <t>175x254x545</t>
    </r>
  </si>
  <si>
    <r>
      <rPr>
        <sz val="9"/>
        <color rgb="FF231F20"/>
        <rFont val="Arial"/>
        <family val="2"/>
      </rPr>
      <t>22x5.75-12</t>
    </r>
  </si>
  <si>
    <r>
      <rPr>
        <sz val="9"/>
        <color rgb="FF231F20"/>
        <rFont val="Arial"/>
        <family val="2"/>
      </rPr>
      <t>226K08-4</t>
    </r>
  </si>
  <si>
    <r>
      <rPr>
        <sz val="9"/>
        <color rgb="FF231F20"/>
        <rFont val="Arial"/>
        <family val="2"/>
      </rPr>
      <t>22x5.5</t>
    </r>
  </si>
  <si>
    <r>
      <rPr>
        <sz val="9"/>
        <color rgb="FF231F20"/>
        <rFont val="Arial"/>
        <family val="2"/>
      </rPr>
      <t>226K23-2</t>
    </r>
  </si>
  <si>
    <r>
      <rPr>
        <sz val="9"/>
        <color rgb="FF231F20"/>
        <rFont val="Arial"/>
        <family val="2"/>
      </rPr>
      <t>22x6.50-10</t>
    </r>
  </si>
  <si>
    <r>
      <rPr>
        <sz val="9"/>
        <color rgb="FF231F20"/>
        <rFont val="Arial"/>
        <family val="2"/>
      </rPr>
      <t>222K68-2</t>
    </r>
  </si>
  <si>
    <r>
      <rPr>
        <sz val="9"/>
        <color rgb="FF231F20"/>
        <rFont val="Arial"/>
        <family val="2"/>
      </rPr>
      <t>6.50-10</t>
    </r>
  </si>
  <si>
    <r>
      <rPr>
        <sz val="9"/>
        <color rgb="FF231F20"/>
        <rFont val="Arial"/>
        <family val="2"/>
      </rPr>
      <t>222K83-1</t>
    </r>
  </si>
  <si>
    <r>
      <rPr>
        <sz val="9"/>
        <color rgb="FF231F20"/>
        <rFont val="Arial"/>
        <family val="2"/>
      </rPr>
      <t>22x6.6-10</t>
    </r>
  </si>
  <si>
    <r>
      <rPr>
        <sz val="9"/>
        <color rgb="FF231F20"/>
        <rFont val="Arial"/>
        <family val="2"/>
      </rPr>
      <t>200K</t>
    </r>
  </si>
  <si>
    <r>
      <rPr>
        <sz val="9"/>
        <color rgb="FF231F20"/>
        <rFont val="Arial"/>
        <family val="2"/>
      </rPr>
      <t>461B-3226-TL</t>
    </r>
  </si>
  <si>
    <r>
      <rPr>
        <sz val="9"/>
        <color rgb="FF231F20"/>
        <rFont val="Arial"/>
        <family val="2"/>
      </rPr>
      <t>244K</t>
    </r>
  </si>
  <si>
    <r>
      <rPr>
        <sz val="9"/>
        <color rgb="FF231F20"/>
        <rFont val="Arial"/>
        <family val="2"/>
      </rPr>
      <t>461B-3343-TL</t>
    </r>
  </si>
  <si>
    <r>
      <rPr>
        <sz val="9"/>
        <color rgb="FF231F20"/>
        <rFont val="Arial"/>
        <family val="2"/>
      </rPr>
      <t>190K</t>
    </r>
  </si>
  <si>
    <r>
      <rPr>
        <sz val="9"/>
        <color rgb="FF231F20"/>
        <rFont val="Arial"/>
        <family val="2"/>
      </rPr>
      <t>461B-2515-TL</t>
    </r>
  </si>
  <si>
    <r>
      <rPr>
        <sz val="9"/>
        <color rgb="FF231F20"/>
        <rFont val="Arial"/>
        <family val="2"/>
      </rPr>
      <t>461B-3903-TL1</t>
    </r>
  </si>
  <si>
    <r>
      <rPr>
        <sz val="9"/>
        <color rgb="FF231F20"/>
        <rFont val="Arial"/>
        <family val="2"/>
      </rPr>
      <t>22x8.0-8</t>
    </r>
  </si>
  <si>
    <r>
      <rPr>
        <sz val="9"/>
        <color rgb="FF231F20"/>
        <rFont val="Arial"/>
        <family val="2"/>
      </rPr>
      <t>228K61-1</t>
    </r>
  </si>
  <si>
    <r>
      <rPr>
        <sz val="9"/>
        <color rgb="FF231F20"/>
        <rFont val="Arial"/>
        <family val="2"/>
      </rPr>
      <t>22x8.0-10</t>
    </r>
  </si>
  <si>
    <r>
      <rPr>
        <sz val="9"/>
        <color rgb="FF231F20"/>
        <rFont val="Arial"/>
        <family val="2"/>
      </rPr>
      <t>220K08-3</t>
    </r>
  </si>
  <si>
    <r>
      <rPr>
        <sz val="9"/>
        <color rgb="FF231F20"/>
        <rFont val="Arial"/>
        <family val="2"/>
      </rPr>
      <t>220K28-1</t>
    </r>
  </si>
  <si>
    <r>
      <rPr>
        <sz val="9"/>
        <color rgb="FF231F20"/>
        <rFont val="Arial"/>
        <family val="2"/>
      </rPr>
      <t>H22x8.25-10</t>
    </r>
  </si>
  <si>
    <r>
      <rPr>
        <sz val="9"/>
        <color rgb="FF231F20"/>
        <rFont val="Arial"/>
        <family val="2"/>
      </rPr>
      <t>229K28-2</t>
    </r>
  </si>
  <si>
    <r>
      <rPr>
        <sz val="9"/>
        <color rgb="FF231F20"/>
        <rFont val="Arial"/>
        <family val="2"/>
      </rPr>
      <t>229K48-2</t>
    </r>
  </si>
  <si>
    <r>
      <rPr>
        <sz val="9"/>
        <color rgb="FF231F20"/>
        <rFont val="Arial"/>
        <family val="2"/>
      </rPr>
      <t>22x8.5-11</t>
    </r>
  </si>
  <si>
    <r>
      <rPr>
        <sz val="9"/>
        <color rgb="FF231F20"/>
        <rFont val="Arial"/>
        <family val="2"/>
      </rPr>
      <t>217K</t>
    </r>
  </si>
  <si>
    <r>
      <rPr>
        <sz val="9"/>
        <color rgb="FF231F20"/>
        <rFont val="Arial"/>
        <family val="2"/>
      </rPr>
      <t>461B-2513-TL</t>
    </r>
  </si>
  <si>
    <r>
      <rPr>
        <sz val="9"/>
        <color rgb="FF231F20"/>
        <rFont val="Arial"/>
        <family val="2"/>
      </rPr>
      <t>23x7.00-12</t>
    </r>
  </si>
  <si>
    <r>
      <rPr>
        <sz val="9"/>
        <color rgb="FF231F20"/>
        <rFont val="Arial"/>
        <family val="2"/>
      </rPr>
      <t>237K23-2</t>
    </r>
  </si>
  <si>
    <r>
      <rPr>
        <sz val="9"/>
        <color rgb="FF231F20"/>
        <rFont val="Arial"/>
        <family val="2"/>
      </rPr>
      <t>23x7.0-12</t>
    </r>
  </si>
  <si>
    <r>
      <rPr>
        <sz val="9"/>
        <color rgb="FF231F20"/>
        <rFont val="Arial"/>
        <family val="2"/>
      </rPr>
      <t>24x7.25-12</t>
    </r>
  </si>
  <si>
    <r>
      <rPr>
        <sz val="9"/>
        <color rgb="FF231F20"/>
        <rFont val="Arial"/>
        <family val="2"/>
      </rPr>
      <t>Flight Leader</t>
    </r>
  </si>
  <si>
    <r>
      <rPr>
        <sz val="9"/>
        <color rgb="FF231F20"/>
        <rFont val="Arial"/>
        <family val="2"/>
      </rPr>
      <t>247R28-1</t>
    </r>
  </si>
  <si>
    <r>
      <rPr>
        <sz val="9"/>
        <color rgb="FF231F20"/>
        <rFont val="Arial"/>
        <family val="2"/>
      </rPr>
      <t>24x8.0-13</t>
    </r>
  </si>
  <si>
    <r>
      <rPr>
        <sz val="9"/>
        <color rgb="FF231F20"/>
        <rFont val="Arial"/>
        <family val="2"/>
      </rPr>
      <t>230K</t>
    </r>
  </si>
  <si>
    <r>
      <rPr>
        <sz val="9"/>
        <color rgb="FF231F20"/>
        <rFont val="Arial"/>
        <family val="2"/>
      </rPr>
      <t>461B-2506-TL</t>
    </r>
  </si>
  <si>
    <r>
      <rPr>
        <sz val="9"/>
        <color rgb="FF231F20"/>
        <rFont val="Arial"/>
        <family val="2"/>
      </rPr>
      <t>B24x9.5-10.5</t>
    </r>
  </si>
  <si>
    <r>
      <rPr>
        <sz val="9"/>
        <color rgb="FF231F20"/>
        <rFont val="Arial"/>
        <family val="2"/>
      </rPr>
      <t>Red Streak 700</t>
    </r>
  </si>
  <si>
    <r>
      <rPr>
        <sz val="9"/>
        <color rgb="FF231F20"/>
        <rFont val="Arial"/>
        <family val="2"/>
      </rPr>
      <t>249K83-3</t>
    </r>
  </si>
  <si>
    <r>
      <rPr>
        <sz val="9"/>
        <color rgb="FF231F20"/>
        <rFont val="Arial"/>
        <family val="2"/>
      </rPr>
      <t>H25x8.0-12</t>
    </r>
  </si>
  <si>
    <r>
      <rPr>
        <sz val="9"/>
        <color rgb="FF231F20"/>
        <rFont val="Arial"/>
        <family val="2"/>
      </rPr>
      <t>258K63-2</t>
    </r>
  </si>
  <si>
    <r>
      <rPr>
        <sz val="9"/>
        <color rgb="FF231F20"/>
        <rFont val="Arial"/>
        <family val="2"/>
      </rPr>
      <t>25.5x8.0-14</t>
    </r>
  </si>
  <si>
    <r>
      <rPr>
        <sz val="9"/>
        <color rgb="FF231F20"/>
        <rFont val="Arial"/>
        <family val="2"/>
      </rPr>
      <t>461B-3233-TL</t>
    </r>
  </si>
  <si>
    <r>
      <rPr>
        <sz val="9"/>
        <color rgb="FF231F20"/>
        <rFont val="Arial"/>
        <family val="2"/>
      </rPr>
      <t>461B-3529-TL</t>
    </r>
  </si>
  <si>
    <r>
      <rPr>
        <sz val="9"/>
        <color rgb="FF231F20"/>
        <rFont val="Arial"/>
        <family val="2"/>
      </rPr>
      <t>25.5x8.75-10</t>
    </r>
  </si>
  <si>
    <r>
      <rPr>
        <sz val="9"/>
        <color rgb="FF231F20"/>
        <rFont val="Arial"/>
        <family val="2"/>
      </rPr>
      <t>259K48G1</t>
    </r>
  </si>
  <si>
    <r>
      <rPr>
        <sz val="9"/>
        <color rgb="FF231F20"/>
        <rFont val="Arial"/>
        <family val="2"/>
      </rPr>
      <t>24x7.7</t>
    </r>
  </si>
  <si>
    <r>
      <rPr>
        <sz val="9"/>
        <color rgb="FF231F20"/>
        <rFont val="Arial"/>
        <family val="2"/>
      </rPr>
      <t>25.75x6.75-14</t>
    </r>
  </si>
  <si>
    <r>
      <rPr>
        <sz val="9"/>
        <color rgb="FF231F20"/>
        <rFont val="Arial"/>
        <family val="2"/>
      </rPr>
      <t xml:space="preserve">256K43-2
</t>
    </r>
    <r>
      <rPr>
        <sz val="9"/>
        <color rgb="FF231F20"/>
        <rFont val="Arial"/>
        <family val="2"/>
      </rPr>
      <t xml:space="preserve">256K43-3
</t>
    </r>
    <r>
      <rPr>
        <sz val="9"/>
        <color rgb="FF231F20"/>
        <rFont val="Arial"/>
        <family val="2"/>
      </rPr>
      <t>256K43-4</t>
    </r>
  </si>
  <si>
    <r>
      <rPr>
        <sz val="9"/>
        <color rgb="FF231F20"/>
        <rFont val="Arial"/>
        <family val="2"/>
      </rPr>
      <t>26x6.6</t>
    </r>
  </si>
  <si>
    <r>
      <rPr>
        <sz val="9"/>
        <color rgb="FF231F20"/>
        <rFont val="Arial"/>
        <family val="2"/>
      </rPr>
      <t>26x6.75-14</t>
    </r>
  </si>
  <si>
    <r>
      <rPr>
        <sz val="9"/>
        <color rgb="FF231F20"/>
        <rFont val="Arial"/>
        <family val="2"/>
      </rPr>
      <t>265K68-2</t>
    </r>
  </si>
  <si>
    <r>
      <rPr>
        <sz val="9"/>
        <color rgb="FF231F20"/>
        <rFont val="Arial"/>
        <family val="2"/>
      </rPr>
      <t>26x10.0-11</t>
    </r>
  </si>
  <si>
    <r>
      <rPr>
        <sz val="9"/>
        <color rgb="FF231F20"/>
        <rFont val="Arial"/>
        <family val="2"/>
      </rPr>
      <t>461B-3251-TL</t>
    </r>
  </si>
  <si>
    <r>
      <rPr>
        <sz val="9"/>
        <color rgb="FF231F20"/>
        <rFont val="Arial"/>
        <family val="2"/>
      </rPr>
      <t>26x10.5-6</t>
    </r>
  </si>
  <si>
    <r>
      <rPr>
        <sz val="9"/>
        <color rgb="FF231F20"/>
        <rFont val="Arial"/>
        <family val="2"/>
      </rPr>
      <t>260K61-1</t>
    </r>
  </si>
  <si>
    <r>
      <rPr>
        <sz val="9"/>
        <color rgb="FF231F20"/>
        <rFont val="Arial"/>
        <family val="2"/>
      </rPr>
      <t>9.00-6</t>
    </r>
  </si>
  <si>
    <r>
      <rPr>
        <sz val="9"/>
        <color rgb="FF231F20"/>
        <rFont val="Arial"/>
        <family val="2"/>
      </rPr>
      <t>H26.5X8.0-14</t>
    </r>
  </si>
  <si>
    <r>
      <rPr>
        <sz val="9"/>
        <color rgb="FF231F20"/>
        <rFont val="Arial"/>
        <family val="2"/>
      </rPr>
      <t>269K43-2</t>
    </r>
  </si>
  <si>
    <r>
      <rPr>
        <sz val="9"/>
        <color rgb="FF231F20"/>
        <rFont val="Arial"/>
        <family val="2"/>
      </rPr>
      <t>H26.5x8.0-14</t>
    </r>
  </si>
  <si>
    <r>
      <rPr>
        <sz val="9"/>
        <color rgb="FF231F20"/>
        <rFont val="Arial"/>
        <family val="2"/>
      </rPr>
      <t>27x7.75-15</t>
    </r>
  </si>
  <si>
    <r>
      <rPr>
        <sz val="9"/>
        <color rgb="FF231F20"/>
        <rFont val="Arial"/>
        <family val="2"/>
      </rPr>
      <t xml:space="preserve">275K22-1
</t>
    </r>
    <r>
      <rPr>
        <sz val="9"/>
        <color rgb="FF231F20"/>
        <rFont val="Arial"/>
        <family val="2"/>
      </rPr>
      <t>275K22T1</t>
    </r>
  </si>
  <si>
    <r>
      <rPr>
        <sz val="9"/>
        <color rgb="FF231F20"/>
        <rFont val="Arial"/>
        <family val="2"/>
      </rPr>
      <t>29x7.7</t>
    </r>
  </si>
  <si>
    <r>
      <rPr>
        <sz val="9"/>
        <color rgb="FF231F20"/>
        <rFont val="Arial"/>
        <family val="2"/>
      </rPr>
      <t>27.75x8.75-14.5</t>
    </r>
  </si>
  <si>
    <r>
      <rPr>
        <sz val="9"/>
        <color rgb="FF231F20"/>
        <rFont val="Arial"/>
        <family val="2"/>
      </rPr>
      <t>225K</t>
    </r>
  </si>
  <si>
    <r>
      <rPr>
        <sz val="9"/>
        <color rgb="FF231F20"/>
        <rFont val="Arial"/>
        <family val="2"/>
      </rPr>
      <t>461B-3537-TL</t>
    </r>
  </si>
  <si>
    <r>
      <rPr>
        <sz val="9"/>
        <color rgb="FF231F20"/>
        <rFont val="Arial"/>
        <family val="2"/>
      </rPr>
      <t>H27.75x8.75-14.5</t>
    </r>
  </si>
  <si>
    <r>
      <rPr>
        <sz val="9"/>
        <color rgb="FF231F20"/>
        <rFont val="Arial"/>
        <family val="2"/>
      </rPr>
      <t>28x9.0-14</t>
    </r>
  </si>
  <si>
    <r>
      <rPr>
        <sz val="9"/>
        <color rgb="FF231F20"/>
        <rFont val="Arial"/>
        <family val="2"/>
      </rPr>
      <t>185K</t>
    </r>
  </si>
  <si>
    <r>
      <rPr>
        <sz val="9"/>
        <color rgb="FF231F20"/>
        <rFont val="Arial"/>
        <family val="2"/>
      </rPr>
      <t>461B-3140-TL</t>
    </r>
  </si>
  <si>
    <r>
      <rPr>
        <sz val="9"/>
        <color rgb="FF231F20"/>
        <rFont val="Arial"/>
        <family val="2"/>
      </rPr>
      <t>H29x9.0-15</t>
    </r>
  </si>
  <si>
    <r>
      <rPr>
        <sz val="9"/>
        <color rgb="FF231F20"/>
        <rFont val="Arial"/>
        <family val="2"/>
      </rPr>
      <t>299K63-1</t>
    </r>
  </si>
  <si>
    <r>
      <rPr>
        <sz val="9"/>
        <color rgb="FF231F20"/>
        <rFont val="Arial"/>
        <family val="2"/>
      </rPr>
      <t>29x11.0-10</t>
    </r>
  </si>
  <si>
    <r>
      <rPr>
        <sz val="9"/>
        <color rgb="FF231F20"/>
        <rFont val="Arial"/>
        <family val="2"/>
      </rPr>
      <t>110T01-3</t>
    </r>
  </si>
  <si>
    <r>
      <rPr>
        <sz val="9"/>
        <color rgb="FF231F20"/>
        <rFont val="Arial"/>
        <family val="2"/>
      </rPr>
      <t>110T03-1</t>
    </r>
  </si>
  <si>
    <r>
      <rPr>
        <sz val="9"/>
        <color rgb="FF231F20"/>
        <rFont val="Arial"/>
        <family val="2"/>
      </rPr>
      <t>H30x9.5-16</t>
    </r>
  </si>
  <si>
    <r>
      <rPr>
        <sz val="9"/>
        <color rgb="FF231F20"/>
        <rFont val="Arial"/>
        <family val="2"/>
      </rPr>
      <t>302K62B1</t>
    </r>
  </si>
  <si>
    <r>
      <rPr>
        <sz val="9"/>
        <color rgb="FF231F20"/>
        <rFont val="Arial"/>
        <family val="2"/>
      </rPr>
      <t>30x11.50-14.5</t>
    </r>
  </si>
  <si>
    <r>
      <rPr>
        <sz val="9"/>
        <color rgb="FF231F20"/>
        <rFont val="Arial"/>
        <family val="2"/>
      </rPr>
      <t>210K</t>
    </r>
  </si>
  <si>
    <r>
      <rPr>
        <sz val="9"/>
        <color rgb="FF231F20"/>
        <rFont val="Arial"/>
        <family val="2"/>
      </rPr>
      <t>301K45G1</t>
    </r>
  </si>
  <si>
    <r>
      <rPr>
        <sz val="9"/>
        <color rgb="FF231F20"/>
        <rFont val="Arial"/>
        <family val="2"/>
      </rPr>
      <t>30x11.5-14.5</t>
    </r>
  </si>
  <si>
    <r>
      <rPr>
        <sz val="9"/>
        <color rgb="FF231F20"/>
        <rFont val="Arial"/>
        <family val="2"/>
      </rPr>
      <t>215K</t>
    </r>
  </si>
  <si>
    <r>
      <rPr>
        <sz val="9"/>
        <color rgb="FF231F20"/>
        <rFont val="Arial"/>
        <family val="2"/>
      </rPr>
      <t xml:space="preserve">461B-2573-TL
</t>
    </r>
    <r>
      <rPr>
        <sz val="9"/>
        <color rgb="FF231F20"/>
        <rFont val="Arial"/>
        <family val="2"/>
      </rPr>
      <t>461B-3197-TL</t>
    </r>
  </si>
  <si>
    <r>
      <rPr>
        <sz val="9"/>
        <color rgb="FF231F20"/>
        <rFont val="Arial"/>
        <family val="2"/>
      </rPr>
      <t>461B-3204-TL</t>
    </r>
  </si>
  <si>
    <r>
      <rPr>
        <sz val="9"/>
        <color rgb="FF231F20"/>
        <rFont val="Arial"/>
        <family val="2"/>
      </rPr>
      <t>220K</t>
    </r>
  </si>
  <si>
    <r>
      <rPr>
        <sz val="9"/>
        <color rgb="FF231F20"/>
        <rFont val="Arial"/>
        <family val="2"/>
      </rPr>
      <t>461B-3430-TL</t>
    </r>
  </si>
  <si>
    <r>
      <rPr>
        <sz val="9"/>
        <color rgb="FF231F20"/>
        <rFont val="Arial"/>
        <family val="2"/>
      </rPr>
      <t>H31x9.75-13</t>
    </r>
  </si>
  <si>
    <r>
      <rPr>
        <sz val="9"/>
        <color rgb="FF231F20"/>
        <rFont val="Arial"/>
        <family val="2"/>
      </rPr>
      <t>319K28-1</t>
    </r>
  </si>
  <si>
    <r>
      <rPr>
        <sz val="9"/>
        <color rgb="FF231F20"/>
        <rFont val="Arial"/>
        <family val="2"/>
      </rPr>
      <t>26.5x8.0-13</t>
    </r>
  </si>
  <si>
    <r>
      <rPr>
        <sz val="9"/>
        <color rgb="FF231F20"/>
        <rFont val="Arial"/>
        <family val="2"/>
      </rPr>
      <t>31x9.75-14</t>
    </r>
  </si>
  <si>
    <r>
      <rPr>
        <sz val="9"/>
        <color rgb="FF231F20"/>
        <rFont val="Arial"/>
        <family val="2"/>
      </rPr>
      <t>318K28-1</t>
    </r>
  </si>
  <si>
    <r>
      <rPr>
        <sz val="9"/>
        <color rgb="FF231F20"/>
        <rFont val="Arial"/>
        <family val="2"/>
      </rPr>
      <t>H31x13.0-12</t>
    </r>
  </si>
  <si>
    <r>
      <rPr>
        <sz val="9"/>
        <color rgb="FF231F20"/>
        <rFont val="Arial"/>
        <family val="2"/>
      </rPr>
      <t>313K02-1</t>
    </r>
  </si>
  <si>
    <r>
      <rPr>
        <sz val="9"/>
        <color rgb="FF231F20"/>
        <rFont val="Arial"/>
        <family val="2"/>
      </rPr>
      <t>313K09-1</t>
    </r>
  </si>
  <si>
    <r>
      <rPr>
        <sz val="9"/>
        <color rgb="FF231F20"/>
        <rFont val="Arial"/>
        <family val="2"/>
      </rPr>
      <t>32x11.5-15</t>
    </r>
  </si>
  <si>
    <r>
      <rPr>
        <sz val="9"/>
        <color rgb="FF231F20"/>
        <rFont val="Arial"/>
        <family val="2"/>
      </rPr>
      <t>321K22-2</t>
    </r>
  </si>
  <si>
    <r>
      <rPr>
        <sz val="9"/>
        <color rgb="FF231F20"/>
        <rFont val="Arial"/>
        <family val="2"/>
      </rPr>
      <t>461B-3675-TL</t>
    </r>
  </si>
  <si>
    <r>
      <rPr>
        <sz val="9"/>
        <color rgb="FF231F20"/>
        <rFont val="Arial"/>
        <family val="2"/>
      </rPr>
      <t>32x10.75-14</t>
    </r>
  </si>
  <si>
    <r>
      <rPr>
        <sz val="9"/>
        <color rgb="FF231F20"/>
        <rFont val="Arial"/>
        <family val="2"/>
      </rPr>
      <t>321R26T1</t>
    </r>
  </si>
  <si>
    <r>
      <rPr>
        <sz val="9"/>
        <color rgb="FF231F20"/>
        <rFont val="Arial"/>
        <family val="2"/>
      </rPr>
      <t>33.5x10.75-15</t>
    </r>
  </si>
  <si>
    <r>
      <rPr>
        <sz val="9"/>
        <color rgb="FF231F20"/>
        <rFont val="Arial"/>
        <family val="2"/>
      </rPr>
      <t>331K26-2</t>
    </r>
  </si>
  <si>
    <r>
      <rPr>
        <sz val="9"/>
        <color rgb="FF231F20"/>
        <rFont val="Arial"/>
        <family val="2"/>
      </rPr>
      <t>34x9.25-16</t>
    </r>
  </si>
  <si>
    <r>
      <rPr>
        <sz val="9"/>
        <color rgb="FF231F20"/>
        <rFont val="Arial"/>
        <family val="2"/>
      </rPr>
      <t>348F83-2</t>
    </r>
  </si>
  <si>
    <r>
      <rPr>
        <sz val="9"/>
        <color rgb="FF231F20"/>
        <rFont val="Arial"/>
        <family val="2"/>
      </rPr>
      <t>32x8.8</t>
    </r>
  </si>
  <si>
    <r>
      <rPr>
        <sz val="9"/>
        <color rgb="FF231F20"/>
        <rFont val="Arial"/>
        <family val="2"/>
      </rPr>
      <t>H34x9.25-18</t>
    </r>
  </si>
  <si>
    <r>
      <rPr>
        <sz val="9"/>
        <color rgb="FF231F20"/>
        <rFont val="Arial"/>
        <family val="2"/>
      </rPr>
      <t>349K82-3</t>
    </r>
  </si>
  <si>
    <r>
      <rPr>
        <sz val="9"/>
        <color rgb="FF231F20"/>
        <rFont val="Arial"/>
        <family val="2"/>
      </rPr>
      <t>34x10.75-16</t>
    </r>
  </si>
  <si>
    <r>
      <rPr>
        <sz val="9"/>
        <color rgb="FF231F20"/>
        <rFont val="Arial"/>
        <family val="2"/>
      </rPr>
      <t>347K28G1</t>
    </r>
  </si>
  <si>
    <r>
      <rPr>
        <sz val="9"/>
        <color rgb="FF231F20"/>
        <rFont val="Arial"/>
        <family val="2"/>
      </rPr>
      <t>34x10.75-16/10.50-16</t>
    </r>
  </si>
  <si>
    <r>
      <rPr>
        <sz val="9"/>
        <color rgb="FF231F20"/>
        <rFont val="Arial"/>
        <family val="2"/>
      </rPr>
      <t>347K08T1</t>
    </r>
  </si>
  <si>
    <r>
      <rPr>
        <sz val="9"/>
        <color rgb="FF231F20"/>
        <rFont val="Arial"/>
        <family val="2"/>
      </rPr>
      <t>347K28T1</t>
    </r>
  </si>
  <si>
    <r>
      <rPr>
        <sz val="9"/>
        <color rgb="FF231F20"/>
        <rFont val="Arial"/>
        <family val="2"/>
      </rPr>
      <t>34x14.0-12</t>
    </r>
  </si>
  <si>
    <r>
      <rPr>
        <sz val="9"/>
        <color rgb="FF231F20"/>
        <rFont val="Arial"/>
        <family val="2"/>
      </rPr>
      <t>174K</t>
    </r>
  </si>
  <si>
    <r>
      <rPr>
        <sz val="9"/>
        <color rgb="FF231F20"/>
        <rFont val="Arial"/>
        <family val="2"/>
      </rPr>
      <t>461B-3518-TL</t>
    </r>
  </si>
  <si>
    <r>
      <rPr>
        <sz val="9"/>
        <color rgb="FF231F20"/>
        <rFont val="Arial"/>
        <family val="2"/>
      </rPr>
      <t>34.5x9.75-18</t>
    </r>
  </si>
  <si>
    <r>
      <rPr>
        <sz val="9"/>
        <color rgb="FF231F20"/>
        <rFont val="Arial"/>
        <family val="2"/>
      </rPr>
      <t>203K</t>
    </r>
  </si>
  <si>
    <r>
      <rPr>
        <sz val="9"/>
        <color rgb="FF231F20"/>
        <rFont val="Arial"/>
        <family val="2"/>
      </rPr>
      <t>461B-3440-TL</t>
    </r>
  </si>
  <si>
    <r>
      <rPr>
        <sz val="9"/>
        <color rgb="FF231F20"/>
        <rFont val="Arial"/>
        <family val="2"/>
      </rPr>
      <t>461B-3268-TL</t>
    </r>
  </si>
  <si>
    <r>
      <rPr>
        <sz val="9"/>
        <color rgb="FF231F20"/>
        <rFont val="Arial"/>
        <family val="2"/>
      </rPr>
      <t>H35x11.0-18</t>
    </r>
  </si>
  <si>
    <r>
      <rPr>
        <sz val="9"/>
        <color rgb="FF231F20"/>
        <rFont val="Arial"/>
        <family val="2"/>
      </rPr>
      <t>350K02-1</t>
    </r>
  </si>
  <si>
    <r>
      <rPr>
        <sz val="9"/>
        <color rgb="FF231F20"/>
        <rFont val="Arial"/>
        <family val="2"/>
      </rPr>
      <t>35x11.5-16</t>
    </r>
  </si>
  <si>
    <r>
      <rPr>
        <sz val="9"/>
        <color rgb="FF231F20"/>
        <rFont val="Arial"/>
        <family val="2"/>
      </rPr>
      <t>222K</t>
    </r>
  </si>
  <si>
    <r>
      <rPr>
        <sz val="9"/>
        <color rgb="FF231F20"/>
        <rFont val="Arial"/>
        <family val="2"/>
      </rPr>
      <t>461B-3418-TL</t>
    </r>
  </si>
  <si>
    <r>
      <rPr>
        <sz val="9"/>
        <color rgb="FF231F20"/>
        <rFont val="Arial"/>
        <family val="2"/>
      </rPr>
      <t>36x11</t>
    </r>
  </si>
  <si>
    <r>
      <rPr>
        <sz val="9"/>
        <color rgb="FF231F20"/>
        <rFont val="Arial"/>
        <family val="2"/>
      </rPr>
      <t>35x11.5-17</t>
    </r>
  </si>
  <si>
    <r>
      <rPr>
        <sz val="9"/>
        <color rgb="FF231F20"/>
        <rFont val="Arial"/>
        <family val="2"/>
      </rPr>
      <t>461B-3912-TL</t>
    </r>
  </si>
  <si>
    <r>
      <rPr>
        <sz val="9"/>
        <color rgb="FF231F20"/>
        <rFont val="Arial"/>
        <family val="2"/>
      </rPr>
      <t>36x11.0-18</t>
    </r>
  </si>
  <si>
    <r>
      <rPr>
        <sz val="9"/>
        <color rgb="FF231F20"/>
        <rFont val="Arial"/>
        <family val="2"/>
      </rPr>
      <t>227K</t>
    </r>
  </si>
  <si>
    <r>
      <rPr>
        <sz val="9"/>
        <color rgb="FF231F20"/>
        <rFont val="Arial"/>
        <family val="2"/>
      </rPr>
      <t>461B-3477-TL</t>
    </r>
  </si>
  <si>
    <r>
      <rPr>
        <sz val="9"/>
        <color rgb="FF231F20"/>
        <rFont val="Arial"/>
        <family val="2"/>
      </rPr>
      <t>H36x11.5-19</t>
    </r>
  </si>
  <si>
    <r>
      <rPr>
        <sz val="9"/>
        <color rgb="FF231F20"/>
        <rFont val="Arial"/>
        <family val="2"/>
      </rPr>
      <t>363K02-1</t>
    </r>
  </si>
  <si>
    <r>
      <rPr>
        <sz val="9"/>
        <color rgb="FF231F20"/>
        <rFont val="Arial"/>
        <family val="2"/>
      </rPr>
      <t>H36x12.0-18</t>
    </r>
  </si>
  <si>
    <r>
      <rPr>
        <sz val="9"/>
        <color rgb="FF231F20"/>
        <rFont val="Arial"/>
        <family val="2"/>
      </rPr>
      <t>362K82-1</t>
    </r>
  </si>
  <si>
    <r>
      <rPr>
        <sz val="9"/>
        <color rgb="FF231F20"/>
        <rFont val="Arial"/>
        <family val="2"/>
      </rPr>
      <t>37x11.75-16</t>
    </r>
  </si>
  <si>
    <r>
      <rPr>
        <sz val="9"/>
        <color rgb="FF231F20"/>
        <rFont val="Arial"/>
        <family val="2"/>
      </rPr>
      <t>371K28G1</t>
    </r>
  </si>
  <si>
    <r>
      <rPr>
        <sz val="9"/>
        <color rgb="FF231F20"/>
        <rFont val="Arial"/>
        <family val="2"/>
      </rPr>
      <t>37x14.0-14</t>
    </r>
  </si>
  <si>
    <r>
      <rPr>
        <sz val="9"/>
        <color rgb="FF231F20"/>
        <rFont val="Arial"/>
        <family val="2"/>
      </rPr>
      <t>374F42-4</t>
    </r>
  </si>
  <si>
    <r>
      <rPr>
        <sz val="9"/>
        <color rgb="FF231F20"/>
        <rFont val="Arial"/>
        <family val="2"/>
      </rPr>
      <t>H37x14.0-15</t>
    </r>
  </si>
  <si>
    <r>
      <rPr>
        <sz val="9"/>
        <color rgb="FF231F20"/>
        <rFont val="Arial"/>
        <family val="2"/>
      </rPr>
      <t>375K29-1</t>
    </r>
  </si>
  <si>
    <r>
      <rPr>
        <sz val="9"/>
        <color rgb="FF231F20"/>
        <rFont val="Arial"/>
        <family val="2"/>
      </rPr>
      <t>H38x12.0-19</t>
    </r>
  </si>
  <si>
    <r>
      <rPr>
        <sz val="9"/>
        <color rgb="FF231F20"/>
        <rFont val="Arial"/>
        <family val="2"/>
      </rPr>
      <t>382K03-3</t>
    </r>
  </si>
  <si>
    <r>
      <rPr>
        <sz val="9"/>
        <color rgb="FF231F20"/>
        <rFont val="Arial"/>
        <family val="2"/>
      </rPr>
      <t>H38x12-19</t>
    </r>
  </si>
  <si>
    <r>
      <rPr>
        <sz val="9"/>
        <color rgb="FF231F20"/>
        <rFont val="Arial"/>
        <family val="2"/>
      </rPr>
      <t>382K02-1</t>
    </r>
  </si>
  <si>
    <r>
      <rPr>
        <sz val="9"/>
        <color rgb="FF231F20"/>
        <rFont val="Arial"/>
        <family val="2"/>
      </rPr>
      <t>H38x13.0-18</t>
    </r>
  </si>
  <si>
    <r>
      <rPr>
        <sz val="9"/>
        <color rgb="FF231F20"/>
        <rFont val="Arial"/>
        <family val="2"/>
      </rPr>
      <t>383K02-1</t>
    </r>
  </si>
  <si>
    <r>
      <rPr>
        <sz val="9"/>
        <color rgb="FF231F20"/>
        <rFont val="Arial"/>
        <family val="2"/>
      </rPr>
      <t>H40x14.0-19</t>
    </r>
  </si>
  <si>
    <r>
      <rPr>
        <sz val="9"/>
        <color rgb="FF231F20"/>
        <rFont val="Arial"/>
        <family val="2"/>
      </rPr>
      <t>409K02-2</t>
    </r>
  </si>
  <si>
    <r>
      <rPr>
        <sz val="9"/>
        <color rgb="FF231F20"/>
        <rFont val="Arial"/>
        <family val="2"/>
      </rPr>
      <t>H40x14.5-19</t>
    </r>
  </si>
  <si>
    <r>
      <rPr>
        <sz val="9"/>
        <color rgb="FF231F20"/>
        <rFont val="Arial"/>
        <family val="2"/>
      </rPr>
      <t xml:space="preserve">419K42-3
</t>
    </r>
    <r>
      <rPr>
        <sz val="9"/>
        <color rgb="FF231F20"/>
        <rFont val="Arial"/>
        <family val="2"/>
      </rPr>
      <t>419K42T1</t>
    </r>
  </si>
  <si>
    <r>
      <rPr>
        <sz val="9"/>
        <color rgb="FF231F20"/>
        <rFont val="Arial"/>
        <family val="2"/>
      </rPr>
      <t xml:space="preserve">419K62-3
</t>
    </r>
    <r>
      <rPr>
        <sz val="9"/>
        <color rgb="FF231F20"/>
        <rFont val="Arial"/>
        <family val="2"/>
      </rPr>
      <t xml:space="preserve">419K62T1
</t>
    </r>
    <r>
      <rPr>
        <sz val="9"/>
        <color rgb="FF231F20"/>
        <rFont val="Arial"/>
        <family val="2"/>
      </rPr>
      <t>419K62T2</t>
    </r>
  </si>
  <si>
    <r>
      <rPr>
        <sz val="9"/>
        <color rgb="FF231F20"/>
        <rFont val="Arial"/>
        <family val="2"/>
      </rPr>
      <t>419K69T1</t>
    </r>
  </si>
  <si>
    <r>
      <rPr>
        <sz val="9"/>
        <color rgb="FF231F20"/>
        <rFont val="Arial"/>
        <family val="2"/>
      </rPr>
      <t>40x15.5-16</t>
    </r>
  </si>
  <si>
    <r>
      <rPr>
        <sz val="9"/>
        <color rgb="FF231F20"/>
        <rFont val="Arial"/>
        <family val="2"/>
      </rPr>
      <t>405K89-2</t>
    </r>
  </si>
  <si>
    <r>
      <rPr>
        <sz val="9"/>
        <color rgb="FF231F20"/>
        <rFont val="Arial"/>
        <family val="2"/>
      </rPr>
      <t>41x15.0-18</t>
    </r>
  </si>
  <si>
    <r>
      <rPr>
        <sz val="9"/>
        <color rgb="FF231F20"/>
        <rFont val="Arial"/>
        <family val="2"/>
      </rPr>
      <t>415K42G6</t>
    </r>
  </si>
  <si>
    <r>
      <rPr>
        <sz val="9"/>
        <color rgb="FF231F20"/>
        <rFont val="Arial"/>
        <family val="2"/>
      </rPr>
      <t>H41x15.0-19</t>
    </r>
  </si>
  <si>
    <r>
      <rPr>
        <sz val="9"/>
        <color rgb="FF231F20"/>
        <rFont val="Arial"/>
        <family val="2"/>
      </rPr>
      <t>416K42-1</t>
    </r>
  </si>
  <si>
    <r>
      <rPr>
        <sz val="9"/>
        <color rgb="FF231F20"/>
        <rFont val="Arial"/>
        <family val="2"/>
      </rPr>
      <t>H42x16.0-19</t>
    </r>
  </si>
  <si>
    <r>
      <rPr>
        <sz val="9"/>
        <color rgb="FF231F20"/>
        <rFont val="Arial"/>
        <family val="2"/>
      </rPr>
      <t>426K62-2</t>
    </r>
  </si>
  <si>
    <r>
      <rPr>
        <sz val="9"/>
        <color rgb="FF231F20"/>
        <rFont val="Arial"/>
        <family val="2"/>
      </rPr>
      <t>43x16.0-20</t>
    </r>
  </si>
  <si>
    <r>
      <rPr>
        <sz val="9"/>
        <color rgb="FF231F20"/>
        <rFont val="Arial"/>
        <family val="2"/>
      </rPr>
      <t>461B-3517-TL</t>
    </r>
  </si>
  <si>
    <r>
      <rPr>
        <sz val="9"/>
        <color rgb="FF231F20"/>
        <rFont val="Arial"/>
        <family val="2"/>
      </rPr>
      <t>H43.5x16.0-21</t>
    </r>
  </si>
  <si>
    <r>
      <rPr>
        <sz val="9"/>
        <color rgb="FF231F20"/>
        <rFont val="Arial"/>
        <family val="2"/>
      </rPr>
      <t>431K62-1</t>
    </r>
  </si>
  <si>
    <r>
      <rPr>
        <sz val="9"/>
        <color rgb="FF231F20"/>
        <rFont val="Arial"/>
        <family val="2"/>
      </rPr>
      <t>H44.5x16.5-21</t>
    </r>
  </si>
  <si>
    <r>
      <rPr>
        <sz val="9"/>
        <color rgb="FF231F20"/>
        <rFont val="Arial"/>
        <family val="2"/>
      </rPr>
      <t>44.5x16.5-18</t>
    </r>
  </si>
  <si>
    <r>
      <rPr>
        <sz val="9"/>
        <color rgb="FF231F20"/>
        <rFont val="Arial"/>
        <family val="2"/>
      </rPr>
      <t>456F02-4</t>
    </r>
  </si>
  <si>
    <r>
      <rPr>
        <sz val="9"/>
        <color rgb="FF231F20"/>
        <rFont val="Arial"/>
        <family val="2"/>
      </rPr>
      <t>44x16</t>
    </r>
  </si>
  <si>
    <r>
      <rPr>
        <sz val="9"/>
        <color rgb="FF231F20"/>
        <rFont val="Arial"/>
        <family val="2"/>
      </rPr>
      <t>H44.5x16.5-20</t>
    </r>
  </si>
  <si>
    <r>
      <rPr>
        <sz val="9"/>
        <color rgb="FF231F20"/>
        <rFont val="Arial"/>
        <family val="2"/>
      </rPr>
      <t>446K82-2</t>
    </r>
  </si>
  <si>
    <r>
      <rPr>
        <sz val="9"/>
        <color rgb="FF231F20"/>
        <rFont val="Arial"/>
        <family val="2"/>
      </rPr>
      <t xml:space="preserve">441K82-1
</t>
    </r>
    <r>
      <rPr>
        <sz val="9"/>
        <color rgb="FF231F20"/>
        <rFont val="Arial"/>
        <family val="2"/>
      </rPr>
      <t>441K82T1</t>
    </r>
  </si>
  <si>
    <r>
      <rPr>
        <sz val="9"/>
        <color rgb="FF231F20"/>
        <rFont val="Arial"/>
        <family val="2"/>
      </rPr>
      <t>441K89-1</t>
    </r>
  </si>
  <si>
    <r>
      <rPr>
        <sz val="9"/>
        <color rgb="FF231F20"/>
        <rFont val="Arial"/>
        <family val="2"/>
      </rPr>
      <t>441K09T1</t>
    </r>
  </si>
  <si>
    <r>
      <rPr>
        <sz val="9"/>
        <color rgb="FF231F20"/>
        <rFont val="Arial"/>
        <family val="2"/>
      </rPr>
      <t>B46x16.0-23.5</t>
    </r>
  </si>
  <si>
    <r>
      <rPr>
        <sz val="9"/>
        <color rgb="FF231F20"/>
        <rFont val="Arial"/>
        <family val="2"/>
      </rPr>
      <t>240K</t>
    </r>
  </si>
  <si>
    <r>
      <rPr>
        <sz val="9"/>
        <color rgb="FF231F20"/>
        <rFont val="Arial"/>
        <family val="2"/>
      </rPr>
      <t>461B-3355-TL</t>
    </r>
  </si>
  <si>
    <r>
      <rPr>
        <sz val="9"/>
        <color rgb="FF231F20"/>
        <rFont val="Arial"/>
        <family val="2"/>
      </rPr>
      <t>H46x18.0-20</t>
    </r>
  </si>
  <si>
    <r>
      <rPr>
        <sz val="9"/>
        <color rgb="FF231F20"/>
        <rFont val="Arial"/>
        <family val="2"/>
      </rPr>
      <t>468K82-2</t>
    </r>
  </si>
  <si>
    <r>
      <rPr>
        <sz val="9"/>
        <color rgb="FF231F20"/>
        <rFont val="Arial"/>
        <family val="2"/>
      </rPr>
      <t>H45x17.0-20</t>
    </r>
  </si>
  <si>
    <r>
      <rPr>
        <sz val="9"/>
        <color rgb="FF231F20"/>
        <rFont val="Arial"/>
        <family val="2"/>
      </rPr>
      <t>468K29-2</t>
    </r>
  </si>
  <si>
    <r>
      <rPr>
        <sz val="9"/>
        <color rgb="FF231F20"/>
        <rFont val="Arial"/>
        <family val="2"/>
      </rPr>
      <t>49x18.0-22</t>
    </r>
  </si>
  <si>
    <r>
      <rPr>
        <sz val="9"/>
        <color rgb="FF231F20"/>
        <rFont val="Arial"/>
        <family val="2"/>
      </rPr>
      <t>LR 52235</t>
    </r>
  </si>
  <si>
    <r>
      <rPr>
        <sz val="9"/>
        <color rgb="FF231F20"/>
        <rFont val="Arial"/>
        <family val="2"/>
      </rPr>
      <t>498FL2-1</t>
    </r>
  </si>
  <si>
    <r>
      <rPr>
        <sz val="9"/>
        <color rgb="FF231F20"/>
        <rFont val="Arial"/>
        <family val="2"/>
      </rPr>
      <t>49x19.0-20</t>
    </r>
  </si>
  <si>
    <r>
      <rPr>
        <sz val="9"/>
        <color rgb="FF231F20"/>
        <rFont val="Arial"/>
        <family val="2"/>
      </rPr>
      <t xml:space="preserve">491K29-3
</t>
    </r>
    <r>
      <rPr>
        <sz val="9"/>
        <color rgb="FF231F20"/>
        <rFont val="Arial"/>
        <family val="2"/>
      </rPr>
      <t>491K29T3</t>
    </r>
  </si>
  <si>
    <r>
      <rPr>
        <sz val="9"/>
        <color rgb="FF231F20"/>
        <rFont val="Arial"/>
        <family val="2"/>
      </rPr>
      <t>46x16</t>
    </r>
  </si>
  <si>
    <r>
      <rPr>
        <sz val="9"/>
        <color rgb="FF231F20"/>
        <rFont val="Arial"/>
        <family val="2"/>
      </rPr>
      <t>491K49T2</t>
    </r>
  </si>
  <si>
    <r>
      <rPr>
        <sz val="9"/>
        <color rgb="FF231F20"/>
        <rFont val="Arial"/>
        <family val="2"/>
      </rPr>
      <t>491K45G2</t>
    </r>
  </si>
  <si>
    <r>
      <rPr>
        <sz val="9"/>
        <color rgb="FF231F20"/>
        <rFont val="Arial"/>
        <family val="2"/>
      </rPr>
      <t>H49x19.0-22</t>
    </r>
  </si>
  <si>
    <r>
      <rPr>
        <sz val="9"/>
        <color rgb="FF231F20"/>
        <rFont val="Arial"/>
        <family val="2"/>
      </rPr>
      <t>499K42T1</t>
    </r>
  </si>
  <si>
    <r>
      <rPr>
        <sz val="9"/>
        <color rgb="FF231F20"/>
        <rFont val="Arial"/>
        <family val="2"/>
      </rPr>
      <t xml:space="preserve">499K29-3
</t>
    </r>
    <r>
      <rPr>
        <sz val="9"/>
        <color rgb="FF231F20"/>
        <rFont val="Arial"/>
        <family val="2"/>
      </rPr>
      <t>499K29T1</t>
    </r>
  </si>
  <si>
    <r>
      <rPr>
        <sz val="9"/>
        <color rgb="FF231F20"/>
        <rFont val="Arial"/>
        <family val="2"/>
      </rPr>
      <t>50x20.0-20</t>
    </r>
  </si>
  <si>
    <r>
      <rPr>
        <sz val="9"/>
        <color rgb="FF231F20"/>
        <rFont val="Arial"/>
        <family val="2"/>
      </rPr>
      <t>500K42-6</t>
    </r>
  </si>
  <si>
    <r>
      <rPr>
        <sz val="9"/>
        <color rgb="FF231F20"/>
        <rFont val="Arial"/>
        <family val="2"/>
      </rPr>
      <t>50x21.0-20</t>
    </r>
  </si>
  <si>
    <r>
      <rPr>
        <sz val="9"/>
        <color rgb="FF231F20"/>
        <rFont val="Arial"/>
        <family val="2"/>
      </rPr>
      <t>501K02-1</t>
    </r>
  </si>
  <si>
    <r>
      <rPr>
        <sz val="9"/>
        <color rgb="FF231F20"/>
        <rFont val="Arial"/>
        <family val="2"/>
      </rPr>
      <t>52x20.5-20</t>
    </r>
  </si>
  <si>
    <r>
      <rPr>
        <sz val="9"/>
        <color rgb="FF231F20"/>
        <rFont val="Arial"/>
        <family val="2"/>
      </rPr>
      <t>521K62-3</t>
    </r>
  </si>
  <si>
    <r>
      <rPr>
        <sz val="9"/>
        <color rgb="FF231F20"/>
        <rFont val="Arial"/>
        <family val="2"/>
      </rPr>
      <t>52x20.5-23</t>
    </r>
  </si>
  <si>
    <r>
      <rPr>
        <sz val="9"/>
        <color rgb="FF231F20"/>
        <rFont val="Arial"/>
        <family val="2"/>
      </rPr>
      <t>520K09-7</t>
    </r>
  </si>
  <si>
    <r>
      <rPr>
        <sz val="9"/>
        <color rgb="FF231F20"/>
        <rFont val="Arial"/>
        <family val="2"/>
      </rPr>
      <t>54x21.0-23</t>
    </r>
  </si>
  <si>
    <r>
      <rPr>
        <sz val="9"/>
        <color rgb="FF231F20"/>
        <rFont val="Arial"/>
        <family val="2"/>
      </rPr>
      <t>542K69-4</t>
    </r>
  </si>
  <si>
    <r>
      <rPr>
        <sz val="9"/>
        <color rgb="FF231F20"/>
        <rFont val="Arial"/>
        <family val="2"/>
      </rPr>
      <t>H54x21.0-24</t>
    </r>
  </si>
  <si>
    <r>
      <rPr>
        <sz val="9"/>
        <color rgb="FF231F20"/>
        <rFont val="Arial"/>
        <family val="2"/>
      </rPr>
      <t>Flight Leader ER</t>
    </r>
  </si>
  <si>
    <r>
      <rPr>
        <sz val="9"/>
        <color rgb="FF231F20"/>
        <rFont val="Arial"/>
        <family val="2"/>
      </rPr>
      <t>541K69-2</t>
    </r>
  </si>
  <si>
    <r>
      <rPr>
        <sz val="9"/>
        <color rgb="FF231F20"/>
        <rFont val="Arial"/>
        <family val="2"/>
      </rPr>
      <t>56x20.0-20</t>
    </r>
  </si>
  <si>
    <r>
      <rPr>
        <sz val="9"/>
        <color rgb="FF231F20"/>
        <rFont val="Arial"/>
        <family val="2"/>
      </rPr>
      <t>560F43-1</t>
    </r>
  </si>
  <si>
    <r>
      <rPr>
        <sz val="9"/>
        <color rgb="FF231F20"/>
        <rFont val="Arial"/>
        <family val="2"/>
      </rPr>
      <t>20.00-20</t>
    </r>
  </si>
  <si>
    <r>
      <rPr>
        <sz val="9"/>
        <color rgb="FF231F20"/>
        <rFont val="Arial"/>
        <family val="2"/>
      </rPr>
      <t>270A01B3</t>
    </r>
  </si>
  <si>
    <r>
      <rPr>
        <b/>
        <sz val="18"/>
        <color rgb="FF004990"/>
        <rFont val="Arial"/>
        <family val="2"/>
      </rPr>
      <t xml:space="preserve">SECTION 4C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Type III</t>
    </r>
  </si>
  <si>
    <r>
      <rPr>
        <sz val="9"/>
        <color rgb="FF231F20"/>
        <rFont val="Arial"/>
        <family val="2"/>
      </rPr>
      <t>5.00-4</t>
    </r>
  </si>
  <si>
    <r>
      <rPr>
        <sz val="9"/>
        <color rgb="FF231F20"/>
        <rFont val="Arial"/>
        <family val="2"/>
      </rPr>
      <t>504C61-2</t>
    </r>
  </si>
  <si>
    <r>
      <rPr>
        <sz val="9"/>
        <color rgb="FF231F20"/>
        <rFont val="Arial"/>
        <family val="2"/>
      </rPr>
      <t>504T41-2</t>
    </r>
  </si>
  <si>
    <r>
      <rPr>
        <sz val="9"/>
        <color rgb="FF231F20"/>
        <rFont val="Arial"/>
        <family val="2"/>
      </rPr>
      <t>5.00-4.5</t>
    </r>
  </si>
  <si>
    <r>
      <rPr>
        <sz val="9"/>
        <color rgb="FF231F20"/>
        <rFont val="Arial"/>
        <family val="2"/>
      </rPr>
      <t>120K</t>
    </r>
  </si>
  <si>
    <r>
      <rPr>
        <sz val="9"/>
        <color rgb="FF231F20"/>
        <rFont val="Arial"/>
        <family val="2"/>
      </rPr>
      <t>Twin Contact</t>
    </r>
  </si>
  <si>
    <r>
      <rPr>
        <sz val="9"/>
        <color rgb="FF231F20"/>
        <rFont val="Arial"/>
        <family val="2"/>
      </rPr>
      <t>545M6CB1</t>
    </r>
  </si>
  <si>
    <r>
      <rPr>
        <sz val="9"/>
        <color rgb="FF231F20"/>
        <rFont val="Arial"/>
        <family val="2"/>
      </rPr>
      <t>5.00-5</t>
    </r>
  </si>
  <si>
    <r>
      <rPr>
        <sz val="9"/>
        <color rgb="FF231F20"/>
        <rFont val="Arial"/>
        <family val="2"/>
      </rPr>
      <t>505C41-4</t>
    </r>
  </si>
  <si>
    <r>
      <rPr>
        <sz val="9"/>
        <color rgb="FF231F20"/>
        <rFont val="Arial"/>
        <family val="2"/>
      </rPr>
      <t>505C46-4</t>
    </r>
  </si>
  <si>
    <r>
      <rPr>
        <sz val="9"/>
        <color rgb="FF231F20"/>
        <rFont val="Arial"/>
        <family val="2"/>
      </rPr>
      <t>505C61-8</t>
    </r>
  </si>
  <si>
    <r>
      <rPr>
        <sz val="9"/>
        <color rgb="FF231F20"/>
        <rFont val="Arial"/>
        <family val="2"/>
      </rPr>
      <t>505T61-1</t>
    </r>
  </si>
  <si>
    <r>
      <rPr>
        <sz val="9"/>
        <color rgb="FF231F20"/>
        <rFont val="Arial"/>
        <family val="2"/>
      </rPr>
      <t>505C66-5</t>
    </r>
  </si>
  <si>
    <r>
      <rPr>
        <sz val="9"/>
        <color rgb="FF231F20"/>
        <rFont val="Arial"/>
        <family val="2"/>
      </rPr>
      <t>505C01-2</t>
    </r>
  </si>
  <si>
    <r>
      <rPr>
        <sz val="9"/>
        <color rgb="FF231F20"/>
        <rFont val="Arial"/>
        <family val="2"/>
      </rPr>
      <t>505T08-1</t>
    </r>
  </si>
  <si>
    <r>
      <rPr>
        <sz val="9"/>
        <color rgb="FF231F20"/>
        <rFont val="Arial"/>
        <family val="2"/>
      </rPr>
      <t>606C41-6</t>
    </r>
  </si>
  <si>
    <r>
      <rPr>
        <sz val="9"/>
        <color rgb="FF231F20"/>
        <rFont val="Arial"/>
        <family val="2"/>
      </rPr>
      <t>606C41B1</t>
    </r>
  </si>
  <si>
    <r>
      <rPr>
        <sz val="9"/>
        <color rgb="FF231F20"/>
        <rFont val="Arial"/>
        <family val="2"/>
      </rPr>
      <t>606C46-6</t>
    </r>
  </si>
  <si>
    <r>
      <rPr>
        <sz val="9"/>
        <color rgb="FF231F20"/>
        <rFont val="Arial"/>
        <family val="2"/>
      </rPr>
      <t xml:space="preserve">606C61-6
</t>
    </r>
    <r>
      <rPr>
        <sz val="9"/>
        <color rgb="FF231F20"/>
        <rFont val="Arial"/>
        <family val="2"/>
      </rPr>
      <t>606C61B1</t>
    </r>
  </si>
  <si>
    <r>
      <rPr>
        <sz val="9"/>
        <color rgb="FF231F20"/>
        <rFont val="Arial"/>
        <family val="2"/>
      </rPr>
      <t>606C66-8</t>
    </r>
  </si>
  <si>
    <r>
      <rPr>
        <sz val="9"/>
        <color rgb="FF231F20"/>
        <rFont val="Arial"/>
        <family val="2"/>
      </rPr>
      <t>606C81B1</t>
    </r>
  </si>
  <si>
    <r>
      <rPr>
        <sz val="9"/>
        <color rgb="FF231F20"/>
        <rFont val="Arial"/>
        <family val="2"/>
      </rPr>
      <t>461B-2297-TL</t>
    </r>
  </si>
  <si>
    <r>
      <rPr>
        <sz val="9"/>
        <color rgb="FF231F20"/>
        <rFont val="Arial"/>
        <family val="2"/>
      </rPr>
      <t>606C86-3</t>
    </r>
  </si>
  <si>
    <r>
      <rPr>
        <sz val="9"/>
        <color rgb="FF231F20"/>
        <rFont val="Arial"/>
        <family val="2"/>
      </rPr>
      <t xml:space="preserve">606C86-6
</t>
    </r>
    <r>
      <rPr>
        <sz val="9"/>
        <color rgb="FF231F20"/>
        <rFont val="Arial"/>
        <family val="2"/>
      </rPr>
      <t>606T86-3</t>
    </r>
  </si>
  <si>
    <r>
      <rPr>
        <sz val="9"/>
        <color rgb="FF231F20"/>
        <rFont val="Arial"/>
        <family val="2"/>
      </rPr>
      <t>6.00-6.5/420x150</t>
    </r>
  </si>
  <si>
    <r>
      <rPr>
        <sz val="9"/>
        <color rgb="FF231F20"/>
        <rFont val="Arial"/>
        <family val="2"/>
      </rPr>
      <t>607C41-2</t>
    </r>
  </si>
  <si>
    <r>
      <rPr>
        <sz val="9"/>
        <color rgb="FF231F20"/>
        <rFont val="Arial"/>
        <family val="2"/>
      </rPr>
      <t>6.00-6.5</t>
    </r>
  </si>
  <si>
    <r>
      <rPr>
        <sz val="9"/>
        <color rgb="FF231F20"/>
        <rFont val="Arial"/>
        <family val="2"/>
      </rPr>
      <t>658C66-2</t>
    </r>
  </si>
  <si>
    <r>
      <rPr>
        <sz val="9"/>
        <color rgb="FF231F20"/>
        <rFont val="Arial"/>
        <family val="2"/>
      </rPr>
      <t>658C81-3</t>
    </r>
  </si>
  <si>
    <r>
      <rPr>
        <sz val="9"/>
        <color rgb="FF231F20"/>
        <rFont val="Arial"/>
        <family val="2"/>
      </rPr>
      <t>461B-2145-TL</t>
    </r>
  </si>
  <si>
    <r>
      <rPr>
        <sz val="9"/>
        <color rgb="FF231F20"/>
        <rFont val="Arial"/>
        <family val="2"/>
      </rPr>
      <t>658C86-4</t>
    </r>
  </si>
  <si>
    <r>
      <rPr>
        <sz val="9"/>
        <color rgb="FF231F20"/>
        <rFont val="Arial"/>
        <family val="2"/>
      </rPr>
      <t>658T86-3</t>
    </r>
  </si>
  <si>
    <r>
      <rPr>
        <sz val="9"/>
        <color rgb="FF231F20"/>
        <rFont val="Arial"/>
        <family val="2"/>
      </rPr>
      <t>650T66-3</t>
    </r>
  </si>
  <si>
    <r>
      <rPr>
        <sz val="9"/>
        <color rgb="FF231F20"/>
        <rFont val="Arial"/>
        <family val="2"/>
      </rPr>
      <t>650C81-5</t>
    </r>
  </si>
  <si>
    <r>
      <rPr>
        <sz val="9"/>
        <color rgb="FF231F20"/>
        <rFont val="Arial"/>
        <family val="2"/>
      </rPr>
      <t>650C86-3</t>
    </r>
  </si>
  <si>
    <r>
      <rPr>
        <sz val="9"/>
        <color rgb="FF231F20"/>
        <rFont val="Arial"/>
        <family val="2"/>
      </rPr>
      <t>650C06-3</t>
    </r>
  </si>
  <si>
    <r>
      <rPr>
        <sz val="9"/>
        <color rgb="FF231F20"/>
        <rFont val="Arial"/>
        <family val="2"/>
      </rPr>
      <t xml:space="preserve">650Y0A-1
</t>
    </r>
    <r>
      <rPr>
        <sz val="9"/>
        <color rgb="FF231F20"/>
        <rFont val="Arial"/>
        <family val="2"/>
      </rPr>
      <t>461B-2058-TL</t>
    </r>
  </si>
  <si>
    <r>
      <rPr>
        <sz val="9"/>
        <color rgb="FF231F20"/>
        <rFont val="Arial"/>
        <family val="2"/>
      </rPr>
      <t>650T26-2</t>
    </r>
  </si>
  <si>
    <r>
      <rPr>
        <sz val="9"/>
        <color rgb="FF231F20"/>
        <rFont val="Arial"/>
        <family val="2"/>
      </rPr>
      <t>160K</t>
    </r>
  </si>
  <si>
    <r>
      <rPr>
        <sz val="9"/>
        <color rgb="FF231F20"/>
        <rFont val="Arial"/>
        <family val="2"/>
      </rPr>
      <t>650G4KG1</t>
    </r>
  </si>
  <si>
    <r>
      <rPr>
        <sz val="9"/>
        <color rgb="FF231F20"/>
        <rFont val="Arial"/>
        <family val="2"/>
      </rPr>
      <t>650G4EG1</t>
    </r>
  </si>
  <si>
    <r>
      <rPr>
        <sz val="9"/>
        <color rgb="FF231F20"/>
        <rFont val="Arial"/>
        <family val="2"/>
      </rPr>
      <t>7.00-6</t>
    </r>
  </si>
  <si>
    <r>
      <rPr>
        <sz val="9"/>
        <color rgb="FF231F20"/>
        <rFont val="Arial"/>
        <family val="2"/>
      </rPr>
      <t>706C61-4</t>
    </r>
  </si>
  <si>
    <r>
      <rPr>
        <sz val="9"/>
        <color rgb="FF231F20"/>
        <rFont val="Arial"/>
        <family val="2"/>
      </rPr>
      <t>706C66-3</t>
    </r>
  </si>
  <si>
    <r>
      <rPr>
        <sz val="9"/>
        <color rgb="FF231F20"/>
        <rFont val="Arial"/>
        <family val="2"/>
      </rPr>
      <t>706C86-3</t>
    </r>
  </si>
  <si>
    <r>
      <rPr>
        <sz val="9"/>
        <color rgb="FF231F20"/>
        <rFont val="Arial"/>
        <family val="2"/>
      </rPr>
      <t>706T01-1</t>
    </r>
  </si>
  <si>
    <r>
      <rPr>
        <sz val="9"/>
        <color rgb="FF231F20"/>
        <rFont val="Arial"/>
        <family val="2"/>
      </rPr>
      <t>7.00-8</t>
    </r>
  </si>
  <si>
    <r>
      <rPr>
        <sz val="9"/>
        <color rgb="FF231F20"/>
        <rFont val="Arial"/>
        <family val="2"/>
      </rPr>
      <t>Rib All Weather</t>
    </r>
  </si>
  <si>
    <r>
      <rPr>
        <sz val="9"/>
        <color rgb="FF231F20"/>
        <rFont val="Arial"/>
        <family val="2"/>
      </rPr>
      <t>708C01-1</t>
    </r>
  </si>
  <si>
    <r>
      <rPr>
        <sz val="9"/>
        <color rgb="FF231F20"/>
        <rFont val="Arial"/>
        <family val="2"/>
      </rPr>
      <t>130K</t>
    </r>
  </si>
  <si>
    <r>
      <rPr>
        <sz val="9"/>
        <color rgb="FF231F20"/>
        <rFont val="Arial"/>
        <family val="2"/>
      </rPr>
      <t>461B-3294-TL</t>
    </r>
  </si>
  <si>
    <r>
      <rPr>
        <sz val="9"/>
        <color rgb="FF231F20"/>
        <rFont val="Arial"/>
        <family val="2"/>
      </rPr>
      <t>7.50-14</t>
    </r>
  </si>
  <si>
    <r>
      <rPr>
        <sz val="9"/>
        <color rgb="FF231F20"/>
        <rFont val="Arial"/>
        <family val="2"/>
      </rPr>
      <t>754C26-2</t>
    </r>
  </si>
  <si>
    <r>
      <rPr>
        <sz val="9"/>
        <color rgb="FF231F20"/>
        <rFont val="Arial"/>
        <family val="2"/>
      </rPr>
      <t>8.00-4</t>
    </r>
  </si>
  <si>
    <r>
      <rPr>
        <sz val="9"/>
        <color rgb="FF231F20"/>
        <rFont val="Arial"/>
        <family val="2"/>
      </rPr>
      <t>804C41-1</t>
    </r>
  </si>
  <si>
    <r>
      <rPr>
        <sz val="9"/>
        <color rgb="FF231F20"/>
        <rFont val="Arial"/>
        <family val="2"/>
      </rPr>
      <t>8.00-6</t>
    </r>
  </si>
  <si>
    <r>
      <rPr>
        <sz val="9"/>
        <color rgb="FF231F20"/>
        <rFont val="Arial"/>
        <family val="2"/>
      </rPr>
      <t>806C61-5</t>
    </r>
  </si>
  <si>
    <r>
      <rPr>
        <sz val="9"/>
        <color rgb="FF231F20"/>
        <rFont val="Arial"/>
        <family val="2"/>
      </rPr>
      <t>806C81-2</t>
    </r>
  </si>
  <si>
    <r>
      <rPr>
        <sz val="9"/>
        <color rgb="FF231F20"/>
        <rFont val="Arial"/>
        <family val="2"/>
      </rPr>
      <t>8.50-6</t>
    </r>
  </si>
  <si>
    <r>
      <rPr>
        <sz val="9"/>
        <color rgb="FF231F20"/>
        <rFont val="Arial"/>
        <family val="2"/>
      </rPr>
      <t>856T61-1</t>
    </r>
  </si>
  <si>
    <r>
      <rPr>
        <sz val="9"/>
        <color rgb="FF231F20"/>
        <rFont val="Arial"/>
        <family val="2"/>
      </rPr>
      <t>8.50-10</t>
    </r>
  </si>
  <si>
    <r>
      <rPr>
        <sz val="9"/>
        <color rgb="FF231F20"/>
        <rFont val="Arial"/>
        <family val="2"/>
      </rPr>
      <t>850C86-2</t>
    </r>
  </si>
  <si>
    <r>
      <rPr>
        <sz val="9"/>
        <color rgb="FF231F20"/>
        <rFont val="Arial"/>
        <family val="2"/>
      </rPr>
      <t>850T86-2</t>
    </r>
  </si>
  <si>
    <r>
      <rPr>
        <sz val="9"/>
        <color rgb="FF231F20"/>
        <rFont val="Arial"/>
        <family val="2"/>
      </rPr>
      <t>Both</t>
    </r>
  </si>
  <si>
    <r>
      <rPr>
        <sz val="9"/>
        <color rgb="FF231F20"/>
        <rFont val="Arial"/>
        <family val="2"/>
      </rPr>
      <t xml:space="preserve">850H0A-1
</t>
    </r>
    <r>
      <rPr>
        <sz val="9"/>
        <color rgb="FF231F20"/>
        <rFont val="Arial"/>
        <family val="2"/>
      </rPr>
      <t>461B-3332-TL</t>
    </r>
  </si>
  <si>
    <r>
      <rPr>
        <sz val="9"/>
        <color rgb="FF231F20"/>
        <rFont val="Arial"/>
        <family val="2"/>
      </rPr>
      <t>850T06-3</t>
    </r>
  </si>
  <si>
    <r>
      <rPr>
        <sz val="9"/>
        <color rgb="FF231F20"/>
        <rFont val="Arial"/>
        <family val="2"/>
      </rPr>
      <t>461B-3388-TL</t>
    </r>
  </si>
  <si>
    <r>
      <rPr>
        <sz val="9"/>
        <color rgb="FF231F20"/>
        <rFont val="Arial"/>
        <family val="2"/>
      </rPr>
      <t>850G4A-1</t>
    </r>
  </si>
  <si>
    <r>
      <rPr>
        <sz val="9"/>
        <color rgb="FF231F20"/>
        <rFont val="Arial"/>
        <family val="2"/>
      </rPr>
      <t>104K</t>
    </r>
  </si>
  <si>
    <r>
      <rPr>
        <sz val="9"/>
        <color rgb="FF231F20"/>
        <rFont val="Arial"/>
        <family val="2"/>
      </rPr>
      <t>850G6A-1</t>
    </r>
  </si>
  <si>
    <r>
      <rPr>
        <sz val="9"/>
        <color rgb="FF231F20"/>
        <rFont val="Arial"/>
        <family val="2"/>
      </rPr>
      <t>8.90-12.50</t>
    </r>
  </si>
  <si>
    <r>
      <rPr>
        <sz val="9"/>
        <color rgb="FF231F20"/>
        <rFont val="Arial"/>
        <family val="2"/>
      </rPr>
      <t>892C61B1</t>
    </r>
  </si>
  <si>
    <r>
      <rPr>
        <sz val="9"/>
        <color rgb="FF231F20"/>
        <rFont val="Arial"/>
        <family val="2"/>
      </rPr>
      <t>892C66B1</t>
    </r>
  </si>
  <si>
    <r>
      <rPr>
        <sz val="9"/>
        <color rgb="FF231F20"/>
        <rFont val="Arial"/>
        <family val="2"/>
      </rPr>
      <t>906T06-1</t>
    </r>
  </si>
  <si>
    <r>
      <rPr>
        <sz val="9"/>
        <color rgb="FF231F20"/>
        <rFont val="Arial"/>
        <family val="2"/>
      </rPr>
      <t>9.25-12</t>
    </r>
  </si>
  <si>
    <r>
      <rPr>
        <sz val="9"/>
        <color rgb="FF231F20"/>
        <rFont val="Arial"/>
        <family val="2"/>
      </rPr>
      <t>922C86T1</t>
    </r>
  </si>
  <si>
    <r>
      <rPr>
        <sz val="9"/>
        <color rgb="FF231F20"/>
        <rFont val="Arial"/>
        <family val="2"/>
      </rPr>
      <t>9.25-12/28x9.00-12</t>
    </r>
  </si>
  <si>
    <r>
      <rPr>
        <sz val="9"/>
        <color rgb="FF231F20"/>
        <rFont val="Arial"/>
        <family val="2"/>
      </rPr>
      <t>982T26G1</t>
    </r>
  </si>
  <si>
    <r>
      <rPr>
        <sz val="9"/>
        <color rgb="FF231F20"/>
        <rFont val="Arial"/>
        <family val="2"/>
      </rPr>
      <t>28x9.0-12</t>
    </r>
  </si>
  <si>
    <r>
      <rPr>
        <sz val="9"/>
        <color rgb="FF231F20"/>
        <rFont val="Arial"/>
        <family val="2"/>
      </rPr>
      <t>11.00-12</t>
    </r>
  </si>
  <si>
    <r>
      <rPr>
        <sz val="9"/>
        <color rgb="FF231F20"/>
        <rFont val="Arial"/>
        <family val="2"/>
      </rPr>
      <t>112T06-3</t>
    </r>
  </si>
  <si>
    <r>
      <rPr>
        <sz val="9"/>
        <color rgb="FF231F20"/>
        <rFont val="Arial"/>
        <family val="2"/>
      </rPr>
      <t>12.50-16</t>
    </r>
  </si>
  <si>
    <r>
      <rPr>
        <sz val="9"/>
        <color rgb="FF231F20"/>
        <rFont val="Arial"/>
        <family val="2"/>
      </rPr>
      <t>126G06G1</t>
    </r>
  </si>
  <si>
    <r>
      <rPr>
        <sz val="9"/>
        <color rgb="FF231F20"/>
        <rFont val="Arial"/>
        <family val="2"/>
      </rPr>
      <t>461B-1876-TL</t>
    </r>
  </si>
  <si>
    <r>
      <rPr>
        <sz val="9"/>
        <color rgb="FF231F20"/>
        <rFont val="Arial"/>
        <family val="2"/>
      </rPr>
      <t>15.00-12</t>
    </r>
  </si>
  <si>
    <r>
      <rPr>
        <sz val="9"/>
        <color rgb="FF231F20"/>
        <rFont val="Arial"/>
        <family val="2"/>
      </rPr>
      <t>152T46-1</t>
    </r>
  </si>
  <si>
    <r>
      <rPr>
        <sz val="9"/>
        <color rgb="FF231F20"/>
        <rFont val="Arial"/>
        <family val="2"/>
      </rPr>
      <t>15.00-16</t>
    </r>
  </si>
  <si>
    <r>
      <rPr>
        <sz val="9"/>
        <color rgb="FF231F20"/>
        <rFont val="Arial"/>
        <family val="2"/>
      </rPr>
      <t>156G06G1</t>
    </r>
  </si>
  <si>
    <r>
      <rPr>
        <sz val="9"/>
        <color rgb="FF231F20"/>
        <rFont val="Arial"/>
        <family val="2"/>
      </rPr>
      <t>156T66G1</t>
    </r>
  </si>
  <si>
    <r>
      <rPr>
        <sz val="9"/>
        <color rgb="FF231F20"/>
        <rFont val="Arial"/>
        <family val="2"/>
      </rPr>
      <t>16.00-16</t>
    </r>
  </si>
  <si>
    <r>
      <rPr>
        <sz val="9"/>
        <color rgb="FF231F20"/>
        <rFont val="Arial"/>
        <family val="2"/>
      </rPr>
      <t>17.00-16</t>
    </r>
  </si>
  <si>
    <r>
      <rPr>
        <sz val="9"/>
        <color rgb="FF231F20"/>
        <rFont val="Arial"/>
        <family val="2"/>
      </rPr>
      <t>176C26B1</t>
    </r>
  </si>
  <si>
    <r>
      <rPr>
        <sz val="9"/>
        <color rgb="FF231F20"/>
        <rFont val="Arial"/>
        <family val="2"/>
      </rPr>
      <t>461B-2598-TL</t>
    </r>
  </si>
  <si>
    <r>
      <rPr>
        <sz val="9"/>
        <color rgb="FF231F20"/>
        <rFont val="Arial"/>
        <family val="2"/>
      </rPr>
      <t>16x4.4</t>
    </r>
  </si>
  <si>
    <r>
      <rPr>
        <sz val="9"/>
        <color rgb="FF231F20"/>
        <rFont val="Arial"/>
        <family val="2"/>
      </rPr>
      <t>164F43-2</t>
    </r>
  </si>
  <si>
    <r>
      <rPr>
        <sz val="9"/>
        <color rgb="FF231F20"/>
        <rFont val="Arial"/>
        <family val="2"/>
      </rPr>
      <t xml:space="preserve">164F66-2
</t>
    </r>
    <r>
      <rPr>
        <sz val="9"/>
        <color rgb="FF231F20"/>
        <rFont val="Arial"/>
        <family val="2"/>
      </rPr>
      <t>461B-2494</t>
    </r>
  </si>
  <si>
    <r>
      <rPr>
        <sz val="9"/>
        <color rgb="FF231F20"/>
        <rFont val="Arial"/>
        <family val="2"/>
      </rPr>
      <t>164F63-1</t>
    </r>
  </si>
  <si>
    <r>
      <rPr>
        <sz val="9"/>
        <color rgb="FF231F20"/>
        <rFont val="Arial"/>
        <family val="2"/>
      </rPr>
      <t>164F63-2</t>
    </r>
  </si>
  <si>
    <r>
      <rPr>
        <sz val="9"/>
        <color rgb="FF231F20"/>
        <rFont val="Arial"/>
        <family val="2"/>
      </rPr>
      <t>164F08-2</t>
    </r>
  </si>
  <si>
    <r>
      <rPr>
        <sz val="9"/>
        <color rgb="FF231F20"/>
        <rFont val="Arial"/>
        <family val="2"/>
      </rPr>
      <t>164F03-1</t>
    </r>
  </si>
  <si>
    <r>
      <rPr>
        <sz val="9"/>
        <color rgb="FF231F20"/>
        <rFont val="Arial"/>
        <family val="2"/>
      </rPr>
      <t>164F03-2</t>
    </r>
  </si>
  <si>
    <r>
      <rPr>
        <sz val="9"/>
        <color rgb="FF231F20"/>
        <rFont val="Arial"/>
        <family val="2"/>
      </rPr>
      <t>164F28-1</t>
    </r>
  </si>
  <si>
    <r>
      <rPr>
        <sz val="9"/>
        <color rgb="FF231F20"/>
        <rFont val="Minion Pro"/>
        <family val="1"/>
      </rPr>
      <t>1.2</t>
    </r>
    <r>
      <rPr>
        <sz val="9"/>
        <color rgb="FF231F20"/>
        <rFont val="Arial"/>
        <family val="2"/>
      </rPr>
      <t>0</t>
    </r>
  </si>
  <si>
    <r>
      <rPr>
        <sz val="9"/>
        <color rgb="FF231F20"/>
        <rFont val="Arial"/>
        <family val="2"/>
      </rPr>
      <t>18x4.4</t>
    </r>
  </si>
  <si>
    <r>
      <rPr>
        <sz val="9"/>
        <color rgb="FF231F20"/>
        <rFont val="Arial"/>
        <family val="2"/>
      </rPr>
      <t>461B-2741-TL</t>
    </r>
  </si>
  <si>
    <r>
      <rPr>
        <sz val="9"/>
        <color rgb="FF231F20"/>
        <rFont val="Arial"/>
        <family val="2"/>
      </rPr>
      <t>184F68-1</t>
    </r>
  </si>
  <si>
    <r>
      <rPr>
        <sz val="9"/>
        <color rgb="FF231F20"/>
        <rFont val="Arial"/>
        <family val="2"/>
      </rPr>
      <t>184F08-1</t>
    </r>
  </si>
  <si>
    <r>
      <rPr>
        <sz val="9"/>
        <color rgb="FF231F20"/>
        <rFont val="Arial"/>
        <family val="2"/>
      </rPr>
      <t>184F03-2</t>
    </r>
  </si>
  <si>
    <r>
      <rPr>
        <sz val="9"/>
        <color rgb="FF231F20"/>
        <rFont val="Arial"/>
        <family val="2"/>
      </rPr>
      <t>18X4.4</t>
    </r>
  </si>
  <si>
    <r>
      <rPr>
        <sz val="9"/>
        <color rgb="FF231F20"/>
        <rFont val="Arial"/>
        <family val="2"/>
      </rPr>
      <t>184F10-2</t>
    </r>
  </si>
  <si>
    <r>
      <rPr>
        <sz val="9"/>
        <color rgb="FF231F20"/>
        <rFont val="Arial"/>
        <family val="2"/>
      </rPr>
      <t>184F13-5</t>
    </r>
  </si>
  <si>
    <r>
      <rPr>
        <sz val="9"/>
        <color rgb="FF231F20"/>
        <rFont val="Arial"/>
        <family val="2"/>
      </rPr>
      <t>184F23-2</t>
    </r>
  </si>
  <si>
    <r>
      <rPr>
        <sz val="9"/>
        <color rgb="FF231F20"/>
        <rFont val="Arial"/>
        <family val="2"/>
      </rPr>
      <t>184F23-4</t>
    </r>
  </si>
  <si>
    <r>
      <rPr>
        <sz val="9"/>
        <color rgb="FF231F20"/>
        <rFont val="Arial"/>
        <family val="2"/>
      </rPr>
      <t>185F81-1</t>
    </r>
  </si>
  <si>
    <r>
      <rPr>
        <sz val="9"/>
        <color rgb="FF231F20"/>
        <rFont val="Arial"/>
        <family val="2"/>
      </rPr>
      <t>461B-3075-TL</t>
    </r>
  </si>
  <si>
    <r>
      <rPr>
        <sz val="9"/>
        <color rgb="FF231F20"/>
        <rFont val="Arial"/>
        <family val="2"/>
      </rPr>
      <t>185F88-6</t>
    </r>
  </si>
  <si>
    <r>
      <rPr>
        <sz val="9"/>
        <color rgb="FF231F20"/>
        <rFont val="Arial"/>
        <family val="2"/>
      </rPr>
      <t>185F83G1</t>
    </r>
  </si>
  <si>
    <r>
      <rPr>
        <sz val="9"/>
        <color rgb="FF231F20"/>
        <rFont val="Arial"/>
        <family val="2"/>
      </rPr>
      <t>18X5.5</t>
    </r>
  </si>
  <si>
    <r>
      <rPr>
        <sz val="9"/>
        <color rgb="FF231F20"/>
        <rFont val="Arial"/>
        <family val="2"/>
      </rPr>
      <t>185F03-5</t>
    </r>
  </si>
  <si>
    <r>
      <rPr>
        <sz val="9"/>
        <color rgb="FF231F20"/>
        <rFont val="Arial"/>
        <family val="2"/>
      </rPr>
      <t>185K03-1</t>
    </r>
  </si>
  <si>
    <r>
      <rPr>
        <sz val="9"/>
        <color rgb="FF231F20"/>
        <rFont val="Arial"/>
        <family val="2"/>
      </rPr>
      <t>239K</t>
    </r>
  </si>
  <si>
    <r>
      <rPr>
        <sz val="9"/>
        <color rgb="FF231F20"/>
        <rFont val="Arial"/>
        <family val="2"/>
      </rPr>
      <t>185P4HG1</t>
    </r>
  </si>
  <si>
    <r>
      <rPr>
        <sz val="9"/>
        <color rgb="FF231F20"/>
        <rFont val="Arial"/>
        <family val="2"/>
      </rPr>
      <t>20x4.4</t>
    </r>
  </si>
  <si>
    <r>
      <rPr>
        <sz val="9"/>
        <color rgb="FF231F20"/>
        <rFont val="Arial"/>
        <family val="2"/>
      </rPr>
      <t>461B-3779-TL</t>
    </r>
  </si>
  <si>
    <r>
      <rPr>
        <sz val="9"/>
        <color rgb="FF231F20"/>
        <rFont val="Arial"/>
        <family val="2"/>
      </rPr>
      <t>461B-3247-TL</t>
    </r>
  </si>
  <si>
    <r>
      <rPr>
        <sz val="9"/>
        <color rgb="FF231F20"/>
        <rFont val="Arial"/>
        <family val="2"/>
      </rPr>
      <t>24x5.5</t>
    </r>
  </si>
  <si>
    <r>
      <rPr>
        <sz val="9"/>
        <color rgb="FF231F20"/>
        <rFont val="Arial"/>
        <family val="2"/>
      </rPr>
      <t>461B-3246-TL</t>
    </r>
  </si>
  <si>
    <r>
      <rPr>
        <sz val="9"/>
        <color rgb="FF231F20"/>
        <rFont val="Arial"/>
        <family val="2"/>
      </rPr>
      <t>461B-2482-AS</t>
    </r>
  </si>
  <si>
    <r>
      <rPr>
        <sz val="9"/>
        <color rgb="FF231F20"/>
        <rFont val="Arial"/>
        <family val="2"/>
      </rPr>
      <t>266F02-6</t>
    </r>
  </si>
  <si>
    <r>
      <rPr>
        <sz val="9"/>
        <color rgb="FF231F20"/>
        <rFont val="Arial"/>
        <family val="2"/>
      </rPr>
      <t>266F22-3</t>
    </r>
  </si>
  <si>
    <r>
      <rPr>
        <sz val="9"/>
        <color rgb="FF231F20"/>
        <rFont val="Arial"/>
        <family val="2"/>
      </rPr>
      <t>266F43-2</t>
    </r>
  </si>
  <si>
    <r>
      <rPr>
        <sz val="9"/>
        <color rgb="FF231F20"/>
        <rFont val="Arial"/>
        <family val="2"/>
      </rPr>
      <t>247F68G1</t>
    </r>
  </si>
  <si>
    <r>
      <rPr>
        <sz val="9"/>
        <color rgb="FF231F20"/>
        <rFont val="Arial"/>
        <family val="2"/>
      </rPr>
      <t>247F86T1</t>
    </r>
  </si>
  <si>
    <r>
      <rPr>
        <sz val="9"/>
        <color rgb="FF231F20"/>
        <rFont val="Arial"/>
        <family val="2"/>
      </rPr>
      <t>247F03G3</t>
    </r>
  </si>
  <si>
    <r>
      <rPr>
        <sz val="9"/>
        <color rgb="FF231F20"/>
        <rFont val="Arial"/>
        <family val="2"/>
      </rPr>
      <t>247F02G1</t>
    </r>
  </si>
  <si>
    <r>
      <rPr>
        <sz val="9"/>
        <color rgb="FF231F20"/>
        <rFont val="Arial"/>
        <family val="2"/>
      </rPr>
      <t>247F22-1</t>
    </r>
  </si>
  <si>
    <r>
      <rPr>
        <sz val="9"/>
        <color rgb="FF231F20"/>
        <rFont val="Arial"/>
        <family val="2"/>
      </rPr>
      <t>247F22T2</t>
    </r>
  </si>
  <si>
    <r>
      <rPr>
        <sz val="9"/>
        <color rgb="FF231F20"/>
        <rFont val="Arial"/>
        <family val="2"/>
      </rPr>
      <t>247F22T1</t>
    </r>
  </si>
  <si>
    <r>
      <rPr>
        <sz val="9"/>
        <color rgb="FF231F20"/>
        <rFont val="Arial"/>
        <family val="2"/>
      </rPr>
      <t>247F48-3</t>
    </r>
  </si>
  <si>
    <r>
      <rPr>
        <sz val="9"/>
        <color rgb="FF231F20"/>
        <rFont val="Arial"/>
        <family val="2"/>
      </rPr>
      <t>461B-2681-TL</t>
    </r>
  </si>
  <si>
    <r>
      <rPr>
        <sz val="9"/>
        <color rgb="FF231F20"/>
        <rFont val="Arial"/>
        <family val="2"/>
      </rPr>
      <t xml:space="preserve">247F63-3
</t>
    </r>
    <r>
      <rPr>
        <sz val="9"/>
        <color rgb="FF231F20"/>
        <rFont val="Arial"/>
        <family val="2"/>
      </rPr>
      <t>247F63T2</t>
    </r>
  </si>
  <si>
    <r>
      <rPr>
        <sz val="9"/>
        <color rgb="FF231F20"/>
        <rFont val="Arial"/>
        <family val="2"/>
      </rPr>
      <t>247F62-1</t>
    </r>
  </si>
  <si>
    <r>
      <rPr>
        <sz val="9"/>
        <color rgb="FF231F20"/>
        <rFont val="Arial"/>
        <family val="2"/>
      </rPr>
      <t>28x7.7</t>
    </r>
  </si>
  <si>
    <r>
      <rPr>
        <sz val="9"/>
        <color rgb="FF231F20"/>
        <rFont val="Arial"/>
        <family val="2"/>
      </rPr>
      <t>461B-3356-TL</t>
    </r>
  </si>
  <si>
    <r>
      <rPr>
        <sz val="9"/>
        <color rgb="FF231F20"/>
        <rFont val="Arial"/>
        <family val="2"/>
      </rPr>
      <t>24.5x8.5</t>
    </r>
  </si>
  <si>
    <r>
      <rPr>
        <sz val="9"/>
        <color rgb="FF231F20"/>
        <rFont val="Arial"/>
        <family val="2"/>
      </rPr>
      <t>248F03T1</t>
    </r>
  </si>
  <si>
    <r>
      <rPr>
        <sz val="9"/>
        <color rgb="FF231F20"/>
        <rFont val="Arial"/>
        <family val="2"/>
      </rPr>
      <t>248P26G1</t>
    </r>
  </si>
  <si>
    <r>
      <rPr>
        <sz val="9"/>
        <color rgb="FF231F20"/>
        <rFont val="Arial"/>
        <family val="2"/>
      </rPr>
      <t>30x8.8</t>
    </r>
  </si>
  <si>
    <r>
      <rPr>
        <sz val="9"/>
        <color rgb="FF231F20"/>
        <rFont val="Arial"/>
        <family val="2"/>
      </rPr>
      <t>309F62G1</t>
    </r>
  </si>
  <si>
    <r>
      <rPr>
        <sz val="9"/>
        <color rgb="FF231F20"/>
        <rFont val="Arial"/>
        <family val="2"/>
      </rPr>
      <t>328F43G1</t>
    </r>
  </si>
  <si>
    <r>
      <rPr>
        <sz val="9"/>
        <color rgb="FF231F20"/>
        <rFont val="Arial"/>
        <family val="2"/>
      </rPr>
      <t>34x11</t>
    </r>
  </si>
  <si>
    <r>
      <rPr>
        <sz val="9"/>
        <color rgb="FF231F20"/>
        <rFont val="Arial"/>
        <family val="2"/>
      </rPr>
      <t>341F22-2</t>
    </r>
  </si>
  <si>
    <r>
      <rPr>
        <sz val="9"/>
        <color rgb="FF231F20"/>
        <rFont val="Arial"/>
        <family val="2"/>
      </rPr>
      <t>461B-3383-TL</t>
    </r>
  </si>
  <si>
    <r>
      <rPr>
        <sz val="9"/>
        <color rgb="FF231F20"/>
        <rFont val="Arial"/>
        <family val="2"/>
      </rPr>
      <t xml:space="preserve">361F22-2
</t>
    </r>
    <r>
      <rPr>
        <sz val="9"/>
        <color rgb="FF231F20"/>
        <rFont val="Arial"/>
        <family val="2"/>
      </rPr>
      <t>361F22T1</t>
    </r>
  </si>
  <si>
    <r>
      <rPr>
        <sz val="9"/>
        <color rgb="FF231F20"/>
        <rFont val="Arial"/>
        <family val="2"/>
      </rPr>
      <t>461B-3219-TL</t>
    </r>
  </si>
  <si>
    <r>
      <rPr>
        <sz val="9"/>
        <color rgb="FF231F20"/>
        <rFont val="Arial"/>
        <family val="2"/>
      </rPr>
      <t>39x13</t>
    </r>
  </si>
  <si>
    <r>
      <rPr>
        <sz val="9"/>
        <color rgb="FF231F20"/>
        <rFont val="Arial"/>
        <family val="2"/>
      </rPr>
      <t>393F43-1</t>
    </r>
  </si>
  <si>
    <r>
      <rPr>
        <sz val="9"/>
        <color rgb="FF231F20"/>
        <rFont val="Arial"/>
        <family val="2"/>
      </rPr>
      <t>461B-2787-TL</t>
    </r>
  </si>
  <si>
    <r>
      <rPr>
        <sz val="9"/>
        <color rgb="FF231F20"/>
        <rFont val="Arial"/>
        <family val="2"/>
      </rPr>
      <t xml:space="preserve">393F62G5
</t>
    </r>
    <r>
      <rPr>
        <sz val="9"/>
        <color rgb="FF231F20"/>
        <rFont val="Arial"/>
        <family val="2"/>
      </rPr>
      <t>393F62T2</t>
    </r>
  </si>
  <si>
    <r>
      <rPr>
        <sz val="9"/>
        <color rgb="FF231F20"/>
        <rFont val="Arial"/>
        <family val="2"/>
      </rPr>
      <t>393F83-1</t>
    </r>
  </si>
  <si>
    <r>
      <rPr>
        <sz val="9"/>
        <color rgb="FF231F20"/>
        <rFont val="Arial"/>
        <family val="2"/>
      </rPr>
      <t>393F53-1</t>
    </r>
  </si>
  <si>
    <r>
      <rPr>
        <sz val="9"/>
        <color rgb="FF231F20"/>
        <rFont val="Arial"/>
        <family val="2"/>
      </rPr>
      <t>40x14</t>
    </r>
  </si>
  <si>
    <r>
      <rPr>
        <sz val="9"/>
        <color rgb="FF231F20"/>
        <rFont val="Arial"/>
        <family val="2"/>
      </rPr>
      <t>404F63T2</t>
    </r>
  </si>
  <si>
    <r>
      <rPr>
        <sz val="9"/>
        <color rgb="FF231F20"/>
        <rFont val="Arial"/>
        <family val="2"/>
      </rPr>
      <t xml:space="preserve">404F42-9
</t>
    </r>
    <r>
      <rPr>
        <sz val="9"/>
        <color rgb="FF231F20"/>
        <rFont val="Arial"/>
        <family val="2"/>
      </rPr>
      <t>404F42T2</t>
    </r>
  </si>
  <si>
    <r>
      <rPr>
        <sz val="9"/>
        <color rgb="FF231F20"/>
        <rFont val="Arial"/>
        <family val="2"/>
      </rPr>
      <t>40X14</t>
    </r>
  </si>
  <si>
    <r>
      <rPr>
        <sz val="9"/>
        <color rgb="FF231F20"/>
        <rFont val="Arial"/>
        <family val="2"/>
      </rPr>
      <t>461B-3208-TL</t>
    </r>
  </si>
  <si>
    <r>
      <rPr>
        <sz val="9"/>
        <color rgb="FF231F20"/>
        <rFont val="Arial"/>
        <family val="2"/>
      </rPr>
      <t>461B-2886-TL</t>
    </r>
  </si>
  <si>
    <r>
      <rPr>
        <sz val="9"/>
        <color rgb="FF231F20"/>
        <rFont val="Arial"/>
        <family val="2"/>
      </rPr>
      <t>446F02-4</t>
    </r>
  </si>
  <si>
    <r>
      <rPr>
        <sz val="9"/>
        <color rgb="FF231F20"/>
        <rFont val="Arial"/>
        <family val="2"/>
      </rPr>
      <t>461B-3562-TL</t>
    </r>
  </si>
  <si>
    <r>
      <rPr>
        <sz val="9"/>
        <color rgb="FF231F20"/>
        <rFont val="Arial"/>
        <family val="2"/>
      </rPr>
      <t>466F82T6</t>
    </r>
  </si>
  <si>
    <r>
      <rPr>
        <sz val="9"/>
        <color rgb="FF231F20"/>
        <rFont val="Arial"/>
        <family val="2"/>
      </rPr>
      <t xml:space="preserve">466F02-6
</t>
    </r>
    <r>
      <rPr>
        <sz val="9"/>
        <color rgb="FF231F20"/>
        <rFont val="Arial"/>
        <family val="2"/>
      </rPr>
      <t xml:space="preserve">461B-3393-TL
</t>
    </r>
    <r>
      <rPr>
        <sz val="9"/>
        <color rgb="FF231F20"/>
        <rFont val="Arial"/>
        <family val="2"/>
      </rPr>
      <t>466F02T5</t>
    </r>
  </si>
  <si>
    <r>
      <rPr>
        <sz val="9"/>
        <color rgb="FF231F20"/>
        <rFont val="Arial"/>
        <family val="2"/>
      </rPr>
      <t>466F22G1</t>
    </r>
  </si>
  <si>
    <r>
      <rPr>
        <sz val="9"/>
        <color rgb="FF231F20"/>
        <rFont val="Arial"/>
        <family val="2"/>
      </rPr>
      <t>49x17</t>
    </r>
  </si>
  <si>
    <r>
      <rPr>
        <sz val="9"/>
        <color rgb="FF231F20"/>
        <rFont val="Arial"/>
        <family val="2"/>
      </rPr>
      <t>461B-3505-TL</t>
    </r>
  </si>
  <si>
    <r>
      <rPr>
        <sz val="9"/>
        <color rgb="FF231F20"/>
        <rFont val="Arial"/>
        <family val="2"/>
      </rPr>
      <t>461B-2688-TL</t>
    </r>
  </si>
  <si>
    <r>
      <rPr>
        <sz val="9"/>
        <color rgb="FF231F20"/>
        <rFont val="Arial"/>
        <family val="2"/>
      </rPr>
      <t xml:space="preserve">497F02-7
</t>
    </r>
    <r>
      <rPr>
        <sz val="9"/>
        <color rgb="FF231F20"/>
        <rFont val="Arial"/>
        <family val="2"/>
      </rPr>
      <t xml:space="preserve">497F02T5
</t>
    </r>
    <r>
      <rPr>
        <sz val="9"/>
        <color rgb="FF231F20"/>
        <rFont val="Arial"/>
        <family val="2"/>
      </rPr>
      <t>497F02T6</t>
    </r>
  </si>
  <si>
    <r>
      <rPr>
        <sz val="9"/>
        <color rgb="FF231F20"/>
        <rFont val="Arial"/>
        <family val="2"/>
      </rPr>
      <t xml:space="preserve">497F29-3
</t>
    </r>
    <r>
      <rPr>
        <sz val="9"/>
        <color rgb="FF231F20"/>
        <rFont val="Arial"/>
        <family val="2"/>
      </rPr>
      <t>497F29T1</t>
    </r>
  </si>
  <si>
    <r>
      <rPr>
        <sz val="9"/>
        <color rgb="FF231F20"/>
        <rFont val="Arial"/>
        <family val="2"/>
      </rPr>
      <t>56x16</t>
    </r>
  </si>
  <si>
    <r>
      <rPr>
        <sz val="9"/>
        <color rgb="FF231F20"/>
        <rFont val="Arial"/>
        <family val="2"/>
      </rPr>
      <t>461B-2403-TL</t>
    </r>
  </si>
  <si>
    <r>
      <rPr>
        <b/>
        <sz val="18"/>
        <color rgb="FF004990"/>
        <rFont val="Arial"/>
        <family val="2"/>
      </rPr>
      <t xml:space="preserve">SECTION 4E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Metric</t>
    </r>
  </si>
  <si>
    <r>
      <rPr>
        <sz val="9"/>
        <color rgb="FF231F20"/>
        <rFont val="Arial"/>
        <family val="2"/>
      </rPr>
      <t>380x150/15x6.0-6</t>
    </r>
  </si>
  <si>
    <r>
      <rPr>
        <sz val="9"/>
        <color rgb="FF231F20"/>
        <rFont val="Arial"/>
        <family val="2"/>
      </rPr>
      <t>385M61-1</t>
    </r>
  </si>
  <si>
    <r>
      <rPr>
        <sz val="9"/>
        <color rgb="FF231F20"/>
        <rFont val="Arial"/>
        <family val="2"/>
      </rPr>
      <t>380x150</t>
    </r>
  </si>
  <si>
    <r>
      <rPr>
        <sz val="9"/>
        <color rgb="FF231F20"/>
        <rFont val="Arial"/>
        <family val="2"/>
      </rPr>
      <t>450x190-5</t>
    </r>
  </si>
  <si>
    <r>
      <rPr>
        <sz val="9"/>
        <color rgb="FF231F20"/>
        <rFont val="Arial"/>
        <family val="2"/>
      </rPr>
      <t>459M08-2</t>
    </r>
  </si>
  <si>
    <r>
      <rPr>
        <sz val="9"/>
        <color rgb="FF231F20"/>
        <rFont val="Arial"/>
        <family val="2"/>
      </rPr>
      <t xml:space="preserve">459M09B1
</t>
    </r>
    <r>
      <rPr>
        <sz val="9"/>
        <color rgb="FF231F20"/>
        <rFont val="Arial"/>
        <family val="2"/>
      </rPr>
      <t>461B-2987-TL</t>
    </r>
  </si>
  <si>
    <r>
      <rPr>
        <sz val="9"/>
        <color rgb="FF231F20"/>
        <rFont val="Arial"/>
        <family val="2"/>
      </rPr>
      <t xml:space="preserve">459M23B1
</t>
    </r>
    <r>
      <rPr>
        <sz val="9"/>
        <color rgb="FF231F20"/>
        <rFont val="Arial"/>
        <family val="2"/>
      </rPr>
      <t>461B-3836-TL</t>
    </r>
  </si>
  <si>
    <r>
      <rPr>
        <sz val="9"/>
        <color rgb="FF231F20"/>
        <rFont val="Arial"/>
        <family val="2"/>
      </rPr>
      <t>605x155-13</t>
    </r>
  </si>
  <si>
    <r>
      <rPr>
        <sz val="9"/>
        <color rgb="FF231F20"/>
        <rFont val="Arial"/>
        <family val="2"/>
      </rPr>
      <t>605M09G1</t>
    </r>
  </si>
  <si>
    <r>
      <rPr>
        <sz val="9"/>
        <color rgb="FF231F20"/>
        <rFont val="Arial"/>
        <family val="2"/>
      </rPr>
      <t>615x225-10</t>
    </r>
  </si>
  <si>
    <r>
      <rPr>
        <sz val="9"/>
        <color rgb="FF231F20"/>
        <rFont val="Arial"/>
        <family val="2"/>
      </rPr>
      <t>612M2GG1</t>
    </r>
  </si>
  <si>
    <r>
      <rPr>
        <sz val="9"/>
        <color rgb="FF231F20"/>
        <rFont val="Arial"/>
        <family val="2"/>
      </rPr>
      <t>670x210-12</t>
    </r>
  </si>
  <si>
    <r>
      <rPr>
        <sz val="9"/>
        <color rgb="FF231F20"/>
        <rFont val="Arial"/>
        <family val="2"/>
      </rPr>
      <t>670M06-2</t>
    </r>
  </si>
  <si>
    <r>
      <rPr>
        <sz val="9"/>
        <color rgb="FF231F20"/>
        <rFont val="Arial"/>
        <family val="2"/>
      </rPr>
      <t>670M8FB1</t>
    </r>
  </si>
  <si>
    <r>
      <rPr>
        <sz val="9"/>
        <color rgb="FF231F20"/>
        <rFont val="Arial"/>
        <family val="2"/>
      </rPr>
      <t>750x230-15</t>
    </r>
  </si>
  <si>
    <r>
      <rPr>
        <sz val="9"/>
        <color rgb="FF231F20"/>
        <rFont val="Arial"/>
        <family val="2"/>
      </rPr>
      <t>753M47G2</t>
    </r>
  </si>
  <si>
    <r>
      <rPr>
        <sz val="9"/>
        <color rgb="FF231F20"/>
        <rFont val="Arial"/>
        <family val="2"/>
      </rPr>
      <t>753M25G3</t>
    </r>
  </si>
  <si>
    <r>
      <rPr>
        <b/>
        <sz val="18"/>
        <color rgb="FF004990"/>
        <rFont val="Arial"/>
        <family val="2"/>
      </rPr>
      <t xml:space="preserve">SECTION 4F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Radial</t>
    </r>
  </si>
  <si>
    <r>
      <rPr>
        <sz val="9"/>
        <color rgb="FF231F20"/>
        <rFont val="Arial"/>
        <family val="2"/>
      </rPr>
      <t>INFLATED DIMENSIONS (IN)</t>
    </r>
  </si>
  <si>
    <r>
      <rPr>
        <sz val="9"/>
        <color rgb="FF231F20"/>
        <rFont val="Arial"/>
        <family val="2"/>
      </rPr>
      <t>STATIC LOADED RADIUS (IN)</t>
    </r>
  </si>
  <si>
    <r>
      <rPr>
        <sz val="9"/>
        <color rgb="FF231F20"/>
        <rFont val="Arial"/>
        <family val="2"/>
      </rPr>
      <t>WHEEL (IN)</t>
    </r>
  </si>
  <si>
    <r>
      <rPr>
        <sz val="9"/>
        <color rgb="FF231F20"/>
        <rFont val="Arial"/>
        <family val="2"/>
      </rPr>
      <t>Grown Min</t>
    </r>
  </si>
  <si>
    <r>
      <rPr>
        <sz val="9"/>
        <color rgb="FF231F20"/>
        <rFont val="Arial"/>
        <family val="2"/>
      </rPr>
      <t>Grown Max</t>
    </r>
  </si>
  <si>
    <r>
      <rPr>
        <sz val="9"/>
        <color rgb="FF231F20"/>
        <rFont val="Arial"/>
        <family val="2"/>
      </rPr>
      <t>16x4.4R8</t>
    </r>
  </si>
  <si>
    <r>
      <rPr>
        <sz val="9"/>
        <color rgb="FF231F20"/>
        <rFont val="Arial"/>
        <family val="2"/>
      </rPr>
      <t>Flight Radial DT</t>
    </r>
  </si>
  <si>
    <r>
      <rPr>
        <sz val="9"/>
        <color rgb="FF231F20"/>
        <rFont val="Arial"/>
        <family val="2"/>
      </rPr>
      <t>168Q02-1</t>
    </r>
  </si>
  <si>
    <r>
      <rPr>
        <sz val="9"/>
        <color rgb="FF231F20"/>
        <rFont val="Arial"/>
        <family val="2"/>
      </rPr>
      <t>20x4.4R12</t>
    </r>
  </si>
  <si>
    <r>
      <rPr>
        <sz val="9"/>
        <color rgb="FF231F20"/>
        <rFont val="Arial"/>
        <family val="2"/>
      </rPr>
      <t>Flight Radial</t>
    </r>
  </si>
  <si>
    <r>
      <rPr>
        <sz val="9"/>
        <color rgb="FF231F20"/>
        <rFont val="Arial"/>
        <family val="2"/>
      </rPr>
      <t>461B-3946-TL</t>
    </r>
  </si>
  <si>
    <r>
      <rPr>
        <sz val="9"/>
        <color rgb="FF231F20"/>
        <rFont val="Arial"/>
        <family val="2"/>
      </rPr>
      <t>21x7.25R10</t>
    </r>
  </si>
  <si>
    <r>
      <rPr>
        <sz val="9"/>
        <color rgb="FF231F20"/>
        <rFont val="Arial"/>
        <family val="2"/>
      </rPr>
      <t>217Q22-1</t>
    </r>
  </si>
  <si>
    <r>
      <rPr>
        <sz val="9"/>
        <color rgb="FF231F20"/>
        <rFont val="Arial"/>
        <family val="2"/>
      </rPr>
      <t>217Q42-1</t>
    </r>
  </si>
  <si>
    <r>
      <rPr>
        <sz val="9"/>
        <color rgb="FF231F20"/>
        <rFont val="Arial"/>
        <family val="2"/>
      </rPr>
      <t>23.5x8.0R12</t>
    </r>
  </si>
  <si>
    <r>
      <rPr>
        <sz val="9"/>
        <color rgb="FF231F20"/>
        <rFont val="Arial"/>
        <family val="2"/>
      </rPr>
      <t>235Q48-2</t>
    </r>
  </si>
  <si>
    <r>
      <rPr>
        <sz val="9"/>
        <color rgb="FF231F20"/>
        <rFont val="Arial"/>
        <family val="2"/>
      </rPr>
      <t>23.5x8.0-12</t>
    </r>
  </si>
  <si>
    <r>
      <rPr>
        <sz val="9"/>
        <color rgb="FF231F20"/>
        <rFont val="Arial"/>
        <family val="2"/>
      </rPr>
      <t>25.5x8.0R14</t>
    </r>
  </si>
  <si>
    <r>
      <rPr>
        <sz val="9"/>
        <color rgb="FF231F20"/>
        <rFont val="Arial"/>
        <family val="2"/>
      </rPr>
      <t>461B-3917-TL AP-92-053M1</t>
    </r>
  </si>
  <si>
    <r>
      <rPr>
        <sz val="9"/>
        <color rgb="FF231F20"/>
        <rFont val="Arial"/>
        <family val="2"/>
      </rPr>
      <t>461B-3833-TL</t>
    </r>
  </si>
  <si>
    <r>
      <rPr>
        <sz val="9"/>
        <color rgb="FF231F20"/>
        <rFont val="Arial"/>
        <family val="2"/>
      </rPr>
      <t>26x6.6R14</t>
    </r>
  </si>
  <si>
    <r>
      <rPr>
        <sz val="9"/>
        <color rgb="FF231F20"/>
        <rFont val="Arial"/>
        <family val="2"/>
      </rPr>
      <t>266Q43-3</t>
    </r>
  </si>
  <si>
    <r>
      <rPr>
        <sz val="9"/>
        <color rgb="FF231F20"/>
        <rFont val="Arial"/>
        <family val="2"/>
      </rPr>
      <t>266Q42-1</t>
    </r>
  </si>
  <si>
    <r>
      <rPr>
        <sz val="9"/>
        <color rgb="FF231F20"/>
        <rFont val="Arial"/>
        <family val="2"/>
      </rPr>
      <t>266Q42-3</t>
    </r>
  </si>
  <si>
    <r>
      <rPr>
        <sz val="9"/>
        <color rgb="FF231F20"/>
        <rFont val="Arial"/>
        <family val="2"/>
      </rPr>
      <t>H26.5x8.0R14</t>
    </r>
  </si>
  <si>
    <r>
      <rPr>
        <sz val="9"/>
        <color rgb="FF231F20"/>
        <rFont val="Arial"/>
        <family val="2"/>
      </rPr>
      <t>269Q43-2</t>
    </r>
  </si>
  <si>
    <r>
      <rPr>
        <sz val="9"/>
        <color rgb="FF231F20"/>
        <rFont val="Arial"/>
        <family val="2"/>
      </rPr>
      <t>26x7.75R13</t>
    </r>
  </si>
  <si>
    <r>
      <rPr>
        <sz val="9"/>
        <color rgb="FF231F20"/>
        <rFont val="Arial"/>
        <family val="2"/>
      </rPr>
      <t>461B-3598-TL</t>
    </r>
  </si>
  <si>
    <r>
      <rPr>
        <sz val="9"/>
        <color rgb="FF231F20"/>
        <rFont val="Arial"/>
        <family val="2"/>
      </rPr>
      <t>26x7.75-13</t>
    </r>
  </si>
  <si>
    <r>
      <rPr>
        <sz val="9"/>
        <color rgb="FF231F20"/>
        <rFont val="Arial"/>
        <family val="2"/>
      </rPr>
      <t>27x7.75R15</t>
    </r>
  </si>
  <si>
    <r>
      <rPr>
        <sz val="9"/>
        <color rgb="FF231F20"/>
        <rFont val="Arial"/>
        <family val="2"/>
      </rPr>
      <t>275Q22-1</t>
    </r>
  </si>
  <si>
    <r>
      <rPr>
        <sz val="9"/>
        <color rgb="FF231F20"/>
        <rFont val="Arial"/>
        <family val="2"/>
      </rPr>
      <t>275Q29-1</t>
    </r>
  </si>
  <si>
    <r>
      <rPr>
        <sz val="9"/>
        <color rgb="FF231F20"/>
        <rFont val="Arial"/>
        <family val="2"/>
      </rPr>
      <t>27.75x8.75R14.5</t>
    </r>
  </si>
  <si>
    <r>
      <rPr>
        <sz val="9"/>
        <color rgb="FF231F20"/>
        <rFont val="Arial"/>
        <family val="2"/>
      </rPr>
      <t xml:space="preserve">461B-3790-TL
</t>
    </r>
    <r>
      <rPr>
        <sz val="9"/>
        <color rgb="FF231F20"/>
        <rFont val="Arial"/>
        <family val="2"/>
      </rPr>
      <t>461B-3792-TL</t>
    </r>
  </si>
  <si>
    <r>
      <rPr>
        <sz val="9"/>
        <color rgb="FF231F20"/>
        <rFont val="Arial"/>
        <family val="2"/>
      </rPr>
      <t>461B-3568-TL</t>
    </r>
  </si>
  <si>
    <r>
      <rPr>
        <sz val="9"/>
        <color rgb="FF231F20"/>
        <rFont val="Arial"/>
        <family val="2"/>
      </rPr>
      <t>250K</t>
    </r>
  </si>
  <si>
    <r>
      <rPr>
        <sz val="9"/>
        <color rgb="FF231F20"/>
        <rFont val="Arial"/>
        <family val="2"/>
      </rPr>
      <t>461B-3816-TL</t>
    </r>
  </si>
  <si>
    <r>
      <rPr>
        <sz val="9"/>
        <color rgb="FF231F20"/>
        <rFont val="Arial"/>
        <family val="2"/>
      </rPr>
      <t>30x8.8R15</t>
    </r>
  </si>
  <si>
    <r>
      <rPr>
        <sz val="9"/>
        <color rgb="FF231F20"/>
        <rFont val="Arial"/>
        <family val="2"/>
      </rPr>
      <t>309Q62-1</t>
    </r>
  </si>
  <si>
    <r>
      <rPr>
        <sz val="9"/>
        <color rgb="FF231F20"/>
        <rFont val="Arial"/>
        <family val="2"/>
      </rPr>
      <t>30x11.50R14.5</t>
    </r>
  </si>
  <si>
    <r>
      <rPr>
        <sz val="9"/>
        <color rgb="FF231F20"/>
        <rFont val="Arial"/>
        <family val="2"/>
      </rPr>
      <t>205K</t>
    </r>
  </si>
  <si>
    <r>
      <rPr>
        <sz val="9"/>
        <color rgb="FF231F20"/>
        <rFont val="Arial"/>
        <family val="2"/>
      </rPr>
      <t>Flight Radial HH</t>
    </r>
  </si>
  <si>
    <r>
      <rPr>
        <sz val="9"/>
        <color rgb="FF231F20"/>
        <rFont val="Arial"/>
        <family val="2"/>
      </rPr>
      <t>461B-3708-TL</t>
    </r>
  </si>
  <si>
    <r>
      <rPr>
        <sz val="9"/>
        <color rgb="FF231F20"/>
        <rFont val="Arial"/>
        <family val="2"/>
      </rPr>
      <t>461B-3924-TL</t>
    </r>
  </si>
  <si>
    <r>
      <rPr>
        <sz val="9"/>
        <color rgb="FF231F20"/>
        <rFont val="Arial"/>
        <family val="2"/>
      </rPr>
      <t>32x8.8R16</t>
    </r>
  </si>
  <si>
    <r>
      <rPr>
        <sz val="9"/>
        <color rgb="FF231F20"/>
        <rFont val="Arial"/>
        <family val="2"/>
      </rPr>
      <t>328Q28-2</t>
    </r>
  </si>
  <si>
    <r>
      <rPr>
        <sz val="9"/>
        <color rgb="FF231F20"/>
        <rFont val="Arial"/>
        <family val="2"/>
      </rPr>
      <t>H34x9.5R18</t>
    </r>
  </si>
  <si>
    <r>
      <rPr>
        <sz val="9"/>
        <color rgb="FF231F20"/>
        <rFont val="Arial"/>
        <family val="2"/>
      </rPr>
      <t>349Q82-2</t>
    </r>
  </si>
  <si>
    <r>
      <rPr>
        <sz val="9"/>
        <color rgb="FF231F20"/>
        <rFont val="Arial"/>
        <family val="2"/>
      </rPr>
      <t>H34x9.5-18</t>
    </r>
  </si>
  <si>
    <r>
      <rPr>
        <sz val="9"/>
        <color rgb="FF231F20"/>
        <rFont val="Arial"/>
        <family val="2"/>
      </rPr>
      <t>H34x10.0R16</t>
    </r>
  </si>
  <si>
    <r>
      <rPr>
        <sz val="9"/>
        <color rgb="FF231F20"/>
        <rFont val="Arial"/>
        <family val="2"/>
      </rPr>
      <t xml:space="preserve">346Q48-1
</t>
    </r>
    <r>
      <rPr>
        <sz val="9"/>
        <color rgb="FF231F20"/>
        <rFont val="Arial"/>
        <family val="2"/>
      </rPr>
      <t>346Q48-4</t>
    </r>
  </si>
  <si>
    <r>
      <rPr>
        <sz val="9"/>
        <color rgb="FF231F20"/>
        <rFont val="Arial"/>
        <family val="2"/>
      </rPr>
      <t>H35x11.0R18</t>
    </r>
  </si>
  <si>
    <r>
      <rPr>
        <sz val="9"/>
        <color rgb="FF231F20"/>
        <rFont val="Arial"/>
        <family val="2"/>
      </rPr>
      <t>351Q02-1</t>
    </r>
  </si>
  <si>
    <r>
      <rPr>
        <sz val="9"/>
        <color rgb="FF231F20"/>
        <rFont val="Arial"/>
        <family val="2"/>
      </rPr>
      <t>36x11.0R18</t>
    </r>
  </si>
  <si>
    <r>
      <rPr>
        <sz val="9"/>
        <color rgb="FF231F20"/>
        <rFont val="Arial"/>
        <family val="2"/>
      </rPr>
      <t>461B-3607-TL</t>
    </r>
  </si>
  <si>
    <r>
      <rPr>
        <sz val="9"/>
        <color rgb="FF231F20"/>
        <rFont val="Arial"/>
        <family val="2"/>
      </rPr>
      <t>H37.5x12.0R19</t>
    </r>
  </si>
  <si>
    <r>
      <rPr>
        <sz val="9"/>
        <color rgb="FF231F20"/>
        <rFont val="Arial"/>
        <family val="2"/>
      </rPr>
      <t>–</t>
    </r>
  </si>
  <si>
    <r>
      <rPr>
        <sz val="9"/>
        <color rgb="FF231F20"/>
        <rFont val="Arial"/>
        <family val="2"/>
      </rPr>
      <t>379Q02-2</t>
    </r>
  </si>
  <si>
    <r>
      <rPr>
        <sz val="9"/>
        <color rgb="FF231F20"/>
        <rFont val="Arial"/>
        <family val="2"/>
      </rPr>
      <t>H39x12.0R19</t>
    </r>
  </si>
  <si>
    <r>
      <rPr>
        <sz val="9"/>
        <color rgb="FF231F20"/>
        <rFont val="Arial"/>
        <family val="2"/>
      </rPr>
      <t>399Q22-1</t>
    </r>
  </si>
  <si>
    <r>
      <rPr>
        <sz val="9"/>
        <color rgb="FF231F20"/>
        <rFont val="Arial"/>
        <family val="2"/>
      </rPr>
      <t>40x16.0R16</t>
    </r>
  </si>
  <si>
    <r>
      <rPr>
        <sz val="9"/>
        <color rgb="FF231F20"/>
        <rFont val="Arial"/>
        <family val="2"/>
      </rPr>
      <t>403Q69-1</t>
    </r>
  </si>
  <si>
    <r>
      <rPr>
        <sz val="9"/>
        <color rgb="FF231F20"/>
        <rFont val="Arial"/>
        <family val="2"/>
      </rPr>
      <t>42x17.0R18</t>
    </r>
  </si>
  <si>
    <r>
      <rPr>
        <sz val="9"/>
        <color rgb="FF231F20"/>
        <rFont val="Arial"/>
        <family val="2"/>
      </rPr>
      <t>427Q69-1</t>
    </r>
  </si>
  <si>
    <r>
      <rPr>
        <sz val="9"/>
        <color rgb="FF231F20"/>
        <rFont val="Arial"/>
        <family val="2"/>
      </rPr>
      <t>42x17.0-18</t>
    </r>
  </si>
  <si>
    <r>
      <rPr>
        <sz val="9"/>
        <color rgb="FF231F20"/>
        <rFont val="Arial"/>
        <family val="2"/>
      </rPr>
      <t>43x17.5R17</t>
    </r>
  </si>
  <si>
    <r>
      <rPr>
        <sz val="9"/>
        <color rgb="FF231F20"/>
        <rFont val="Arial"/>
        <family val="2"/>
      </rPr>
      <t>437Q29-2</t>
    </r>
  </si>
  <si>
    <r>
      <rPr>
        <sz val="9"/>
        <color rgb="FF231F20"/>
        <rFont val="Arial"/>
        <family val="2"/>
      </rPr>
      <t>H44.5x16.5R21</t>
    </r>
  </si>
  <si>
    <r>
      <rPr>
        <sz val="9"/>
        <color rgb="FF231F20"/>
        <rFont val="Arial"/>
        <family val="2"/>
      </rPr>
      <t>441Q09-1</t>
    </r>
  </si>
  <si>
    <r>
      <rPr>
        <sz val="9"/>
        <color rgb="FF231F20"/>
        <rFont val="Arial"/>
        <family val="2"/>
      </rPr>
      <t>441Q29-1</t>
    </r>
  </si>
  <si>
    <r>
      <rPr>
        <sz val="9"/>
        <color rgb="FF231F20"/>
        <rFont val="Arial"/>
        <family val="2"/>
      </rPr>
      <t>46x17.0R20</t>
    </r>
  </si>
  <si>
    <r>
      <rPr>
        <sz val="9"/>
        <color rgb="FF231F20"/>
        <rFont val="Arial"/>
        <family val="2"/>
      </rPr>
      <t>467Q02-3 AMDT A</t>
    </r>
  </si>
  <si>
    <r>
      <rPr>
        <sz val="9"/>
        <color rgb="FF231F20"/>
        <rFont val="Arial"/>
        <family val="2"/>
      </rPr>
      <t>467Q02-6</t>
    </r>
  </si>
  <si>
    <r>
      <rPr>
        <sz val="9"/>
        <color rgb="FF231F20"/>
        <rFont val="Arial"/>
        <family val="2"/>
      </rPr>
      <t>50x20.0R22</t>
    </r>
  </si>
  <si>
    <r>
      <rPr>
        <sz val="9"/>
        <color rgb="FF231F20"/>
        <rFont val="Arial"/>
        <family val="2"/>
      </rPr>
      <t>502Q29-1</t>
    </r>
  </si>
  <si>
    <r>
      <rPr>
        <sz val="9"/>
        <color rgb="FF231F20"/>
        <rFont val="Arial"/>
        <family val="2"/>
      </rPr>
      <t>502Q49-1</t>
    </r>
  </si>
  <si>
    <r>
      <rPr>
        <sz val="9"/>
        <color rgb="FF231F20"/>
        <rFont val="Arial"/>
        <family val="2"/>
      </rPr>
      <t>52x21.0R22</t>
    </r>
  </si>
  <si>
    <r>
      <rPr>
        <sz val="9"/>
        <color rgb="FF231F20"/>
        <rFont val="Arial"/>
        <family val="2"/>
      </rPr>
      <t>522Q69-1</t>
    </r>
  </si>
  <si>
    <r>
      <rPr>
        <sz val="9"/>
        <color rgb="FF231F20"/>
        <rFont val="Arial"/>
        <family val="2"/>
      </rPr>
      <t>522Q65-1</t>
    </r>
  </si>
  <si>
    <r>
      <rPr>
        <sz val="9"/>
        <color rgb="FF231F20"/>
        <rFont val="Arial"/>
        <family val="2"/>
      </rPr>
      <t>522Q85-1</t>
    </r>
  </si>
  <si>
    <r>
      <rPr>
        <sz val="9"/>
        <color rgb="FF231F20"/>
        <rFont val="Arial"/>
        <family val="2"/>
      </rPr>
      <t>54x21.0R23</t>
    </r>
  </si>
  <si>
    <r>
      <rPr>
        <sz val="9"/>
        <color rgb="FF231F20"/>
        <rFont val="Arial"/>
        <family val="2"/>
      </rPr>
      <t>541Q89-1</t>
    </r>
  </si>
  <si>
    <r>
      <rPr>
        <sz val="9"/>
        <color rgb="FF231F20"/>
        <rFont val="Arial"/>
        <family val="2"/>
      </rPr>
      <t>1270x455R22</t>
    </r>
  </si>
  <si>
    <r>
      <rPr>
        <sz val="9"/>
        <color rgb="FF231F20"/>
        <rFont val="Arial"/>
        <family val="2"/>
      </rPr>
      <t>127Q49-1</t>
    </r>
  </si>
  <si>
    <r>
      <rPr>
        <sz val="9"/>
        <color rgb="FF231F20"/>
        <rFont val="Arial"/>
        <family val="2"/>
      </rPr>
      <t>48x18.0R22</t>
    </r>
  </si>
  <si>
    <r>
      <rPr>
        <b/>
        <sz val="18"/>
        <color rgb="FF004990"/>
        <rFont val="Arial"/>
        <family val="2"/>
      </rPr>
      <t xml:space="preserve">SECTION 4A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Three-Part Tire Specifications</t>
    </r>
  </si>
  <si>
    <r>
      <rPr>
        <b/>
        <sz val="18"/>
        <color rgb="FF004990"/>
        <rFont val="Arial"/>
        <family val="2"/>
      </rPr>
      <t xml:space="preserve">SECTION 4B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Type I</t>
    </r>
  </si>
  <si>
    <r>
      <rPr>
        <b/>
        <sz val="18"/>
        <color rgb="FF004990"/>
        <rFont val="Arial"/>
        <family val="2"/>
      </rPr>
      <t xml:space="preserve">SECTION 4D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Type VII</t>
    </r>
  </si>
  <si>
    <t>https://www.goodyearaviation.com/resources/tiredatabook.html</t>
  </si>
  <si>
    <t>Size</t>
  </si>
  <si>
    <t>Ply Rating</t>
  </si>
  <si>
    <t>TT or TL</t>
  </si>
  <si>
    <t>Rated Load (Lbs)</t>
  </si>
  <si>
    <t>Rated Inflation (PSI)</t>
  </si>
  <si>
    <t>Maximum Braking Load (Lbs)</t>
  </si>
  <si>
    <t>Maximum Bottoming Load (Lbs)</t>
  </si>
  <si>
    <t>Tread Design / Trademark</t>
  </si>
  <si>
    <t>Part Number</t>
  </si>
  <si>
    <t>Static Loaded Radius (In)</t>
  </si>
  <si>
    <t>Flat Tire Radius (In)</t>
  </si>
  <si>
    <t>Aspect Ratio</t>
  </si>
  <si>
    <t>Wheel (Rim) Size</t>
  </si>
  <si>
    <t>Width Between Flanges</t>
  </si>
  <si>
    <t>Specified Rim Diameter</t>
  </si>
  <si>
    <t>Flange Height</t>
  </si>
  <si>
    <t>Min Ledge Width</t>
  </si>
  <si>
    <t>Notes Section</t>
  </si>
  <si>
    <t>PlyRating</t>
  </si>
  <si>
    <t>TTorTL</t>
  </si>
  <si>
    <t>RatedSpeed(MPH)</t>
  </si>
  <si>
    <t>RatedLoad(Lbs)</t>
  </si>
  <si>
    <t>RatedInflation(PSI)</t>
  </si>
  <si>
    <t>MaximumBrakingLoad(Lbs)</t>
  </si>
  <si>
    <t>MaximumBottomingLoad(Lbs)</t>
  </si>
  <si>
    <t>TreadDesign/Trademark</t>
  </si>
  <si>
    <t>PartNumber</t>
  </si>
  <si>
    <t>DiameterMax</t>
  </si>
  <si>
    <t>WidthMax</t>
  </si>
  <si>
    <t>StaticLoadedRadius(In)</t>
  </si>
  <si>
    <t>FlatTireRadius(In)</t>
  </si>
  <si>
    <t>AspectRatio</t>
  </si>
  <si>
    <t>Wheel(Rim)Size</t>
  </si>
  <si>
    <t>WidthBetweenFlanges</t>
  </si>
  <si>
    <t>SpecifiedRimDiameter</t>
  </si>
  <si>
    <t>FlangeHeight</t>
  </si>
  <si>
    <t>MinLedgeWidth</t>
  </si>
  <si>
    <t>NotesSection</t>
  </si>
  <si>
    <t>MaxOutside</t>
  </si>
  <si>
    <r>
      <rPr>
        <sz val="9"/>
        <color rgb="FF231F20"/>
        <rFont val="Arial"/>
        <family val="2"/>
      </rPr>
      <t>Min</t>
    </r>
    <r>
      <rPr>
        <sz val="9"/>
        <rFont val="Arial"/>
        <family val="2"/>
      </rPr>
      <t>Outside</t>
    </r>
  </si>
  <si>
    <r>
      <rPr>
        <sz val="9"/>
        <color rgb="FF231F20"/>
        <rFont val="Arial"/>
        <family val="2"/>
      </rPr>
      <t>Max</t>
    </r>
    <r>
      <rPr>
        <sz val="9"/>
        <rFont val="Arial"/>
        <family val="2"/>
      </rPr>
      <t>SectionWidth</t>
    </r>
  </si>
  <si>
    <r>
      <rPr>
        <sz val="9"/>
        <color rgb="FF231F20"/>
        <rFont val="Arial"/>
        <family val="2"/>
      </rPr>
      <t>Min</t>
    </r>
    <r>
      <rPr>
        <sz val="9"/>
        <rFont val="Arial"/>
        <family val="2"/>
      </rPr>
      <t>SectionWidth</t>
    </r>
  </si>
  <si>
    <t>RatedSpeed_Error</t>
  </si>
  <si>
    <t>Max</t>
  </si>
  <si>
    <t>Outside Diameter</t>
  </si>
  <si>
    <t>GrownMin_Static</t>
  </si>
  <si>
    <t>GrownMax_Static</t>
  </si>
  <si>
    <t>GrownMax OutsideDiam</t>
  </si>
  <si>
    <t>GrownMax SectionWdith</t>
  </si>
  <si>
    <t>DiameterMax Shoulder</t>
  </si>
  <si>
    <t>WidthMax Shoulder</t>
  </si>
  <si>
    <t>39x13.0R19 (Doug Gear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</si>
</sst>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0"/>
      <color rgb="FF000000"/>
      <name val="Times New Roman"/>
      <charset val="204"/>
    </font>
    <font>
      <sz val="9"/>
      <name val="Arial"/>
      <family val="2"/>
    </font>
    <font>
      <sz val="9"/>
      <color rgb="FF231F20"/>
      <name val="Arial"/>
      <family val="2"/>
    </font>
    <font>
      <b/>
      <sz val="18"/>
      <color rgb="FF004990"/>
      <name val="Arial"/>
      <family val="2"/>
    </font>
    <font>
      <vertAlign val="subscript"/>
      <sz val="22"/>
      <color rgb="FF004990"/>
      <name val="Arial"/>
      <family val="2"/>
    </font>
    <font>
      <sz val="16"/>
      <color rgb="FF77787B"/>
      <name val="Arial"/>
      <family val="2"/>
    </font>
    <font>
      <sz val="9"/>
      <color rgb="FF231F20"/>
      <name val="Minion Pro"/>
      <family val="1"/>
    </font>
    <font>
      <sz val="10"/>
      <color rgb="FF000000"/>
      <name val="Arial"/>
      <family val="2"/>
    </font>
    <font>
      <u/>
      <sz val="10"/>
      <color theme="1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C7C8CA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left" vertical="top" indent="1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left" vertical="top" indent="1" shrinkToFit="1"/>
    </xf>
    <xf numFmtId="2" fontId="2" fillId="0" borderId="1" xfId="0" applyNumberFormat="1" applyFont="1" applyFill="1" applyBorder="1" applyAlignment="1">
      <alignment horizontal="right" vertical="top" indent="1" shrinkToFit="1"/>
    </xf>
    <xf numFmtId="165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right" vertical="top" indent="1" shrinkToFit="1"/>
    </xf>
    <xf numFmtId="164" fontId="2" fillId="0" borderId="1" xfId="0" applyNumberFormat="1" applyFont="1" applyFill="1" applyBorder="1" applyAlignment="1">
      <alignment horizontal="left" vertical="top" indent="1" shrinkToFit="1"/>
    </xf>
    <xf numFmtId="1" fontId="2" fillId="0" borderId="1" xfId="0" applyNumberFormat="1" applyFont="1" applyFill="1" applyBorder="1" applyAlignment="1">
      <alignment horizontal="right" vertical="top" indent="2" shrinkToFit="1"/>
    </xf>
    <xf numFmtId="0" fontId="1" fillId="2" borderId="1" xfId="0" applyFont="1" applyFill="1" applyBorder="1" applyAlignment="1">
      <alignment horizontal="right" vertical="top" wrapText="1" inden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right" vertical="top" wrapText="1" indent="2"/>
    </xf>
    <xf numFmtId="0" fontId="1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1" xfId="0" applyNumberFormat="1" applyFont="1" applyFill="1" applyBorder="1" applyAlignment="1">
      <alignment horizontal="left" vertical="center" indent="1" shrinkToFit="1"/>
    </xf>
    <xf numFmtId="0" fontId="1" fillId="0" borderId="1" xfId="0" applyFont="1" applyFill="1" applyBorder="1" applyAlignment="1">
      <alignment horizontal="left" vertical="center" wrapText="1" indent="3"/>
    </xf>
    <xf numFmtId="0" fontId="0" fillId="0" borderId="1" xfId="0" applyFill="1" applyBorder="1" applyAlignment="1">
      <alignment horizontal="left" vertical="top" wrapText="1" indent="3"/>
    </xf>
    <xf numFmtId="2" fontId="2" fillId="0" borderId="1" xfId="0" applyNumberFormat="1" applyFont="1" applyFill="1" applyBorder="1" applyAlignment="1">
      <alignment horizontal="center" vertical="center" shrinkToFit="1"/>
    </xf>
    <xf numFmtId="164" fontId="2" fillId="0" borderId="1" xfId="0" applyNumberFormat="1" applyFont="1" applyFill="1" applyBorder="1" applyAlignment="1">
      <alignment horizontal="center" vertical="center" shrinkToFit="1"/>
    </xf>
    <xf numFmtId="2" fontId="2" fillId="0" borderId="1" xfId="0" applyNumberFormat="1" applyFont="1" applyFill="1" applyBorder="1" applyAlignment="1">
      <alignment horizontal="right" vertical="center" indent="1" shrinkToFit="1"/>
    </xf>
    <xf numFmtId="2" fontId="2" fillId="0" borderId="1" xfId="0" applyNumberFormat="1" applyFont="1" applyFill="1" applyBorder="1" applyAlignment="1">
      <alignment horizontal="left" vertical="center" indent="1" shrinkToFit="1"/>
    </xf>
    <xf numFmtId="0" fontId="0" fillId="0" borderId="1" xfId="0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right" vertical="top" indent="1" shrinkToFit="1"/>
    </xf>
    <xf numFmtId="0" fontId="0" fillId="0" borderId="1" xfId="0" applyFill="1" applyBorder="1" applyAlignment="1">
      <alignment horizontal="left" vertical="top" wrapText="1" indent="2"/>
    </xf>
    <xf numFmtId="164" fontId="2" fillId="0" borderId="1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right" vertical="top" indent="1" shrinkToFit="1"/>
    </xf>
    <xf numFmtId="164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center" vertical="top" wrapText="1"/>
    </xf>
    <xf numFmtId="2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right" vertical="top" wrapText="1" indent="1"/>
    </xf>
    <xf numFmtId="1" fontId="2" fillId="0" borderId="1" xfId="0" applyNumberFormat="1" applyFont="1" applyFill="1" applyBorder="1" applyAlignment="1">
      <alignment horizontal="right" vertical="center" indent="1" shrinkToFit="1"/>
    </xf>
    <xf numFmtId="1" fontId="2" fillId="0" borderId="1" xfId="0" applyNumberFormat="1" applyFont="1" applyFill="1" applyBorder="1" applyAlignment="1">
      <alignment horizontal="left" vertical="center" indent="2" shrinkToFi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165" fontId="2" fillId="0" borderId="5" xfId="0" applyNumberFormat="1" applyFont="1" applyFill="1" applyBorder="1" applyAlignment="1">
      <alignment horizontal="center" vertical="top" shrinkToFit="1"/>
    </xf>
    <xf numFmtId="165" fontId="2" fillId="0" borderId="5" xfId="0" applyNumberFormat="1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 indent="5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center" vertical="top" shrinkToFit="1"/>
    </xf>
    <xf numFmtId="2" fontId="2" fillId="0" borderId="5" xfId="0" applyNumberFormat="1" applyFont="1" applyFill="1" applyBorder="1" applyAlignment="1">
      <alignment horizontal="left" vertical="top" indent="1" shrinkToFit="1"/>
    </xf>
    <xf numFmtId="2" fontId="2" fillId="0" borderId="5" xfId="0" applyNumberFormat="1" applyFont="1" applyFill="1" applyBorder="1" applyAlignment="1">
      <alignment horizontal="left" vertical="top" indent="2" shrinkToFit="1"/>
    </xf>
    <xf numFmtId="164" fontId="2" fillId="0" borderId="5" xfId="0" applyNumberFormat="1" applyFont="1" applyFill="1" applyBorder="1" applyAlignment="1">
      <alignment horizontal="center" vertical="top" shrinkToFi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/>
    </xf>
    <xf numFmtId="164" fontId="2" fillId="0" borderId="5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center" shrinkToFit="1"/>
    </xf>
    <xf numFmtId="2" fontId="2" fillId="0" borderId="5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top" shrinkToFit="1"/>
    </xf>
    <xf numFmtId="164" fontId="2" fillId="0" borderId="5" xfId="0" applyNumberFormat="1" applyFont="1" applyFill="1" applyBorder="1" applyAlignment="1">
      <alignment horizontal="left" vertical="top" indent="1" shrinkToFit="1"/>
    </xf>
    <xf numFmtId="2" fontId="2" fillId="0" borderId="5" xfId="0" applyNumberFormat="1" applyFont="1" applyFill="1" applyBorder="1" applyAlignment="1">
      <alignment horizontal="right" vertical="top" indent="1" shrinkToFit="1"/>
    </xf>
    <xf numFmtId="2" fontId="2" fillId="0" borderId="5" xfId="0" applyNumberFormat="1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 indent="3"/>
    </xf>
    <xf numFmtId="0" fontId="8" fillId="0" borderId="0" xfId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top" wrapText="1" indent="1"/>
    </xf>
    <xf numFmtId="2" fontId="2" fillId="0" borderId="5" xfId="0" applyNumberFormat="1" applyFont="1" applyFill="1" applyBorder="1" applyAlignment="1">
      <alignment horizontal="center" vertical="top" shrinkToFit="1"/>
    </xf>
    <xf numFmtId="2" fontId="2" fillId="0" borderId="7" xfId="0" applyNumberFormat="1" applyFont="1" applyFill="1" applyBorder="1" applyAlignment="1">
      <alignment horizontal="center" vertical="top" shrinkToFit="1"/>
    </xf>
    <xf numFmtId="2" fontId="2" fillId="0" borderId="5" xfId="0" applyNumberFormat="1" applyFont="1" applyFill="1" applyBorder="1" applyAlignment="1">
      <alignment horizontal="left" vertical="top" indent="2" shrinkToFit="1"/>
    </xf>
    <xf numFmtId="2" fontId="2" fillId="0" borderId="7" xfId="0" applyNumberFormat="1" applyFont="1" applyFill="1" applyBorder="1" applyAlignment="1">
      <alignment horizontal="left" vertical="top" indent="2" shrinkToFit="1"/>
    </xf>
    <xf numFmtId="0" fontId="1" fillId="0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left" vertical="top" indent="1" shrinkToFi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2" fontId="2" fillId="0" borderId="5" xfId="0" applyNumberFormat="1" applyFont="1" applyFill="1" applyBorder="1" applyAlignment="1">
      <alignment horizontal="center" vertical="top" shrinkToFit="1"/>
    </xf>
    <xf numFmtId="2" fontId="2" fillId="0" borderId="7" xfId="0" applyNumberFormat="1" applyFont="1" applyFill="1" applyBorder="1" applyAlignment="1">
      <alignment horizontal="center" vertical="top" shrinkToFit="1"/>
    </xf>
    <xf numFmtId="2" fontId="2" fillId="0" borderId="5" xfId="0" applyNumberFormat="1" applyFont="1" applyFill="1" applyBorder="1" applyAlignment="1">
      <alignment horizontal="left" vertical="top" indent="2" shrinkToFit="1"/>
    </xf>
    <xf numFmtId="2" fontId="2" fillId="0" borderId="7" xfId="0" applyNumberFormat="1" applyFont="1" applyFill="1" applyBorder="1" applyAlignment="1">
      <alignment horizontal="left" vertical="top" indent="2" shrinkToFi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164" fontId="2" fillId="0" borderId="5" xfId="0" applyNumberFormat="1" applyFont="1" applyFill="1" applyBorder="1" applyAlignment="1">
      <alignment horizontal="center" vertical="top" shrinkToFit="1"/>
    </xf>
    <xf numFmtId="164" fontId="2" fillId="0" borderId="7" xfId="0" applyNumberFormat="1" applyFont="1" applyFill="1" applyBorder="1" applyAlignment="1">
      <alignment horizontal="center" vertical="top" shrinkToFit="1"/>
    </xf>
    <xf numFmtId="0" fontId="1" fillId="0" borderId="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left" vertical="top" wrapText="1" indent="3"/>
    </xf>
    <xf numFmtId="0" fontId="1" fillId="0" borderId="7" xfId="0" applyFont="1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 indent="3"/>
    </xf>
    <xf numFmtId="0" fontId="1" fillId="0" borderId="5" xfId="0" applyFont="1" applyFill="1" applyBorder="1" applyAlignment="1">
      <alignment horizontal="left" vertical="top" wrapText="1" indent="7"/>
    </xf>
    <xf numFmtId="0" fontId="1" fillId="0" borderId="6" xfId="0" applyFont="1" applyFill="1" applyBorder="1" applyAlignment="1">
      <alignment horizontal="left" vertical="top" wrapText="1" indent="7"/>
    </xf>
    <xf numFmtId="0" fontId="1" fillId="0" borderId="7" xfId="0" applyFont="1" applyFill="1" applyBorder="1" applyAlignment="1">
      <alignment horizontal="left" vertical="top" wrapText="1" indent="7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9"/>
    </xf>
    <xf numFmtId="0" fontId="1" fillId="0" borderId="6" xfId="0" applyFont="1" applyFill="1" applyBorder="1" applyAlignment="1">
      <alignment horizontal="left" vertical="top" wrapText="1" indent="9"/>
    </xf>
    <xf numFmtId="0" fontId="1" fillId="0" borderId="7" xfId="0" applyFont="1" applyFill="1" applyBorder="1" applyAlignment="1">
      <alignment horizontal="left" vertical="top" wrapText="1" indent="9"/>
    </xf>
    <xf numFmtId="0" fontId="2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2" fontId="2" fillId="0" borderId="5" xfId="0" applyNumberFormat="1" applyFont="1" applyFill="1" applyBorder="1" applyAlignment="1">
      <alignment horizontal="left" vertical="top" indent="1" shrinkToFit="1"/>
    </xf>
    <xf numFmtId="2" fontId="2" fillId="0" borderId="7" xfId="0" applyNumberFormat="1" applyFont="1" applyFill="1" applyBorder="1" applyAlignment="1">
      <alignment horizontal="left" vertical="top" indent="1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 indent="1"/>
    </xf>
    <xf numFmtId="165" fontId="2" fillId="0" borderId="5" xfId="0" applyNumberFormat="1" applyFont="1" applyFill="1" applyBorder="1" applyAlignment="1">
      <alignment horizontal="center" vertical="top" shrinkToFit="1"/>
    </xf>
    <xf numFmtId="165" fontId="2" fillId="0" borderId="7" xfId="0" applyNumberFormat="1" applyFont="1" applyFill="1" applyBorder="1" applyAlignment="1">
      <alignment horizontal="center" vertical="top" shrinkToFi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1" fillId="0" borderId="5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 indent="8"/>
    </xf>
    <xf numFmtId="0" fontId="1" fillId="0" borderId="7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3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 indent="2"/>
    </xf>
    <xf numFmtId="0" fontId="1" fillId="2" borderId="9" xfId="0" applyFont="1" applyFill="1" applyBorder="1" applyAlignment="1">
      <alignment horizontal="left" vertical="top" wrapText="1" indent="2"/>
    </xf>
    <xf numFmtId="0" fontId="1" fillId="2" borderId="12" xfId="0" applyFont="1" applyFill="1" applyBorder="1" applyAlignment="1">
      <alignment horizontal="left" vertical="top" wrapText="1" indent="2"/>
    </xf>
    <xf numFmtId="0" fontId="1" fillId="2" borderId="13" xfId="0" applyFont="1" applyFill="1" applyBorder="1" applyAlignment="1">
      <alignment horizontal="left" vertical="top" wrapText="1" indent="2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9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13" xfId="0" applyFont="1" applyFill="1" applyBorder="1" applyAlignment="1">
      <alignment horizontal="left" vertical="center" wrapText="1" indent="1"/>
    </xf>
    <xf numFmtId="1" fontId="2" fillId="0" borderId="5" xfId="0" applyNumberFormat="1" applyFont="1" applyFill="1" applyBorder="1" applyAlignment="1">
      <alignment horizontal="center" vertical="top" shrinkToFit="1"/>
    </xf>
    <xf numFmtId="1" fontId="2" fillId="0" borderId="7" xfId="0" applyNumberFormat="1" applyFont="1" applyFill="1" applyBorder="1" applyAlignment="1">
      <alignment horizontal="center" vertical="top" shrinkToFi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top" wrapText="1" indent="1"/>
    </xf>
    <xf numFmtId="2" fontId="2" fillId="0" borderId="5" xfId="0" applyNumberFormat="1" applyFont="1" applyFill="1" applyBorder="1" applyAlignment="1">
      <alignment horizontal="center" vertical="center" shrinkToFit="1"/>
    </xf>
    <xf numFmtId="2" fontId="2" fillId="0" borderId="7" xfId="0" applyNumberFormat="1" applyFont="1" applyFill="1" applyBorder="1" applyAlignment="1">
      <alignment horizontal="center" vertical="center" shrinkToFit="1"/>
    </xf>
    <xf numFmtId="164" fontId="2" fillId="0" borderId="5" xfId="0" applyNumberFormat="1" applyFont="1" applyFill="1" applyBorder="1" applyAlignment="1">
      <alignment horizontal="center" vertical="center" shrinkToFit="1"/>
    </xf>
    <xf numFmtId="164" fontId="2" fillId="0" borderId="7" xfId="0" applyNumberFormat="1" applyFont="1" applyFill="1" applyBorder="1" applyAlignment="1">
      <alignment horizontal="center" vertical="center" shrinkToFit="1"/>
    </xf>
    <xf numFmtId="165" fontId="2" fillId="0" borderId="5" xfId="0" applyNumberFormat="1" applyFont="1" applyFill="1" applyBorder="1" applyAlignment="1">
      <alignment horizontal="center" vertical="center" shrinkToFit="1"/>
    </xf>
    <xf numFmtId="165" fontId="2" fillId="0" borderId="7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center" shrinkToFit="1"/>
    </xf>
    <xf numFmtId="1" fontId="2" fillId="0" borderId="7" xfId="0" applyNumberFormat="1" applyFont="1" applyFill="1" applyBorder="1" applyAlignment="1">
      <alignment horizontal="center" vertical="center" shrinkToFit="1"/>
    </xf>
    <xf numFmtId="164" fontId="2" fillId="0" borderId="5" xfId="0" applyNumberFormat="1" applyFont="1" applyFill="1" applyBorder="1" applyAlignment="1">
      <alignment horizontal="left" vertical="top" indent="1" shrinkToFit="1"/>
    </xf>
    <xf numFmtId="164" fontId="2" fillId="0" borderId="7" xfId="0" applyNumberFormat="1" applyFont="1" applyFill="1" applyBorder="1" applyAlignment="1">
      <alignment horizontal="left" vertical="top" indent="1" shrinkToFit="1"/>
    </xf>
    <xf numFmtId="2" fontId="2" fillId="0" borderId="5" xfId="0" applyNumberFormat="1" applyFont="1" applyFill="1" applyBorder="1" applyAlignment="1">
      <alignment horizontal="right" vertical="top" indent="1" shrinkToFit="1"/>
    </xf>
    <xf numFmtId="2" fontId="2" fillId="0" borderId="7" xfId="0" applyNumberFormat="1" applyFont="1" applyFill="1" applyBorder="1" applyAlignment="1">
      <alignment horizontal="right" vertical="top" indent="1" shrinkToFit="1"/>
    </xf>
    <xf numFmtId="0" fontId="1" fillId="2" borderId="8" xfId="0" applyFont="1" applyFill="1" applyBorder="1" applyAlignment="1">
      <alignment horizontal="left" vertical="top" wrapText="1" indent="1"/>
    </xf>
    <xf numFmtId="0" fontId="1" fillId="2" borderId="9" xfId="0" applyFont="1" applyFill="1" applyBorder="1" applyAlignment="1">
      <alignment horizontal="left" vertical="top" wrapText="1" indent="1"/>
    </xf>
    <xf numFmtId="0" fontId="1" fillId="2" borderId="10" xfId="0" applyFont="1" applyFill="1" applyBorder="1" applyAlignment="1">
      <alignment horizontal="left" vertical="top" wrapText="1" indent="1"/>
    </xf>
    <xf numFmtId="0" fontId="1" fillId="2" borderId="11" xfId="0" applyFont="1" applyFill="1" applyBorder="1" applyAlignment="1">
      <alignment horizontal="left" vertical="top" wrapText="1" inden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13" xfId="0" applyFont="1" applyFill="1" applyBorder="1" applyAlignment="1">
      <alignment horizontal="left" vertical="top" wrapText="1" indent="1"/>
    </xf>
    <xf numFmtId="2" fontId="2" fillId="0" borderId="5" xfId="0" applyNumberFormat="1" applyFont="1" applyFill="1" applyBorder="1" applyAlignment="1">
      <alignment horizontal="left" vertical="center" indent="1" shrinkToFit="1"/>
    </xf>
    <xf numFmtId="2" fontId="2" fillId="0" borderId="7" xfId="0" applyNumberFormat="1" applyFont="1" applyFill="1" applyBorder="1" applyAlignment="1">
      <alignment horizontal="left" vertical="center" inden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215</xdr:row>
      <xdr:rowOff>-1</xdr:rowOff>
    </xdr:from>
    <xdr:ext cx="15087600" cy="2743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7600" cy="2743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dyearaviation.com/resources/tiredataboo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E0D9-F8A0-4195-AEF2-D37C86A0C515}">
  <dimension ref="A1:AA341"/>
  <sheetViews>
    <sheetView tabSelected="1" topLeftCell="A296" zoomScale="115" zoomScaleNormal="115" workbookViewId="0">
      <selection activeCell="U326" sqref="U326"/>
    </sheetView>
  </sheetViews>
  <sheetFormatPr defaultRowHeight="12.75"/>
  <cols>
    <col min="1" max="1" width="19.83203125" customWidth="1"/>
    <col min="2" max="2" width="11.1640625" customWidth="1"/>
    <col min="3" max="3" width="6.5" customWidth="1"/>
    <col min="4" max="7" width="8" customWidth="1"/>
    <col min="8" max="8" width="10.5" customWidth="1"/>
    <col min="9" max="9" width="11.5" customWidth="1"/>
    <col min="10" max="10" width="18.6640625" customWidth="1"/>
    <col min="11" max="11" width="19.83203125" customWidth="1"/>
    <col min="12" max="14" width="8" customWidth="1"/>
    <col min="15" max="15" width="5.83203125" customWidth="1"/>
    <col min="16" max="16" width="6.83203125" customWidth="1"/>
    <col min="17" max="18" width="8" customWidth="1"/>
    <col min="19" max="19" width="9.5" customWidth="1"/>
    <col min="20" max="20" width="6.83203125" customWidth="1"/>
    <col min="21" max="21" width="15.1640625" customWidth="1"/>
    <col min="22" max="22" width="9.33203125" customWidth="1"/>
    <col min="23" max="23" width="10.5" customWidth="1"/>
    <col min="24" max="24" width="8.83203125" customWidth="1"/>
    <col min="25" max="25" width="8" customWidth="1"/>
    <col min="26" max="26" width="30.1640625" customWidth="1"/>
    <col min="27" max="27" width="3.33203125" customWidth="1"/>
  </cols>
  <sheetData>
    <row r="1" spans="1:27" ht="67.5" customHeight="1">
      <c r="A1" s="90" t="s">
        <v>601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7" ht="14.1" customHeight="1">
      <c r="A2" s="43"/>
      <c r="B2" s="105" t="s">
        <v>1</v>
      </c>
      <c r="C2" s="108"/>
      <c r="D2" s="106"/>
      <c r="E2" s="80"/>
      <c r="F2" s="109" t="s">
        <v>2</v>
      </c>
      <c r="G2" s="110"/>
      <c r="H2" s="110"/>
      <c r="I2" s="111"/>
      <c r="J2" s="43"/>
      <c r="K2" s="43"/>
      <c r="L2" s="114" t="s">
        <v>5</v>
      </c>
      <c r="M2" s="115"/>
      <c r="N2" s="115"/>
      <c r="O2" s="115"/>
      <c r="P2" s="115"/>
      <c r="Q2" s="116"/>
      <c r="R2" s="43"/>
      <c r="S2" s="48"/>
      <c r="T2" s="48"/>
      <c r="U2" s="96" t="s">
        <v>9</v>
      </c>
      <c r="V2" s="97"/>
      <c r="W2" s="97"/>
      <c r="X2" s="97"/>
      <c r="Y2" s="98"/>
      <c r="Z2" s="43"/>
    </row>
    <row r="3" spans="1:27" ht="14.1" customHeight="1">
      <c r="A3" s="44"/>
      <c r="B3" s="43"/>
      <c r="C3" s="46"/>
      <c r="D3" s="43"/>
      <c r="E3" s="43"/>
      <c r="F3" s="43"/>
      <c r="G3" s="43"/>
      <c r="H3" s="43"/>
      <c r="I3" s="43"/>
      <c r="J3" s="44"/>
      <c r="K3" s="44"/>
      <c r="L3" s="101" t="s">
        <v>18</v>
      </c>
      <c r="M3" s="102"/>
      <c r="N3" s="103" t="s">
        <v>19</v>
      </c>
      <c r="O3" s="104"/>
      <c r="P3" s="105" t="s">
        <v>20</v>
      </c>
      <c r="Q3" s="106"/>
      <c r="R3" s="44"/>
      <c r="S3" s="50"/>
      <c r="T3" s="50"/>
      <c r="U3" s="46"/>
      <c r="V3" s="43"/>
      <c r="W3" s="43"/>
      <c r="X3" s="43"/>
      <c r="Y3" s="43"/>
      <c r="Z3" s="44"/>
    </row>
    <row r="4" spans="1:27" ht="24.95" customHeight="1">
      <c r="A4" s="45" t="s">
        <v>605</v>
      </c>
      <c r="B4" s="45" t="s">
        <v>623</v>
      </c>
      <c r="C4" s="47" t="s">
        <v>624</v>
      </c>
      <c r="D4" s="45" t="s">
        <v>647</v>
      </c>
      <c r="E4" s="45" t="s">
        <v>625</v>
      </c>
      <c r="F4" s="45" t="s">
        <v>626</v>
      </c>
      <c r="G4" s="45" t="s">
        <v>627</v>
      </c>
      <c r="H4" s="45" t="s">
        <v>628</v>
      </c>
      <c r="I4" s="45" t="s">
        <v>629</v>
      </c>
      <c r="J4" s="45" t="s">
        <v>630</v>
      </c>
      <c r="K4" s="45" t="s">
        <v>631</v>
      </c>
      <c r="L4" s="63" t="s">
        <v>643</v>
      </c>
      <c r="M4" s="1" t="s">
        <v>644</v>
      </c>
      <c r="N4" s="1" t="s">
        <v>645</v>
      </c>
      <c r="O4" s="69" t="s">
        <v>646</v>
      </c>
      <c r="P4" s="78" t="s">
        <v>632</v>
      </c>
      <c r="Q4" s="52" t="s">
        <v>633</v>
      </c>
      <c r="R4" s="45" t="s">
        <v>634</v>
      </c>
      <c r="S4" s="51" t="s">
        <v>635</v>
      </c>
      <c r="T4" s="51" t="s">
        <v>636</v>
      </c>
      <c r="U4" s="47" t="s">
        <v>637</v>
      </c>
      <c r="V4" s="45" t="s">
        <v>638</v>
      </c>
      <c r="W4" s="45" t="s">
        <v>639</v>
      </c>
      <c r="X4" s="45" t="s">
        <v>640</v>
      </c>
      <c r="Y4" s="45" t="s">
        <v>641</v>
      </c>
      <c r="Z4" s="45" t="s">
        <v>642</v>
      </c>
    </row>
    <row r="5" spans="1:27" ht="14.1" customHeight="1">
      <c r="A5" s="4" t="s">
        <v>30</v>
      </c>
      <c r="B5" s="6">
        <v>14</v>
      </c>
      <c r="C5" s="4" t="s">
        <v>31</v>
      </c>
      <c r="D5" s="6">
        <v>230</v>
      </c>
      <c r="E5" s="6">
        <f>D5</f>
        <v>230</v>
      </c>
      <c r="F5" s="6">
        <v>3450</v>
      </c>
      <c r="G5" s="6">
        <v>135</v>
      </c>
      <c r="H5" s="6">
        <v>5000</v>
      </c>
      <c r="I5" s="7">
        <v>10000</v>
      </c>
      <c r="J5" s="4" t="s">
        <v>32</v>
      </c>
      <c r="K5" s="4" t="s">
        <v>33</v>
      </c>
      <c r="L5" s="8">
        <v>13.75</v>
      </c>
      <c r="M5" s="9">
        <v>13.2</v>
      </c>
      <c r="N5" s="9">
        <v>6.1</v>
      </c>
      <c r="O5" s="66">
        <v>5.75</v>
      </c>
      <c r="P5" s="74">
        <v>12</v>
      </c>
      <c r="Q5" s="9">
        <v>5.4</v>
      </c>
      <c r="R5" s="11">
        <v>5.35</v>
      </c>
      <c r="S5" s="76">
        <v>3.6</v>
      </c>
      <c r="T5" s="54">
        <v>0.8</v>
      </c>
      <c r="U5" s="4" t="s">
        <v>30</v>
      </c>
      <c r="V5" s="8">
        <v>4.75</v>
      </c>
      <c r="W5" s="13">
        <v>4</v>
      </c>
      <c r="X5" s="8">
        <v>0.55000000000000004</v>
      </c>
      <c r="Y5" s="8">
        <v>0.94</v>
      </c>
      <c r="Z5" s="14"/>
    </row>
    <row r="6" spans="1:27" ht="14.1" customHeight="1">
      <c r="A6" s="4" t="s">
        <v>34</v>
      </c>
      <c r="B6" s="4" t="s">
        <v>35</v>
      </c>
      <c r="C6" s="4" t="s">
        <v>31</v>
      </c>
      <c r="D6" s="6">
        <v>210</v>
      </c>
      <c r="E6" s="6">
        <f t="shared" ref="E6:E70" si="0">D6</f>
        <v>210</v>
      </c>
      <c r="F6" s="6">
        <v>2800</v>
      </c>
      <c r="G6" s="6">
        <v>144</v>
      </c>
      <c r="H6" s="6">
        <v>4200</v>
      </c>
      <c r="I6" s="7">
        <v>13100</v>
      </c>
      <c r="J6" s="4" t="s">
        <v>36</v>
      </c>
      <c r="K6" s="4" t="s">
        <v>37</v>
      </c>
      <c r="L6" s="9">
        <v>14.5</v>
      </c>
      <c r="M6" s="6">
        <v>14</v>
      </c>
      <c r="N6" s="9">
        <v>5.5</v>
      </c>
      <c r="O6" s="66">
        <v>5.15</v>
      </c>
      <c r="P6" s="74">
        <v>13</v>
      </c>
      <c r="Q6" s="8">
        <v>4.8499999999999996</v>
      </c>
      <c r="R6" s="15">
        <v>6.4</v>
      </c>
      <c r="S6" s="76">
        <v>5.0999999999999996</v>
      </c>
      <c r="T6" s="54">
        <v>0.77500000000000002</v>
      </c>
      <c r="U6" s="4" t="s">
        <v>34</v>
      </c>
      <c r="V6" s="8">
        <v>4.25</v>
      </c>
      <c r="W6" s="13">
        <v>6</v>
      </c>
      <c r="X6" s="8">
        <v>0.88</v>
      </c>
      <c r="Y6" s="8">
        <v>1.5</v>
      </c>
      <c r="Z6" s="14"/>
    </row>
    <row r="7" spans="1:27" ht="14.1" customHeight="1">
      <c r="A7" s="4" t="s">
        <v>34</v>
      </c>
      <c r="B7" s="6">
        <v>8</v>
      </c>
      <c r="C7" s="4" t="s">
        <v>31</v>
      </c>
      <c r="D7" s="6">
        <v>214</v>
      </c>
      <c r="E7" s="6">
        <f t="shared" si="0"/>
        <v>214</v>
      </c>
      <c r="F7" s="6">
        <v>2890</v>
      </c>
      <c r="G7" s="6">
        <v>123</v>
      </c>
      <c r="H7" s="6">
        <v>4335</v>
      </c>
      <c r="I7" s="13">
        <v>8670</v>
      </c>
      <c r="J7" s="4" t="s">
        <v>32</v>
      </c>
      <c r="K7" s="4" t="s">
        <v>38</v>
      </c>
      <c r="L7" s="9">
        <v>14.2</v>
      </c>
      <c r="M7" s="9">
        <v>13.7</v>
      </c>
      <c r="N7" s="9">
        <v>5.5</v>
      </c>
      <c r="O7" s="66">
        <v>5.15</v>
      </c>
      <c r="P7" s="74">
        <v>13</v>
      </c>
      <c r="Q7" s="8">
        <v>4.8499999999999996</v>
      </c>
      <c r="R7" s="15">
        <v>6.1</v>
      </c>
      <c r="S7" s="76">
        <v>5</v>
      </c>
      <c r="T7" s="54">
        <v>0.77400000000000002</v>
      </c>
      <c r="U7" s="4" t="s">
        <v>34</v>
      </c>
      <c r="V7" s="8">
        <v>4.25</v>
      </c>
      <c r="W7" s="13">
        <v>6</v>
      </c>
      <c r="X7" s="8">
        <v>0.88</v>
      </c>
      <c r="Y7" s="8">
        <v>1.5</v>
      </c>
      <c r="Z7" s="14"/>
    </row>
    <row r="8" spans="1:27" ht="14.1" customHeight="1">
      <c r="A8" s="4" t="s">
        <v>34</v>
      </c>
      <c r="B8" s="6">
        <v>14</v>
      </c>
      <c r="C8" s="4" t="s">
        <v>31</v>
      </c>
      <c r="D8" s="6">
        <v>120</v>
      </c>
      <c r="E8" s="6">
        <f t="shared" si="0"/>
        <v>120</v>
      </c>
      <c r="F8" s="6">
        <v>3550</v>
      </c>
      <c r="G8" s="6">
        <v>155</v>
      </c>
      <c r="H8" s="6">
        <v>5330</v>
      </c>
      <c r="I8" s="7">
        <v>10600</v>
      </c>
      <c r="J8" s="4" t="s">
        <v>32</v>
      </c>
      <c r="K8" s="4" t="s">
        <v>39</v>
      </c>
      <c r="L8" s="9">
        <v>14.5</v>
      </c>
      <c r="M8" s="6">
        <v>14</v>
      </c>
      <c r="N8" s="9">
        <v>5.5</v>
      </c>
      <c r="O8" s="66">
        <v>5.15</v>
      </c>
      <c r="P8" s="74">
        <v>13</v>
      </c>
      <c r="Q8" s="8">
        <v>4.8499999999999996</v>
      </c>
      <c r="R8" s="15">
        <v>6.1</v>
      </c>
      <c r="S8" s="76">
        <v>5.09</v>
      </c>
      <c r="T8" s="54">
        <v>0.77400000000000002</v>
      </c>
      <c r="U8" s="4" t="s">
        <v>34</v>
      </c>
      <c r="V8" s="8">
        <v>4.25</v>
      </c>
      <c r="W8" s="13">
        <v>6</v>
      </c>
      <c r="X8" s="8">
        <v>0.88</v>
      </c>
      <c r="Y8" s="8">
        <v>1.5</v>
      </c>
      <c r="Z8" s="14"/>
    </row>
    <row r="9" spans="1:27" ht="14.1" customHeight="1">
      <c r="A9" s="4" t="s">
        <v>40</v>
      </c>
      <c r="B9" s="6">
        <v>6</v>
      </c>
      <c r="C9" s="4" t="s">
        <v>41</v>
      </c>
      <c r="D9" s="6">
        <v>160</v>
      </c>
      <c r="E9" s="6">
        <f t="shared" si="0"/>
        <v>160</v>
      </c>
      <c r="F9" s="6">
        <v>1950</v>
      </c>
      <c r="G9" s="6">
        <v>68</v>
      </c>
      <c r="H9" s="6">
        <v>2830</v>
      </c>
      <c r="I9" s="13">
        <v>5300</v>
      </c>
      <c r="J9" s="4" t="s">
        <v>42</v>
      </c>
      <c r="K9" s="4" t="s">
        <v>43</v>
      </c>
      <c r="L9" s="9">
        <v>15.2</v>
      </c>
      <c r="M9" s="8">
        <v>14.55</v>
      </c>
      <c r="N9" s="9">
        <v>6.3</v>
      </c>
      <c r="O9" s="75">
        <v>5.9</v>
      </c>
      <c r="P9" s="65">
        <v>13.55</v>
      </c>
      <c r="Q9" s="8">
        <v>5.55</v>
      </c>
      <c r="R9" s="15">
        <v>6.1</v>
      </c>
      <c r="S9" s="76">
        <v>4.8</v>
      </c>
      <c r="T9" s="54">
        <v>0.72599999999999998</v>
      </c>
      <c r="U9" s="4" t="s">
        <v>44</v>
      </c>
      <c r="V9" s="8">
        <v>5</v>
      </c>
      <c r="W9" s="13">
        <v>6</v>
      </c>
      <c r="X9" s="8">
        <v>0.75</v>
      </c>
      <c r="Y9" s="8">
        <v>0.85</v>
      </c>
      <c r="Z9" s="14"/>
    </row>
    <row r="10" spans="1:27" ht="14.1" customHeight="1">
      <c r="A10" s="4" t="s">
        <v>40</v>
      </c>
      <c r="B10" s="6">
        <v>6</v>
      </c>
      <c r="C10" s="4" t="s">
        <v>41</v>
      </c>
      <c r="D10" s="6">
        <v>160</v>
      </c>
      <c r="E10" s="6">
        <f t="shared" si="0"/>
        <v>160</v>
      </c>
      <c r="F10" s="6">
        <v>1950</v>
      </c>
      <c r="G10" s="6">
        <v>68</v>
      </c>
      <c r="H10" s="6">
        <v>2830</v>
      </c>
      <c r="I10" s="13">
        <v>5300</v>
      </c>
      <c r="J10" s="4" t="s">
        <v>42</v>
      </c>
      <c r="K10" s="4" t="s">
        <v>45</v>
      </c>
      <c r="L10" s="9">
        <v>15.2</v>
      </c>
      <c r="M10" s="8">
        <v>14.55</v>
      </c>
      <c r="N10" s="9">
        <v>6.3</v>
      </c>
      <c r="O10" s="75">
        <v>5.9</v>
      </c>
      <c r="P10" s="65">
        <v>13.55</v>
      </c>
      <c r="Q10" s="8">
        <v>5.55</v>
      </c>
      <c r="R10" s="15">
        <v>6.1</v>
      </c>
      <c r="S10" s="76">
        <v>4.8</v>
      </c>
      <c r="T10" s="54">
        <v>0.72599999999999998</v>
      </c>
      <c r="U10" s="4" t="s">
        <v>44</v>
      </c>
      <c r="V10" s="8">
        <v>5</v>
      </c>
      <c r="W10" s="13">
        <v>6</v>
      </c>
      <c r="X10" s="8">
        <v>0.75</v>
      </c>
      <c r="Y10" s="8">
        <v>0.85</v>
      </c>
      <c r="Z10" s="14"/>
    </row>
    <row r="11" spans="1:27" ht="14.1" customHeight="1">
      <c r="A11" s="4" t="s">
        <v>40</v>
      </c>
      <c r="B11" s="6">
        <v>6</v>
      </c>
      <c r="C11" s="4" t="s">
        <v>31</v>
      </c>
      <c r="D11" s="6">
        <v>160</v>
      </c>
      <c r="E11" s="6">
        <f t="shared" si="0"/>
        <v>160</v>
      </c>
      <c r="F11" s="6">
        <v>1950</v>
      </c>
      <c r="G11" s="6">
        <v>68</v>
      </c>
      <c r="H11" s="6">
        <v>2830</v>
      </c>
      <c r="I11" s="13">
        <v>5300</v>
      </c>
      <c r="J11" s="4" t="s">
        <v>42</v>
      </c>
      <c r="K11" s="4" t="s">
        <v>46</v>
      </c>
      <c r="L11" s="9">
        <v>15.2</v>
      </c>
      <c r="M11" s="8">
        <v>14.55</v>
      </c>
      <c r="N11" s="9">
        <v>6.3</v>
      </c>
      <c r="O11" s="75">
        <v>5.9</v>
      </c>
      <c r="P11" s="65">
        <v>13.55</v>
      </c>
      <c r="Q11" s="8">
        <v>5.55</v>
      </c>
      <c r="R11" s="15">
        <v>6.1</v>
      </c>
      <c r="S11" s="76">
        <v>4.8</v>
      </c>
      <c r="T11" s="54">
        <v>0.72599999999999998</v>
      </c>
      <c r="U11" s="4" t="s">
        <v>44</v>
      </c>
      <c r="V11" s="8">
        <v>5</v>
      </c>
      <c r="W11" s="13">
        <v>6</v>
      </c>
      <c r="X11" s="8">
        <v>0.75</v>
      </c>
      <c r="Y11" s="8">
        <v>0.85</v>
      </c>
      <c r="Z11" s="14"/>
    </row>
    <row r="12" spans="1:27" ht="14.1" customHeight="1">
      <c r="A12" s="4" t="s">
        <v>47</v>
      </c>
      <c r="B12" s="6">
        <v>6</v>
      </c>
      <c r="C12" s="4" t="s">
        <v>41</v>
      </c>
      <c r="D12" s="6">
        <v>160</v>
      </c>
      <c r="E12" s="6">
        <f t="shared" si="0"/>
        <v>160</v>
      </c>
      <c r="F12" s="6">
        <v>1950</v>
      </c>
      <c r="G12" s="6">
        <v>68</v>
      </c>
      <c r="H12" s="6">
        <v>2830</v>
      </c>
      <c r="I12" s="13">
        <v>5300</v>
      </c>
      <c r="J12" s="4" t="s">
        <v>48</v>
      </c>
      <c r="K12" s="4" t="s">
        <v>49</v>
      </c>
      <c r="L12" s="9">
        <v>15.2</v>
      </c>
      <c r="M12" s="8">
        <v>14.55</v>
      </c>
      <c r="N12" s="9">
        <v>6.3</v>
      </c>
      <c r="O12" s="75">
        <v>5.9</v>
      </c>
      <c r="P12" s="65">
        <v>13.55</v>
      </c>
      <c r="Q12" s="8">
        <v>5.55</v>
      </c>
      <c r="R12" s="15">
        <v>6.1</v>
      </c>
      <c r="S12" s="76">
        <v>4.8</v>
      </c>
      <c r="T12" s="54">
        <v>0.72599999999999998</v>
      </c>
      <c r="U12" s="4" t="s">
        <v>44</v>
      </c>
      <c r="V12" s="8">
        <v>5</v>
      </c>
      <c r="W12" s="13">
        <v>6</v>
      </c>
      <c r="X12" s="8">
        <v>0.75</v>
      </c>
      <c r="Y12" s="8">
        <v>0.85</v>
      </c>
      <c r="Z12" s="14"/>
    </row>
    <row r="13" spans="1:27" ht="14.1" customHeight="1">
      <c r="A13" s="4" t="s">
        <v>47</v>
      </c>
      <c r="B13" s="6">
        <v>10</v>
      </c>
      <c r="C13" s="4" t="s">
        <v>31</v>
      </c>
      <c r="D13" s="6">
        <v>160</v>
      </c>
      <c r="E13" s="6">
        <f t="shared" si="0"/>
        <v>160</v>
      </c>
      <c r="F13" s="6">
        <v>3200</v>
      </c>
      <c r="G13" s="6">
        <v>112</v>
      </c>
      <c r="H13" s="6">
        <v>4800</v>
      </c>
      <c r="I13" s="13">
        <v>8650</v>
      </c>
      <c r="J13" s="4" t="s">
        <v>50</v>
      </c>
      <c r="K13" s="4" t="s">
        <v>51</v>
      </c>
      <c r="L13" s="9">
        <v>15.2</v>
      </c>
      <c r="M13" s="8">
        <v>14.55</v>
      </c>
      <c r="N13" s="8">
        <v>6.55</v>
      </c>
      <c r="O13" s="75">
        <v>5.9</v>
      </c>
      <c r="P13" s="65">
        <v>13.55</v>
      </c>
      <c r="Q13" s="8">
        <v>5.75</v>
      </c>
      <c r="R13" s="15">
        <v>6.1</v>
      </c>
      <c r="S13" s="76">
        <v>4.8</v>
      </c>
      <c r="T13" s="54">
        <v>0.72699999999999998</v>
      </c>
      <c r="U13" s="4" t="s">
        <v>44</v>
      </c>
      <c r="V13" s="8">
        <v>5</v>
      </c>
      <c r="W13" s="13">
        <v>6</v>
      </c>
      <c r="X13" s="8">
        <v>0.75</v>
      </c>
      <c r="Y13" s="4" t="s">
        <v>52</v>
      </c>
      <c r="Z13" s="14"/>
    </row>
    <row r="14" spans="1:27" ht="14.1" customHeight="1">
      <c r="A14" s="4" t="s">
        <v>47</v>
      </c>
      <c r="B14" s="6">
        <v>10</v>
      </c>
      <c r="C14" s="4" t="s">
        <v>31</v>
      </c>
      <c r="D14" s="6">
        <v>160</v>
      </c>
      <c r="E14" s="6">
        <f t="shared" si="0"/>
        <v>160</v>
      </c>
      <c r="F14" s="6">
        <v>3200</v>
      </c>
      <c r="G14" s="6">
        <v>112</v>
      </c>
      <c r="H14" s="6">
        <v>4640</v>
      </c>
      <c r="I14" s="13">
        <v>8600</v>
      </c>
      <c r="J14" s="4" t="s">
        <v>53</v>
      </c>
      <c r="K14" s="4" t="s">
        <v>54</v>
      </c>
      <c r="L14" s="9">
        <v>15.2</v>
      </c>
      <c r="M14" s="8">
        <v>14.55</v>
      </c>
      <c r="N14" s="9">
        <v>6.3</v>
      </c>
      <c r="O14" s="75">
        <v>5.9</v>
      </c>
      <c r="P14" s="65">
        <v>13.55</v>
      </c>
      <c r="Q14" s="8">
        <v>5.55</v>
      </c>
      <c r="R14" s="15">
        <v>6.1</v>
      </c>
      <c r="S14" s="76">
        <v>4.9000000000000004</v>
      </c>
      <c r="T14" s="54">
        <v>0.73199999999999998</v>
      </c>
      <c r="U14" s="4" t="s">
        <v>44</v>
      </c>
      <c r="V14" s="8">
        <v>5</v>
      </c>
      <c r="W14" s="13">
        <v>6</v>
      </c>
      <c r="X14" s="8">
        <v>0.75</v>
      </c>
      <c r="Y14" s="8">
        <v>0.9</v>
      </c>
      <c r="Z14" s="14"/>
    </row>
    <row r="15" spans="1:27" ht="14.1" customHeight="1">
      <c r="A15" s="4" t="s">
        <v>40</v>
      </c>
      <c r="B15" s="4" t="s">
        <v>55</v>
      </c>
      <c r="C15" s="4" t="s">
        <v>31</v>
      </c>
      <c r="D15" s="6">
        <v>210</v>
      </c>
      <c r="E15" s="6">
        <f t="shared" si="0"/>
        <v>210</v>
      </c>
      <c r="F15" s="6">
        <v>3410</v>
      </c>
      <c r="G15" s="6">
        <v>137</v>
      </c>
      <c r="H15" s="6">
        <v>5115</v>
      </c>
      <c r="I15" s="7">
        <v>10560</v>
      </c>
      <c r="J15" s="4" t="s">
        <v>53</v>
      </c>
      <c r="K15" s="4" t="s">
        <v>56</v>
      </c>
      <c r="L15" s="9">
        <v>15.2</v>
      </c>
      <c r="M15" s="8">
        <v>14.55</v>
      </c>
      <c r="N15" s="9">
        <v>6.3</v>
      </c>
      <c r="O15" s="75">
        <v>5.9</v>
      </c>
      <c r="P15" s="65">
        <v>13.55</v>
      </c>
      <c r="Q15" s="8">
        <v>5.55</v>
      </c>
      <c r="R15" s="15">
        <v>6.3</v>
      </c>
      <c r="S15" s="76">
        <v>4.9000000000000004</v>
      </c>
      <c r="T15" s="54">
        <v>0.73199999999999998</v>
      </c>
      <c r="U15" s="4" t="s">
        <v>44</v>
      </c>
      <c r="V15" s="8">
        <v>5</v>
      </c>
      <c r="W15" s="13">
        <v>6</v>
      </c>
      <c r="X15" s="8">
        <v>0.75</v>
      </c>
      <c r="Y15" s="8">
        <v>1.5</v>
      </c>
      <c r="Z15" s="14"/>
    </row>
    <row r="16" spans="1:27" ht="14.1" customHeight="1">
      <c r="A16" s="4" t="s">
        <v>40</v>
      </c>
      <c r="B16" s="4" t="s">
        <v>57</v>
      </c>
      <c r="C16" s="4" t="s">
        <v>31</v>
      </c>
      <c r="D16" s="6">
        <v>210</v>
      </c>
      <c r="E16" s="6">
        <f t="shared" si="0"/>
        <v>210</v>
      </c>
      <c r="F16" s="6">
        <v>3483</v>
      </c>
      <c r="G16" s="6">
        <v>137</v>
      </c>
      <c r="H16" s="6">
        <v>5115</v>
      </c>
      <c r="I16" s="7">
        <v>10560</v>
      </c>
      <c r="J16" s="4" t="s">
        <v>53</v>
      </c>
      <c r="K16" s="4" t="s">
        <v>58</v>
      </c>
      <c r="L16" s="9">
        <v>15.2</v>
      </c>
      <c r="M16" s="8">
        <v>14.55</v>
      </c>
      <c r="N16" s="9">
        <v>6.3</v>
      </c>
      <c r="O16" s="75">
        <v>5.9</v>
      </c>
      <c r="P16" s="65">
        <v>13.55</v>
      </c>
      <c r="Q16" s="8">
        <v>5.55</v>
      </c>
      <c r="R16" s="15">
        <v>6.3</v>
      </c>
      <c r="S16" s="76">
        <v>4.9000000000000004</v>
      </c>
      <c r="T16" s="54">
        <v>0.73199999999999998</v>
      </c>
      <c r="U16" s="4" t="s">
        <v>44</v>
      </c>
      <c r="V16" s="8">
        <v>5</v>
      </c>
      <c r="W16" s="13">
        <v>6</v>
      </c>
      <c r="X16" s="8">
        <v>0.75</v>
      </c>
      <c r="Y16" s="8">
        <v>1.5</v>
      </c>
      <c r="Z16" s="14"/>
    </row>
    <row r="17" spans="1:26" ht="14.1" customHeight="1">
      <c r="A17" s="4" t="s">
        <v>59</v>
      </c>
      <c r="B17" s="6">
        <v>10</v>
      </c>
      <c r="C17" s="4" t="s">
        <v>31</v>
      </c>
      <c r="D17" s="6">
        <v>210</v>
      </c>
      <c r="E17" s="6">
        <f t="shared" si="0"/>
        <v>210</v>
      </c>
      <c r="F17" s="6">
        <v>3950</v>
      </c>
      <c r="G17" s="6">
        <v>148</v>
      </c>
      <c r="H17" s="6">
        <v>5925</v>
      </c>
      <c r="I17" s="7">
        <v>11850</v>
      </c>
      <c r="J17" s="4" t="s">
        <v>36</v>
      </c>
      <c r="K17" s="4" t="s">
        <v>60</v>
      </c>
      <c r="L17" s="9">
        <v>17.5</v>
      </c>
      <c r="M17" s="8">
        <v>16.95</v>
      </c>
      <c r="N17" s="8">
        <v>5.75</v>
      </c>
      <c r="O17" s="75">
        <v>5.4</v>
      </c>
      <c r="P17" s="68">
        <v>15.8</v>
      </c>
      <c r="Q17" s="9">
        <v>5.0999999999999996</v>
      </c>
      <c r="R17" s="15">
        <v>7.4</v>
      </c>
      <c r="S17" s="76">
        <v>6</v>
      </c>
      <c r="T17" s="54">
        <v>0.82699999999999996</v>
      </c>
      <c r="U17" s="4" t="s">
        <v>61</v>
      </c>
      <c r="V17" s="8">
        <v>4.25</v>
      </c>
      <c r="W17" s="13">
        <v>8</v>
      </c>
      <c r="X17" s="8">
        <v>0.88</v>
      </c>
      <c r="Y17" s="8">
        <v>1.6</v>
      </c>
      <c r="Z17" s="14"/>
    </row>
    <row r="18" spans="1:26" ht="14.1" customHeight="1">
      <c r="A18" s="4" t="s">
        <v>59</v>
      </c>
      <c r="B18" s="6">
        <v>12</v>
      </c>
      <c r="C18" s="4" t="s">
        <v>31</v>
      </c>
      <c r="D18" s="6">
        <v>210</v>
      </c>
      <c r="E18" s="6">
        <f t="shared" si="0"/>
        <v>210</v>
      </c>
      <c r="F18" s="6">
        <v>5000</v>
      </c>
      <c r="G18" s="6">
        <v>180</v>
      </c>
      <c r="H18" s="6">
        <v>7500</v>
      </c>
      <c r="I18" s="7">
        <v>15000</v>
      </c>
      <c r="J18" s="4" t="s">
        <v>62</v>
      </c>
      <c r="K18" s="4" t="s">
        <v>63</v>
      </c>
      <c r="L18" s="9">
        <v>17.5</v>
      </c>
      <c r="M18" s="8">
        <v>16.95</v>
      </c>
      <c r="N18" s="8">
        <v>5.75</v>
      </c>
      <c r="O18" s="75">
        <v>5.4</v>
      </c>
      <c r="P18" s="68">
        <v>15.8</v>
      </c>
      <c r="Q18" s="9">
        <v>5.0999999999999996</v>
      </c>
      <c r="R18" s="15">
        <v>7.4</v>
      </c>
      <c r="S18" s="76">
        <v>6.1</v>
      </c>
      <c r="T18" s="54">
        <v>0.82699999999999996</v>
      </c>
      <c r="U18" s="4" t="s">
        <v>61</v>
      </c>
      <c r="V18" s="8">
        <v>4.25</v>
      </c>
      <c r="W18" s="13">
        <v>8</v>
      </c>
      <c r="X18" s="8">
        <v>0.88</v>
      </c>
      <c r="Y18" s="8">
        <v>1.4</v>
      </c>
      <c r="Z18" s="14"/>
    </row>
    <row r="19" spans="1:26" ht="15" customHeight="1">
      <c r="A19" s="4" t="s">
        <v>59</v>
      </c>
      <c r="B19" s="6">
        <v>14</v>
      </c>
      <c r="C19" s="4" t="s">
        <v>31</v>
      </c>
      <c r="D19" s="6">
        <v>210</v>
      </c>
      <c r="E19" s="6">
        <f t="shared" si="0"/>
        <v>210</v>
      </c>
      <c r="F19" s="6">
        <v>6050</v>
      </c>
      <c r="G19" s="6">
        <v>220</v>
      </c>
      <c r="H19" s="6">
        <v>9080</v>
      </c>
      <c r="I19" s="7">
        <v>18200</v>
      </c>
      <c r="J19" s="4" t="s">
        <v>62</v>
      </c>
      <c r="K19" s="4" t="s">
        <v>64</v>
      </c>
      <c r="L19" s="9">
        <v>17.5</v>
      </c>
      <c r="M19" s="8">
        <v>16.95</v>
      </c>
      <c r="N19" s="8">
        <v>5.75</v>
      </c>
      <c r="O19" s="75">
        <v>5.4</v>
      </c>
      <c r="P19" s="68">
        <v>15.8</v>
      </c>
      <c r="Q19" s="9">
        <v>5.0999999999999996</v>
      </c>
      <c r="R19" s="15">
        <v>7.4</v>
      </c>
      <c r="S19" s="76">
        <v>6.3</v>
      </c>
      <c r="T19" s="54">
        <v>0.82699999999999996</v>
      </c>
      <c r="U19" s="4" t="s">
        <v>61</v>
      </c>
      <c r="V19" s="8">
        <v>4.25</v>
      </c>
      <c r="W19" s="13">
        <v>8</v>
      </c>
      <c r="X19" s="8">
        <v>0.88</v>
      </c>
      <c r="Y19" s="8">
        <v>1.4</v>
      </c>
      <c r="Z19" s="14"/>
    </row>
    <row r="20" spans="1:26" ht="14.1" customHeight="1">
      <c r="A20" s="4" t="s">
        <v>65</v>
      </c>
      <c r="B20" s="6">
        <v>8</v>
      </c>
      <c r="C20" s="4" t="s">
        <v>31</v>
      </c>
      <c r="D20" s="6">
        <v>190</v>
      </c>
      <c r="E20" s="6">
        <f t="shared" si="0"/>
        <v>190</v>
      </c>
      <c r="F20" s="6">
        <v>2900</v>
      </c>
      <c r="G20" s="6">
        <v>70</v>
      </c>
      <c r="H20" s="6">
        <v>4200</v>
      </c>
      <c r="I20" s="13">
        <v>7800</v>
      </c>
      <c r="J20" s="4" t="s">
        <v>42</v>
      </c>
      <c r="K20" s="4" t="s">
        <v>66</v>
      </c>
      <c r="L20" s="9">
        <v>17.5</v>
      </c>
      <c r="M20" s="8">
        <v>16.850000000000001</v>
      </c>
      <c r="N20" s="8">
        <v>6.25</v>
      </c>
      <c r="O20" s="75">
        <v>5.9</v>
      </c>
      <c r="P20" s="65">
        <v>15.45</v>
      </c>
      <c r="Q20" s="9">
        <v>5.5</v>
      </c>
      <c r="R20" s="15">
        <v>6.9</v>
      </c>
      <c r="S20" s="76">
        <v>4.8</v>
      </c>
      <c r="T20" s="54">
        <v>0.92</v>
      </c>
      <c r="U20" s="4" t="s">
        <v>44</v>
      </c>
      <c r="V20" s="8">
        <v>5</v>
      </c>
      <c r="W20" s="13">
        <v>6</v>
      </c>
      <c r="X20" s="8">
        <v>0.75</v>
      </c>
      <c r="Y20" s="8">
        <v>0.9</v>
      </c>
      <c r="Z20" s="14"/>
    </row>
    <row r="21" spans="1:26" ht="14.1" customHeight="1">
      <c r="A21" s="4" t="s">
        <v>67</v>
      </c>
      <c r="B21" s="6">
        <v>8</v>
      </c>
      <c r="C21" s="4" t="s">
        <v>41</v>
      </c>
      <c r="D21" s="6">
        <v>190</v>
      </c>
      <c r="E21" s="6">
        <f t="shared" si="0"/>
        <v>190</v>
      </c>
      <c r="F21" s="6">
        <v>2350</v>
      </c>
      <c r="G21" s="6">
        <v>65</v>
      </c>
      <c r="H21" s="6">
        <v>3410</v>
      </c>
      <c r="I21" s="13">
        <v>6300</v>
      </c>
      <c r="J21" s="4" t="s">
        <v>68</v>
      </c>
      <c r="K21" s="4" t="s">
        <v>69</v>
      </c>
      <c r="L21" s="9">
        <v>17.5</v>
      </c>
      <c r="M21" s="8">
        <v>16.850000000000001</v>
      </c>
      <c r="N21" s="8">
        <v>6.25</v>
      </c>
      <c r="O21" s="75">
        <v>5.9</v>
      </c>
      <c r="P21" s="65">
        <v>15.45</v>
      </c>
      <c r="Q21" s="9">
        <v>5.5</v>
      </c>
      <c r="R21" s="15">
        <v>6.9</v>
      </c>
      <c r="S21" s="76">
        <v>4.8</v>
      </c>
      <c r="T21" s="54">
        <v>0.92</v>
      </c>
      <c r="U21" s="4" t="s">
        <v>44</v>
      </c>
      <c r="V21" s="8">
        <v>5</v>
      </c>
      <c r="W21" s="13">
        <v>6</v>
      </c>
      <c r="X21" s="8">
        <v>0.75</v>
      </c>
      <c r="Y21" s="8">
        <v>0.9</v>
      </c>
      <c r="Z21" s="14"/>
    </row>
    <row r="22" spans="1:26" ht="14.1" customHeight="1">
      <c r="A22" s="4" t="s">
        <v>67</v>
      </c>
      <c r="B22" s="6">
        <v>10</v>
      </c>
      <c r="C22" s="4" t="s">
        <v>31</v>
      </c>
      <c r="D22" s="6">
        <v>160</v>
      </c>
      <c r="E22" s="6">
        <f t="shared" si="0"/>
        <v>160</v>
      </c>
      <c r="F22" s="6">
        <v>3750</v>
      </c>
      <c r="G22" s="6">
        <v>90</v>
      </c>
      <c r="H22" s="6">
        <v>5650</v>
      </c>
      <c r="I22" s="7">
        <v>10150</v>
      </c>
      <c r="J22" s="4" t="s">
        <v>42</v>
      </c>
      <c r="K22" s="4" t="s">
        <v>70</v>
      </c>
      <c r="L22" s="9">
        <v>17.5</v>
      </c>
      <c r="M22" s="8">
        <v>16.850000000000001</v>
      </c>
      <c r="N22" s="8">
        <v>6.25</v>
      </c>
      <c r="O22" s="75">
        <v>5.9</v>
      </c>
      <c r="P22" s="65">
        <v>15.45</v>
      </c>
      <c r="Q22" s="9">
        <v>5.5</v>
      </c>
      <c r="R22" s="15">
        <v>6.9</v>
      </c>
      <c r="S22" s="76">
        <v>4.8</v>
      </c>
      <c r="T22" s="54">
        <v>0.92</v>
      </c>
      <c r="U22" s="4" t="s">
        <v>44</v>
      </c>
      <c r="V22" s="8">
        <v>5</v>
      </c>
      <c r="W22" s="13">
        <v>6</v>
      </c>
      <c r="X22" s="8">
        <v>0.75</v>
      </c>
      <c r="Y22" s="8">
        <v>0.65</v>
      </c>
      <c r="Z22" s="14"/>
    </row>
    <row r="23" spans="1:26" ht="14.1" customHeight="1">
      <c r="A23" s="4" t="s">
        <v>71</v>
      </c>
      <c r="B23" s="6">
        <v>8</v>
      </c>
      <c r="C23" s="4" t="s">
        <v>31</v>
      </c>
      <c r="D23" s="82" t="s">
        <v>72</v>
      </c>
      <c r="E23" s="6">
        <f>1.15078*139</f>
        <v>159.95841999999999</v>
      </c>
      <c r="F23" s="6">
        <v>3600</v>
      </c>
      <c r="G23" s="6">
        <v>167</v>
      </c>
      <c r="H23" s="6">
        <v>5400</v>
      </c>
      <c r="I23" s="7">
        <v>10800</v>
      </c>
      <c r="J23" s="4" t="s">
        <v>73</v>
      </c>
      <c r="K23" s="4" t="s">
        <v>74</v>
      </c>
      <c r="L23" s="9">
        <v>17.7</v>
      </c>
      <c r="M23" s="9">
        <v>17.3</v>
      </c>
      <c r="N23" s="9">
        <v>6.1</v>
      </c>
      <c r="O23" s="75">
        <v>5.7</v>
      </c>
      <c r="P23" s="68">
        <v>16.5</v>
      </c>
      <c r="Q23" s="8">
        <v>5.45</v>
      </c>
      <c r="R23" s="11">
        <v>7.95</v>
      </c>
      <c r="S23" s="76">
        <v>7.6</v>
      </c>
      <c r="T23" s="54">
        <v>0.55000000000000004</v>
      </c>
      <c r="U23" s="4" t="s">
        <v>71</v>
      </c>
      <c r="V23" s="8">
        <v>5.25</v>
      </c>
      <c r="W23" s="13">
        <v>11</v>
      </c>
      <c r="X23" s="8">
        <v>0.81</v>
      </c>
      <c r="Y23" s="8">
        <v>1.25</v>
      </c>
      <c r="Z23" s="14"/>
    </row>
    <row r="24" spans="1:26" ht="14.1" customHeight="1">
      <c r="A24" s="4" t="s">
        <v>75</v>
      </c>
      <c r="B24" s="6">
        <v>6</v>
      </c>
      <c r="C24" s="4" t="s">
        <v>31</v>
      </c>
      <c r="D24" s="6">
        <v>210</v>
      </c>
      <c r="E24" s="6">
        <f t="shared" si="0"/>
        <v>210</v>
      </c>
      <c r="F24" s="6">
        <v>2300</v>
      </c>
      <c r="G24" s="6">
        <v>100</v>
      </c>
      <c r="H24" s="6">
        <v>3450</v>
      </c>
      <c r="I24" s="13">
        <v>6900</v>
      </c>
      <c r="J24" s="4" t="s">
        <v>36</v>
      </c>
      <c r="K24" s="4" t="s">
        <v>76</v>
      </c>
      <c r="L24" s="8">
        <v>18.25</v>
      </c>
      <c r="M24" s="8">
        <v>17.75</v>
      </c>
      <c r="N24" s="9">
        <v>4.7</v>
      </c>
      <c r="O24" s="66">
        <v>4.45</v>
      </c>
      <c r="P24" s="65">
        <v>16.75</v>
      </c>
      <c r="Q24" s="8">
        <v>4.1500000000000004</v>
      </c>
      <c r="R24" s="15">
        <v>7.9</v>
      </c>
      <c r="S24" s="76">
        <v>6.7</v>
      </c>
      <c r="T24" s="54">
        <v>0.874</v>
      </c>
      <c r="U24" s="4" t="s">
        <v>75</v>
      </c>
      <c r="V24" s="8">
        <v>3.63</v>
      </c>
      <c r="W24" s="13">
        <v>10</v>
      </c>
      <c r="X24" s="8">
        <v>0.6</v>
      </c>
      <c r="Y24" s="8">
        <v>0.85</v>
      </c>
      <c r="Z24" s="14"/>
    </row>
    <row r="25" spans="1:26" ht="14.1" customHeight="1">
      <c r="A25" s="4" t="s">
        <v>77</v>
      </c>
      <c r="B25" s="6">
        <v>18</v>
      </c>
      <c r="C25" s="4" t="s">
        <v>31</v>
      </c>
      <c r="D25" s="6">
        <v>250</v>
      </c>
      <c r="E25" s="6">
        <f t="shared" si="0"/>
        <v>250</v>
      </c>
      <c r="F25" s="6">
        <v>8600</v>
      </c>
      <c r="G25" s="6">
        <v>300</v>
      </c>
      <c r="H25" s="6">
        <v>12900</v>
      </c>
      <c r="I25" s="7">
        <v>25800</v>
      </c>
      <c r="J25" s="4" t="s">
        <v>32</v>
      </c>
      <c r="K25" s="4" t="s">
        <v>78</v>
      </c>
      <c r="L25" s="9">
        <v>17.899999999999999</v>
      </c>
      <c r="M25" s="9">
        <v>17.3</v>
      </c>
      <c r="N25" s="9">
        <v>5.7</v>
      </c>
      <c r="O25" s="66">
        <v>5.35</v>
      </c>
      <c r="P25" s="68">
        <v>16.2</v>
      </c>
      <c r="Q25" s="6">
        <v>5</v>
      </c>
      <c r="R25" s="11">
        <v>7.55</v>
      </c>
      <c r="S25" s="76">
        <v>6.1</v>
      </c>
      <c r="T25" s="54">
        <v>0.86899999999999999</v>
      </c>
      <c r="U25" s="4" t="s">
        <v>61</v>
      </c>
      <c r="V25" s="8">
        <v>4.25</v>
      </c>
      <c r="W25" s="13">
        <v>8</v>
      </c>
      <c r="X25" s="8">
        <v>0.88</v>
      </c>
      <c r="Y25" s="8">
        <v>1.5</v>
      </c>
      <c r="Z25" s="14"/>
    </row>
    <row r="26" spans="1:26" ht="14.1" customHeight="1">
      <c r="A26" s="4" t="s">
        <v>77</v>
      </c>
      <c r="B26" s="6">
        <v>20</v>
      </c>
      <c r="C26" s="4" t="s">
        <v>31</v>
      </c>
      <c r="D26" s="6">
        <v>250</v>
      </c>
      <c r="E26" s="6">
        <f t="shared" si="0"/>
        <v>250</v>
      </c>
      <c r="F26" s="6">
        <v>9000</v>
      </c>
      <c r="G26" s="6">
        <v>315</v>
      </c>
      <c r="H26" s="6">
        <v>13500</v>
      </c>
      <c r="I26" s="7">
        <v>27000</v>
      </c>
      <c r="J26" s="4" t="s">
        <v>32</v>
      </c>
      <c r="K26" s="4" t="s">
        <v>79</v>
      </c>
      <c r="L26" s="9">
        <v>17.899999999999999</v>
      </c>
      <c r="M26" s="9">
        <v>17.3</v>
      </c>
      <c r="N26" s="9">
        <v>5.7</v>
      </c>
      <c r="O26" s="66">
        <v>5.35</v>
      </c>
      <c r="P26" s="68">
        <v>16.2</v>
      </c>
      <c r="Q26" s="6">
        <v>5</v>
      </c>
      <c r="R26" s="11">
        <v>7.55</v>
      </c>
      <c r="S26" s="76">
        <v>6.1</v>
      </c>
      <c r="T26" s="54">
        <v>0.86899999999999999</v>
      </c>
      <c r="U26" s="4" t="s">
        <v>61</v>
      </c>
      <c r="V26" s="8">
        <v>4.25</v>
      </c>
      <c r="W26" s="13">
        <v>8</v>
      </c>
      <c r="X26" s="8">
        <v>0.88</v>
      </c>
      <c r="Y26" s="8">
        <v>1.5</v>
      </c>
      <c r="Z26" s="14"/>
    </row>
    <row r="27" spans="1:26" ht="14.1" customHeight="1">
      <c r="A27" s="4" t="s">
        <v>80</v>
      </c>
      <c r="B27" s="6">
        <v>8</v>
      </c>
      <c r="C27" s="4" t="s">
        <v>31</v>
      </c>
      <c r="D27" s="6">
        <v>190</v>
      </c>
      <c r="E27" s="6">
        <f t="shared" si="0"/>
        <v>190</v>
      </c>
      <c r="F27" s="6">
        <v>3050</v>
      </c>
      <c r="G27" s="6">
        <v>105</v>
      </c>
      <c r="H27" s="6">
        <v>4570</v>
      </c>
      <c r="I27" s="13">
        <v>9200</v>
      </c>
      <c r="J27" s="4" t="s">
        <v>81</v>
      </c>
      <c r="K27" s="4" t="s">
        <v>82</v>
      </c>
      <c r="L27" s="6">
        <v>18</v>
      </c>
      <c r="M27" s="9">
        <v>17.399999999999999</v>
      </c>
      <c r="N27" s="8">
        <v>5.75</v>
      </c>
      <c r="O27" s="75">
        <v>5.4</v>
      </c>
      <c r="P27" s="68">
        <v>16.2</v>
      </c>
      <c r="Q27" s="9">
        <v>5.0999999999999996</v>
      </c>
      <c r="R27" s="15">
        <v>7.6</v>
      </c>
      <c r="S27" s="76">
        <v>6</v>
      </c>
      <c r="T27" s="54">
        <v>0.87</v>
      </c>
      <c r="U27" s="4" t="s">
        <v>61</v>
      </c>
      <c r="V27" s="8">
        <v>4.25</v>
      </c>
      <c r="W27" s="13">
        <v>8</v>
      </c>
      <c r="X27" s="8">
        <v>0.88</v>
      </c>
      <c r="Y27" s="8">
        <v>1.25</v>
      </c>
      <c r="Z27" s="14"/>
    </row>
    <row r="28" spans="1:26" ht="14.1" customHeight="1">
      <c r="A28" s="4" t="s">
        <v>83</v>
      </c>
      <c r="B28" s="6">
        <v>12</v>
      </c>
      <c r="C28" s="4" t="s">
        <v>31</v>
      </c>
      <c r="D28" s="82" t="s">
        <v>84</v>
      </c>
      <c r="E28" s="6">
        <f>1.15078*223</f>
        <v>256.62394</v>
      </c>
      <c r="F28" s="6">
        <v>5000</v>
      </c>
      <c r="G28" s="6">
        <v>150</v>
      </c>
      <c r="H28" s="6">
        <v>7500</v>
      </c>
      <c r="I28" s="7">
        <v>15000</v>
      </c>
      <c r="J28" s="4" t="s">
        <v>32</v>
      </c>
      <c r="K28" s="4" t="s">
        <v>85</v>
      </c>
      <c r="L28" s="6">
        <v>18</v>
      </c>
      <c r="M28" s="8">
        <v>17.45</v>
      </c>
      <c r="N28" s="9">
        <v>6.5</v>
      </c>
      <c r="O28" s="75">
        <v>6.2</v>
      </c>
      <c r="P28" s="65">
        <v>15.95</v>
      </c>
      <c r="Q28" s="9">
        <v>5.7</v>
      </c>
      <c r="R28" s="15">
        <v>7.7</v>
      </c>
      <c r="S28" s="76">
        <v>6.1</v>
      </c>
      <c r="T28" s="54">
        <v>0.77</v>
      </c>
      <c r="U28" s="4" t="s">
        <v>83</v>
      </c>
      <c r="V28" s="8">
        <v>5.25</v>
      </c>
      <c r="W28" s="13">
        <v>8</v>
      </c>
      <c r="X28" s="8">
        <v>0.88</v>
      </c>
      <c r="Y28" s="8">
        <v>1.5</v>
      </c>
      <c r="Z28" s="14"/>
    </row>
    <row r="29" spans="1:26" ht="14.1" customHeight="1">
      <c r="A29" s="4" t="s">
        <v>86</v>
      </c>
      <c r="B29" s="6">
        <v>8</v>
      </c>
      <c r="C29" s="4" t="s">
        <v>31</v>
      </c>
      <c r="D29" s="6">
        <v>210</v>
      </c>
      <c r="E29" s="6">
        <f t="shared" si="0"/>
        <v>210</v>
      </c>
      <c r="F29" s="6">
        <v>3300</v>
      </c>
      <c r="G29" s="6">
        <v>86</v>
      </c>
      <c r="H29" s="6">
        <v>4950</v>
      </c>
      <c r="I29" s="13">
        <v>9900</v>
      </c>
      <c r="J29" s="4" t="s">
        <v>87</v>
      </c>
      <c r="K29" s="4" t="s">
        <v>88</v>
      </c>
      <c r="L29" s="9">
        <v>19.5</v>
      </c>
      <c r="M29" s="9">
        <v>18.899999999999999</v>
      </c>
      <c r="N29" s="8">
        <v>6.75</v>
      </c>
      <c r="O29" s="75">
        <v>6.2</v>
      </c>
      <c r="P29" s="65">
        <v>17.45</v>
      </c>
      <c r="Q29" s="8">
        <v>5.95</v>
      </c>
      <c r="R29" s="11">
        <v>8.0500000000000007</v>
      </c>
      <c r="S29" s="76">
        <v>5.9</v>
      </c>
      <c r="T29" s="54">
        <v>0.86499999999999999</v>
      </c>
      <c r="U29" s="4" t="s">
        <v>89</v>
      </c>
      <c r="V29" s="8">
        <v>5.25</v>
      </c>
      <c r="W29" s="13">
        <v>8</v>
      </c>
      <c r="X29" s="8">
        <v>0.81</v>
      </c>
      <c r="Y29" s="8">
        <v>1.25</v>
      </c>
      <c r="Z29" s="14"/>
    </row>
    <row r="30" spans="1:26" ht="14.1" customHeight="1">
      <c r="A30" s="4" t="s">
        <v>86</v>
      </c>
      <c r="B30" s="6">
        <v>10</v>
      </c>
      <c r="C30" s="4" t="s">
        <v>31</v>
      </c>
      <c r="D30" s="6">
        <v>190</v>
      </c>
      <c r="E30" s="6">
        <f t="shared" si="0"/>
        <v>190</v>
      </c>
      <c r="F30" s="6">
        <v>4270</v>
      </c>
      <c r="G30" s="6">
        <v>110</v>
      </c>
      <c r="H30" s="6">
        <v>6400</v>
      </c>
      <c r="I30" s="7">
        <v>12800</v>
      </c>
      <c r="J30" s="4" t="s">
        <v>32</v>
      </c>
      <c r="K30" s="4" t="s">
        <v>90</v>
      </c>
      <c r="L30" s="9">
        <v>19.2</v>
      </c>
      <c r="M30" s="9">
        <v>18.899999999999999</v>
      </c>
      <c r="N30" s="8">
        <v>6.35</v>
      </c>
      <c r="O30" s="75">
        <v>6.2</v>
      </c>
      <c r="P30" s="65">
        <v>17.45</v>
      </c>
      <c r="Q30" s="8">
        <v>5.95</v>
      </c>
      <c r="R30" s="11">
        <v>8.0500000000000007</v>
      </c>
      <c r="S30" s="76">
        <v>6.1</v>
      </c>
      <c r="T30" s="54">
        <v>0.86499999999999999</v>
      </c>
      <c r="U30" s="4" t="s">
        <v>89</v>
      </c>
      <c r="V30" s="8">
        <v>5.25</v>
      </c>
      <c r="W30" s="13">
        <v>8</v>
      </c>
      <c r="X30" s="8">
        <v>0.81</v>
      </c>
      <c r="Y30" s="8">
        <v>1.25</v>
      </c>
      <c r="Z30" s="14"/>
    </row>
    <row r="31" spans="1:26" ht="14.1" customHeight="1">
      <c r="A31" s="4" t="s">
        <v>86</v>
      </c>
      <c r="B31" s="6">
        <v>10</v>
      </c>
      <c r="C31" s="4" t="s">
        <v>31</v>
      </c>
      <c r="D31" s="6">
        <v>225</v>
      </c>
      <c r="E31" s="6">
        <f t="shared" si="0"/>
        <v>225</v>
      </c>
      <c r="F31" s="6">
        <v>4270</v>
      </c>
      <c r="G31" s="6">
        <v>110</v>
      </c>
      <c r="H31" s="6">
        <v>6400</v>
      </c>
      <c r="I31" s="7">
        <v>12800</v>
      </c>
      <c r="J31" s="4" t="s">
        <v>87</v>
      </c>
      <c r="K31" s="4" t="s">
        <v>91</v>
      </c>
      <c r="L31" s="9">
        <v>19.2</v>
      </c>
      <c r="M31" s="9">
        <v>18.899999999999999</v>
      </c>
      <c r="N31" s="8">
        <v>6.35</v>
      </c>
      <c r="O31" s="75">
        <v>6.2</v>
      </c>
      <c r="P31" s="65">
        <v>17.45</v>
      </c>
      <c r="Q31" s="8">
        <v>5.95</v>
      </c>
      <c r="R31" s="11">
        <v>8.0500000000000007</v>
      </c>
      <c r="S31" s="76">
        <v>6.1</v>
      </c>
      <c r="T31" s="54">
        <v>0.86499999999999999</v>
      </c>
      <c r="U31" s="4" t="s">
        <v>89</v>
      </c>
      <c r="V31" s="8">
        <v>5.25</v>
      </c>
      <c r="W31" s="13">
        <v>8</v>
      </c>
      <c r="X31" s="8">
        <v>0.81</v>
      </c>
      <c r="Y31" s="8">
        <v>2</v>
      </c>
      <c r="Z31" s="14"/>
    </row>
    <row r="32" spans="1:26" ht="14.1" customHeight="1">
      <c r="A32" s="4" t="s">
        <v>92</v>
      </c>
      <c r="B32" s="6">
        <v>8</v>
      </c>
      <c r="C32" s="4" t="s">
        <v>31</v>
      </c>
      <c r="D32" s="6">
        <v>160</v>
      </c>
      <c r="E32" s="6">
        <f t="shared" si="0"/>
        <v>160</v>
      </c>
      <c r="F32" s="6">
        <v>4000</v>
      </c>
      <c r="G32" s="6">
        <v>120</v>
      </c>
      <c r="H32" s="6">
        <v>5800</v>
      </c>
      <c r="I32" s="7">
        <v>10800</v>
      </c>
      <c r="J32" s="4" t="s">
        <v>62</v>
      </c>
      <c r="K32" s="4" t="s">
        <v>93</v>
      </c>
      <c r="L32" s="9">
        <v>19.5</v>
      </c>
      <c r="M32" s="9">
        <v>18.899999999999999</v>
      </c>
      <c r="N32" s="8">
        <v>6.75</v>
      </c>
      <c r="O32" s="66">
        <v>6.35</v>
      </c>
      <c r="P32" s="68">
        <v>17.8</v>
      </c>
      <c r="Q32" s="8">
        <v>5.95</v>
      </c>
      <c r="R32" s="11">
        <v>8.25</v>
      </c>
      <c r="S32" s="76">
        <v>6.8</v>
      </c>
      <c r="T32" s="54">
        <v>0.70199999999999996</v>
      </c>
      <c r="U32" s="4" t="s">
        <v>92</v>
      </c>
      <c r="V32" s="8">
        <v>4.25</v>
      </c>
      <c r="W32" s="13">
        <v>10</v>
      </c>
      <c r="X32" s="8">
        <v>0.75</v>
      </c>
      <c r="Y32" s="8">
        <v>1.5</v>
      </c>
      <c r="Z32" s="14"/>
    </row>
    <row r="33" spans="1:26" ht="14.1" customHeight="1">
      <c r="A33" s="4" t="s">
        <v>94</v>
      </c>
      <c r="B33" s="6">
        <v>12</v>
      </c>
      <c r="C33" s="4" t="s">
        <v>31</v>
      </c>
      <c r="D33" s="6">
        <v>225</v>
      </c>
      <c r="E33" s="6">
        <f t="shared" si="0"/>
        <v>225</v>
      </c>
      <c r="F33" s="6">
        <v>6225</v>
      </c>
      <c r="G33" s="6">
        <v>182</v>
      </c>
      <c r="H33" s="6">
        <v>9350</v>
      </c>
      <c r="I33" s="7">
        <v>18675</v>
      </c>
      <c r="J33" s="4" t="s">
        <v>87</v>
      </c>
      <c r="K33" s="4" t="s">
        <v>95</v>
      </c>
      <c r="L33" s="9">
        <v>20.5</v>
      </c>
      <c r="M33" s="6">
        <v>20</v>
      </c>
      <c r="N33" s="8">
        <v>6.75</v>
      </c>
      <c r="O33" s="66">
        <v>6.35</v>
      </c>
      <c r="P33" s="65">
        <v>19.45</v>
      </c>
      <c r="Q33" s="9">
        <v>6.1</v>
      </c>
      <c r="R33" s="15">
        <v>8.8000000000000007</v>
      </c>
      <c r="S33" s="76">
        <v>7.3</v>
      </c>
      <c r="T33" s="54">
        <v>0.77900000000000003</v>
      </c>
      <c r="U33" s="4" t="s">
        <v>96</v>
      </c>
      <c r="V33" s="8">
        <v>5.25</v>
      </c>
      <c r="W33" s="13">
        <v>10</v>
      </c>
      <c r="X33" s="8">
        <v>1</v>
      </c>
      <c r="Y33" s="8">
        <v>1.8</v>
      </c>
      <c r="Z33" s="14"/>
    </row>
    <row r="34" spans="1:26" ht="14.1" customHeight="1">
      <c r="A34" s="4" t="s">
        <v>97</v>
      </c>
      <c r="B34" s="6">
        <v>12</v>
      </c>
      <c r="C34" s="4" t="s">
        <v>31</v>
      </c>
      <c r="D34" s="6">
        <v>160</v>
      </c>
      <c r="E34" s="6">
        <f t="shared" si="0"/>
        <v>160</v>
      </c>
      <c r="F34" s="6">
        <v>6225</v>
      </c>
      <c r="G34" s="6">
        <v>173</v>
      </c>
      <c r="H34" s="6">
        <v>9350</v>
      </c>
      <c r="I34" s="7">
        <v>18675</v>
      </c>
      <c r="J34" s="4" t="s">
        <v>98</v>
      </c>
      <c r="K34" s="4" t="s">
        <v>99</v>
      </c>
      <c r="L34" s="6">
        <v>21</v>
      </c>
      <c r="M34" s="8">
        <v>20.45</v>
      </c>
      <c r="N34" s="9">
        <v>6.5</v>
      </c>
      <c r="O34" s="75">
        <v>6.1</v>
      </c>
      <c r="P34" s="68">
        <v>19.899999999999999</v>
      </c>
      <c r="Q34" s="8">
        <v>5.85</v>
      </c>
      <c r="R34" s="15">
        <v>8.9</v>
      </c>
      <c r="S34" s="76">
        <v>7.1</v>
      </c>
      <c r="T34" s="54">
        <v>0.84899999999999998</v>
      </c>
      <c r="U34" s="4" t="s">
        <v>97</v>
      </c>
      <c r="V34" s="8">
        <v>4.75</v>
      </c>
      <c r="W34" s="13">
        <v>10</v>
      </c>
      <c r="X34" s="8">
        <v>0.81</v>
      </c>
      <c r="Y34" s="8">
        <v>1.1299999999999999</v>
      </c>
      <c r="Z34" s="14"/>
    </row>
    <row r="35" spans="1:26" ht="14.1" customHeight="1">
      <c r="A35" s="4" t="s">
        <v>100</v>
      </c>
      <c r="B35" s="6">
        <v>12</v>
      </c>
      <c r="C35" s="4" t="s">
        <v>31</v>
      </c>
      <c r="D35" s="6">
        <v>225</v>
      </c>
      <c r="E35" s="6">
        <f t="shared" si="0"/>
        <v>225</v>
      </c>
      <c r="F35" s="6">
        <v>6400</v>
      </c>
      <c r="G35" s="6">
        <v>166</v>
      </c>
      <c r="H35" s="6">
        <v>9600</v>
      </c>
      <c r="I35" s="7">
        <v>19200</v>
      </c>
      <c r="J35" s="4" t="s">
        <v>36</v>
      </c>
      <c r="K35" s="4" t="s">
        <v>101</v>
      </c>
      <c r="L35" s="8">
        <v>21.25</v>
      </c>
      <c r="M35" s="9">
        <v>20.6</v>
      </c>
      <c r="N35" s="9">
        <v>7.2</v>
      </c>
      <c r="O35" s="75">
        <v>6.8</v>
      </c>
      <c r="P35" s="65">
        <v>19.25</v>
      </c>
      <c r="Q35" s="8">
        <v>6.35</v>
      </c>
      <c r="R35" s="17">
        <v>9</v>
      </c>
      <c r="S35" s="76">
        <v>7.3</v>
      </c>
      <c r="T35" s="54">
        <v>0.77900000000000003</v>
      </c>
      <c r="U35" s="4" t="s">
        <v>102</v>
      </c>
      <c r="V35" s="8">
        <v>5.5</v>
      </c>
      <c r="W35" s="13">
        <v>10</v>
      </c>
      <c r="X35" s="8">
        <v>1</v>
      </c>
      <c r="Y35" s="8">
        <v>1.8</v>
      </c>
      <c r="Z35" s="14"/>
    </row>
    <row r="36" spans="1:26" ht="15" customHeight="1">
      <c r="A36" s="4" t="s">
        <v>100</v>
      </c>
      <c r="B36" s="6">
        <v>14</v>
      </c>
      <c r="C36" s="4" t="s">
        <v>31</v>
      </c>
      <c r="D36" s="6">
        <v>225</v>
      </c>
      <c r="E36" s="6">
        <f t="shared" si="0"/>
        <v>225</v>
      </c>
      <c r="F36" s="6">
        <v>7600</v>
      </c>
      <c r="G36" s="6">
        <v>198</v>
      </c>
      <c r="H36" s="6">
        <v>11400</v>
      </c>
      <c r="I36" s="7">
        <v>22800</v>
      </c>
      <c r="J36" s="4" t="s">
        <v>62</v>
      </c>
      <c r="K36" s="4" t="s">
        <v>103</v>
      </c>
      <c r="L36" s="8">
        <v>21.25</v>
      </c>
      <c r="M36" s="9">
        <v>20.6</v>
      </c>
      <c r="N36" s="9">
        <v>7.2</v>
      </c>
      <c r="O36" s="75">
        <v>6.8</v>
      </c>
      <c r="P36" s="65">
        <v>19.25</v>
      </c>
      <c r="Q36" s="8">
        <v>6.35</v>
      </c>
      <c r="R36" s="17">
        <v>9</v>
      </c>
      <c r="S36" s="76">
        <v>7.6</v>
      </c>
      <c r="T36" s="54">
        <v>0.76</v>
      </c>
      <c r="U36" s="4" t="s">
        <v>102</v>
      </c>
      <c r="V36" s="8">
        <v>5.5</v>
      </c>
      <c r="W36" s="13">
        <v>10</v>
      </c>
      <c r="X36" s="8">
        <v>1</v>
      </c>
      <c r="Y36" s="8">
        <v>1.3</v>
      </c>
      <c r="Z36" s="14"/>
    </row>
    <row r="37" spans="1:26" ht="14.1" customHeight="1">
      <c r="A37" s="4" t="s">
        <v>100</v>
      </c>
      <c r="B37" s="6">
        <v>20</v>
      </c>
      <c r="C37" s="4" t="s">
        <v>31</v>
      </c>
      <c r="D37" s="82" t="s">
        <v>104</v>
      </c>
      <c r="E37" s="6">
        <f>1.15078*195</f>
        <v>224.40209999999999</v>
      </c>
      <c r="F37" s="6">
        <v>12000</v>
      </c>
      <c r="G37" s="6">
        <v>325</v>
      </c>
      <c r="H37" s="6">
        <v>18000</v>
      </c>
      <c r="I37" s="7">
        <v>36000</v>
      </c>
      <c r="J37" s="4" t="s">
        <v>105</v>
      </c>
      <c r="K37" s="4" t="s">
        <v>106</v>
      </c>
      <c r="L37" s="8">
        <v>21.25</v>
      </c>
      <c r="M37" s="9">
        <v>20.6</v>
      </c>
      <c r="N37" s="9">
        <v>7.2</v>
      </c>
      <c r="O37" s="75">
        <v>6.8</v>
      </c>
      <c r="P37" s="65">
        <v>19.25</v>
      </c>
      <c r="Q37" s="8">
        <v>6.35</v>
      </c>
      <c r="R37" s="17">
        <v>9</v>
      </c>
      <c r="S37" s="76">
        <v>7.6</v>
      </c>
      <c r="T37" s="54">
        <v>0.77900000000000003</v>
      </c>
      <c r="U37" s="4" t="s">
        <v>102</v>
      </c>
      <c r="V37" s="8">
        <v>5.5</v>
      </c>
      <c r="W37" s="13">
        <v>10</v>
      </c>
      <c r="X37" s="8">
        <v>1</v>
      </c>
      <c r="Y37" s="8">
        <v>2.1</v>
      </c>
      <c r="Z37" s="14"/>
    </row>
    <row r="38" spans="1:26" ht="14.1" customHeight="1">
      <c r="A38" s="4" t="s">
        <v>107</v>
      </c>
      <c r="B38" s="6">
        <v>12</v>
      </c>
      <c r="C38" s="4" t="s">
        <v>31</v>
      </c>
      <c r="D38" s="82" t="s">
        <v>72</v>
      </c>
      <c r="E38" s="6">
        <f>1.15078*139</f>
        <v>159.95841999999999</v>
      </c>
      <c r="F38" s="6">
        <v>6700</v>
      </c>
      <c r="G38" s="6">
        <v>135</v>
      </c>
      <c r="H38" s="6">
        <v>9720</v>
      </c>
      <c r="I38" s="7">
        <v>18100</v>
      </c>
      <c r="J38" s="4" t="s">
        <v>32</v>
      </c>
      <c r="K38" s="4" t="s">
        <v>108</v>
      </c>
      <c r="L38" s="8">
        <v>21.76</v>
      </c>
      <c r="M38" s="8">
        <v>21.14</v>
      </c>
      <c r="N38" s="8">
        <v>7.05</v>
      </c>
      <c r="O38" s="66">
        <v>6.73</v>
      </c>
      <c r="P38" s="65">
        <v>18.89</v>
      </c>
      <c r="Q38" s="8">
        <v>6.13</v>
      </c>
      <c r="R38" s="17">
        <v>9</v>
      </c>
      <c r="S38" s="76">
        <v>7</v>
      </c>
      <c r="T38" s="54">
        <v>0.83</v>
      </c>
      <c r="U38" s="4" t="s">
        <v>109</v>
      </c>
      <c r="V38" s="8">
        <v>5.9</v>
      </c>
      <c r="W38" s="13">
        <v>10</v>
      </c>
      <c r="X38" s="8">
        <v>0.75</v>
      </c>
      <c r="Y38" s="4" t="s">
        <v>52</v>
      </c>
      <c r="Z38" s="14"/>
    </row>
    <row r="39" spans="1:26" ht="14.1" customHeight="1">
      <c r="A39" s="4" t="s">
        <v>110</v>
      </c>
      <c r="B39" s="6">
        <v>10</v>
      </c>
      <c r="C39" s="4" t="s">
        <v>31</v>
      </c>
      <c r="D39" s="6">
        <v>190</v>
      </c>
      <c r="E39" s="6">
        <f t="shared" si="0"/>
        <v>190</v>
      </c>
      <c r="F39" s="6">
        <v>5700</v>
      </c>
      <c r="G39" s="6">
        <v>180</v>
      </c>
      <c r="H39" s="6">
        <v>8550</v>
      </c>
      <c r="I39" s="7">
        <v>17100</v>
      </c>
      <c r="J39" s="4" t="s">
        <v>62</v>
      </c>
      <c r="K39" s="4" t="s">
        <v>111</v>
      </c>
      <c r="L39" s="6">
        <v>22</v>
      </c>
      <c r="M39" s="9">
        <v>21.4</v>
      </c>
      <c r="N39" s="8">
        <v>5.75</v>
      </c>
      <c r="O39" s="75">
        <v>5.4</v>
      </c>
      <c r="P39" s="68">
        <v>20.2</v>
      </c>
      <c r="Q39" s="8">
        <v>5.05</v>
      </c>
      <c r="R39" s="15">
        <v>9.6</v>
      </c>
      <c r="S39" s="76">
        <v>8</v>
      </c>
      <c r="T39" s="54">
        <v>0.87</v>
      </c>
      <c r="U39" s="4" t="s">
        <v>112</v>
      </c>
      <c r="V39" s="8">
        <v>4.25</v>
      </c>
      <c r="W39" s="13">
        <v>12</v>
      </c>
      <c r="X39" s="8">
        <v>0.88</v>
      </c>
      <c r="Y39" s="8">
        <v>1.35</v>
      </c>
      <c r="Z39" s="14"/>
    </row>
    <row r="40" spans="1:26" ht="14.1" customHeight="1">
      <c r="A40" s="4" t="s">
        <v>110</v>
      </c>
      <c r="B40" s="6">
        <v>12</v>
      </c>
      <c r="C40" s="4" t="s">
        <v>31</v>
      </c>
      <c r="D40" s="6">
        <v>210</v>
      </c>
      <c r="E40" s="6">
        <f t="shared" si="0"/>
        <v>210</v>
      </c>
      <c r="F40" s="6">
        <v>7100</v>
      </c>
      <c r="G40" s="6">
        <v>220</v>
      </c>
      <c r="H40" s="6">
        <v>10650</v>
      </c>
      <c r="I40" s="7">
        <v>21300</v>
      </c>
      <c r="J40" s="4" t="s">
        <v>62</v>
      </c>
      <c r="K40" s="4" t="s">
        <v>113</v>
      </c>
      <c r="L40" s="6">
        <v>22</v>
      </c>
      <c r="M40" s="9">
        <v>21.4</v>
      </c>
      <c r="N40" s="8">
        <v>5.75</v>
      </c>
      <c r="O40" s="75">
        <v>5.4</v>
      </c>
      <c r="P40" s="68">
        <v>20.2</v>
      </c>
      <c r="Q40" s="8">
        <v>5.05</v>
      </c>
      <c r="R40" s="15">
        <v>9.6</v>
      </c>
      <c r="S40" s="76">
        <v>8.3000000000000007</v>
      </c>
      <c r="T40" s="54">
        <v>0.87</v>
      </c>
      <c r="U40" s="4" t="s">
        <v>112</v>
      </c>
      <c r="V40" s="8">
        <v>4.25</v>
      </c>
      <c r="W40" s="13">
        <v>12</v>
      </c>
      <c r="X40" s="8">
        <v>0.88</v>
      </c>
      <c r="Y40" s="8">
        <v>1.35</v>
      </c>
      <c r="Z40" s="14"/>
    </row>
    <row r="41" spans="1:26" ht="14.1" customHeight="1">
      <c r="A41" s="4" t="s">
        <v>114</v>
      </c>
      <c r="B41" s="6">
        <v>6</v>
      </c>
      <c r="C41" s="4" t="s">
        <v>31</v>
      </c>
      <c r="D41" s="6">
        <v>190</v>
      </c>
      <c r="E41" s="6">
        <f t="shared" si="0"/>
        <v>190</v>
      </c>
      <c r="F41" s="6">
        <v>2800</v>
      </c>
      <c r="G41" s="6">
        <v>68</v>
      </c>
      <c r="H41" s="6">
        <v>4200</v>
      </c>
      <c r="I41" s="13">
        <v>8400</v>
      </c>
      <c r="J41" s="4" t="s">
        <v>32</v>
      </c>
      <c r="K41" s="4" t="s">
        <v>115</v>
      </c>
      <c r="L41" s="9">
        <v>22.1</v>
      </c>
      <c r="M41" s="8">
        <v>21.35</v>
      </c>
      <c r="N41" s="8">
        <v>6.65</v>
      </c>
      <c r="O41" s="66">
        <v>6.25</v>
      </c>
      <c r="P41" s="68">
        <v>19.899999999999999</v>
      </c>
      <c r="Q41" s="8">
        <v>5.65</v>
      </c>
      <c r="R41" s="15">
        <v>9.1999999999999993</v>
      </c>
      <c r="S41" s="76">
        <v>6.9</v>
      </c>
      <c r="T41" s="54">
        <v>0.90800000000000003</v>
      </c>
      <c r="U41" s="4" t="s">
        <v>116</v>
      </c>
      <c r="V41" s="8">
        <v>4.75</v>
      </c>
      <c r="W41" s="13">
        <v>10</v>
      </c>
      <c r="X41" s="8">
        <v>0.81</v>
      </c>
      <c r="Y41" s="8">
        <v>1.2</v>
      </c>
      <c r="Z41" s="14"/>
    </row>
    <row r="42" spans="1:26" ht="14.1" customHeight="1">
      <c r="A42" s="4" t="s">
        <v>114</v>
      </c>
      <c r="B42" s="6">
        <v>8</v>
      </c>
      <c r="C42" s="4" t="s">
        <v>31</v>
      </c>
      <c r="D42" s="6">
        <v>210</v>
      </c>
      <c r="E42" s="6">
        <f t="shared" si="0"/>
        <v>210</v>
      </c>
      <c r="F42" s="6">
        <v>3975</v>
      </c>
      <c r="G42" s="6">
        <v>95</v>
      </c>
      <c r="H42" s="6">
        <v>5975</v>
      </c>
      <c r="I42" s="7">
        <v>11925</v>
      </c>
      <c r="J42" s="4" t="s">
        <v>32</v>
      </c>
      <c r="K42" s="4" t="s">
        <v>117</v>
      </c>
      <c r="L42" s="9">
        <v>22.1</v>
      </c>
      <c r="M42" s="8">
        <v>21.35</v>
      </c>
      <c r="N42" s="8">
        <v>6.65</v>
      </c>
      <c r="O42" s="66">
        <v>6.25</v>
      </c>
      <c r="P42" s="68">
        <v>19.899999999999999</v>
      </c>
      <c r="Q42" s="8">
        <v>5.65</v>
      </c>
      <c r="R42" s="15">
        <v>9.1999999999999993</v>
      </c>
      <c r="S42" s="76">
        <v>6.9</v>
      </c>
      <c r="T42" s="54">
        <v>0.90800000000000003</v>
      </c>
      <c r="U42" s="4" t="s">
        <v>116</v>
      </c>
      <c r="V42" s="8">
        <v>4.75</v>
      </c>
      <c r="W42" s="13">
        <v>10</v>
      </c>
      <c r="X42" s="8">
        <v>0.81</v>
      </c>
      <c r="Y42" s="8">
        <v>1.56</v>
      </c>
      <c r="Z42" s="14"/>
    </row>
    <row r="43" spans="1:26" ht="14.1" customHeight="1">
      <c r="A43" s="4" t="s">
        <v>118</v>
      </c>
      <c r="B43" s="6">
        <v>18</v>
      </c>
      <c r="C43" s="4" t="s">
        <v>31</v>
      </c>
      <c r="D43" s="82" t="s">
        <v>119</v>
      </c>
      <c r="E43" s="6">
        <f>1.15078*200</f>
        <v>230.15599999999998</v>
      </c>
      <c r="F43" s="6">
        <v>10700</v>
      </c>
      <c r="G43" s="6">
        <v>260</v>
      </c>
      <c r="H43" s="6">
        <v>16050</v>
      </c>
      <c r="I43" s="7">
        <v>32100</v>
      </c>
      <c r="J43" s="4" t="s">
        <v>32</v>
      </c>
      <c r="K43" s="4" t="s">
        <v>120</v>
      </c>
      <c r="L43" s="9">
        <v>22.2</v>
      </c>
      <c r="M43" s="9">
        <v>21.6</v>
      </c>
      <c r="N43" s="9">
        <v>6.8</v>
      </c>
      <c r="O43" s="75">
        <v>6.4</v>
      </c>
      <c r="P43" s="74">
        <v>20</v>
      </c>
      <c r="Q43" s="6">
        <v>6</v>
      </c>
      <c r="R43" s="11">
        <v>9.4499999999999993</v>
      </c>
      <c r="S43" s="76">
        <v>7.4</v>
      </c>
      <c r="T43" s="54">
        <v>0.90200000000000002</v>
      </c>
      <c r="U43" s="4" t="s">
        <v>102</v>
      </c>
      <c r="V43" s="8">
        <v>5.5</v>
      </c>
      <c r="W43" s="13">
        <v>10</v>
      </c>
      <c r="X43" s="8">
        <v>1</v>
      </c>
      <c r="Y43" s="8">
        <v>2.0499999999999998</v>
      </c>
      <c r="Z43" s="14"/>
    </row>
    <row r="44" spans="1:26" ht="14.1" customHeight="1">
      <c r="A44" s="4" t="s">
        <v>118</v>
      </c>
      <c r="B44" s="6">
        <v>18</v>
      </c>
      <c r="C44" s="4" t="s">
        <v>31</v>
      </c>
      <c r="D44" s="82" t="s">
        <v>121</v>
      </c>
      <c r="E44" s="6">
        <f>1.15078*244</f>
        <v>280.79031999999995</v>
      </c>
      <c r="F44" s="6">
        <v>9200</v>
      </c>
      <c r="G44" s="6">
        <v>260</v>
      </c>
      <c r="H44" s="6">
        <v>13800</v>
      </c>
      <c r="I44" s="7">
        <v>32100</v>
      </c>
      <c r="J44" s="4" t="s">
        <v>32</v>
      </c>
      <c r="K44" s="4" t="s">
        <v>122</v>
      </c>
      <c r="L44" s="9">
        <v>22.2</v>
      </c>
      <c r="M44" s="9">
        <v>21.6</v>
      </c>
      <c r="N44" s="9">
        <v>6.8</v>
      </c>
      <c r="O44" s="75">
        <v>6.4</v>
      </c>
      <c r="P44" s="74">
        <v>20</v>
      </c>
      <c r="Q44" s="6">
        <v>6</v>
      </c>
      <c r="R44" s="15">
        <v>9.6999999999999993</v>
      </c>
      <c r="S44" s="76">
        <v>7.4</v>
      </c>
      <c r="T44" s="54">
        <v>0.90200000000000002</v>
      </c>
      <c r="U44" s="4" t="s">
        <v>102</v>
      </c>
      <c r="V44" s="8">
        <v>5.5</v>
      </c>
      <c r="W44" s="13">
        <v>10</v>
      </c>
      <c r="X44" s="8">
        <v>1</v>
      </c>
      <c r="Y44" s="8">
        <v>2.0499999999999998</v>
      </c>
      <c r="Z44" s="14"/>
    </row>
    <row r="45" spans="1:26" ht="14.1" customHeight="1">
      <c r="A45" s="4" t="s">
        <v>118</v>
      </c>
      <c r="B45" s="6">
        <v>20</v>
      </c>
      <c r="C45" s="4" t="s">
        <v>31</v>
      </c>
      <c r="D45" s="82" t="s">
        <v>123</v>
      </c>
      <c r="E45" s="6">
        <f>1.15078*190</f>
        <v>218.64819999999997</v>
      </c>
      <c r="F45" s="6">
        <v>12000</v>
      </c>
      <c r="G45" s="6">
        <v>270</v>
      </c>
      <c r="H45" s="6">
        <v>18000</v>
      </c>
      <c r="I45" s="7">
        <v>36000</v>
      </c>
      <c r="J45" s="4" t="s">
        <v>32</v>
      </c>
      <c r="K45" s="4" t="s">
        <v>124</v>
      </c>
      <c r="L45" s="9">
        <v>22.2</v>
      </c>
      <c r="M45" s="9">
        <v>21.6</v>
      </c>
      <c r="N45" s="9">
        <v>6.8</v>
      </c>
      <c r="O45" s="75">
        <v>6.4</v>
      </c>
      <c r="P45" s="74">
        <v>20</v>
      </c>
      <c r="Q45" s="6">
        <v>6</v>
      </c>
      <c r="R45" s="11">
        <v>9.35</v>
      </c>
      <c r="S45" s="76">
        <v>7.4</v>
      </c>
      <c r="T45" s="54">
        <v>0.90200000000000002</v>
      </c>
      <c r="U45" s="4" t="s">
        <v>102</v>
      </c>
      <c r="V45" s="8">
        <v>5.5</v>
      </c>
      <c r="W45" s="13">
        <v>10</v>
      </c>
      <c r="X45" s="8">
        <v>1</v>
      </c>
      <c r="Y45" s="8">
        <v>2.0499999999999998</v>
      </c>
      <c r="Z45" s="14"/>
    </row>
    <row r="46" spans="1:26" ht="14.1" customHeight="1">
      <c r="A46" s="4" t="s">
        <v>118</v>
      </c>
      <c r="B46" s="6">
        <v>22</v>
      </c>
      <c r="C46" s="4" t="s">
        <v>31</v>
      </c>
      <c r="D46" s="6">
        <v>225</v>
      </c>
      <c r="E46" s="6">
        <f t="shared" si="0"/>
        <v>225</v>
      </c>
      <c r="F46" s="6">
        <v>14150</v>
      </c>
      <c r="G46" s="6">
        <v>304</v>
      </c>
      <c r="H46" s="6">
        <v>21225</v>
      </c>
      <c r="I46" s="7">
        <v>42450</v>
      </c>
      <c r="J46" s="4" t="s">
        <v>32</v>
      </c>
      <c r="K46" s="4" t="s">
        <v>125</v>
      </c>
      <c r="L46" s="9">
        <v>22.2</v>
      </c>
      <c r="M46" s="9">
        <v>21.6</v>
      </c>
      <c r="N46" s="9">
        <v>6.8</v>
      </c>
      <c r="O46" s="75">
        <v>6.4</v>
      </c>
      <c r="P46" s="74">
        <v>20</v>
      </c>
      <c r="Q46" s="6">
        <v>6</v>
      </c>
      <c r="R46" s="11">
        <v>9.35</v>
      </c>
      <c r="S46" s="76">
        <v>7.4</v>
      </c>
      <c r="T46" s="54">
        <v>0.90200000000000002</v>
      </c>
      <c r="U46" s="4" t="s">
        <v>102</v>
      </c>
      <c r="V46" s="8">
        <v>5.5</v>
      </c>
      <c r="W46" s="13">
        <v>10</v>
      </c>
      <c r="X46" s="8">
        <v>1</v>
      </c>
      <c r="Y46" s="8">
        <v>2.0499999999999998</v>
      </c>
      <c r="Z46" s="14"/>
    </row>
    <row r="47" spans="1:26" ht="14.1" customHeight="1">
      <c r="A47" s="4" t="s">
        <v>126</v>
      </c>
      <c r="B47" s="6">
        <v>6</v>
      </c>
      <c r="C47" s="4" t="s">
        <v>41</v>
      </c>
      <c r="D47" s="6">
        <v>120</v>
      </c>
      <c r="E47" s="6">
        <f t="shared" si="0"/>
        <v>120</v>
      </c>
      <c r="F47" s="6">
        <v>2500</v>
      </c>
      <c r="G47" s="6">
        <v>40</v>
      </c>
      <c r="H47" s="6">
        <v>3620</v>
      </c>
      <c r="I47" s="13">
        <v>6700</v>
      </c>
      <c r="J47" s="4" t="s">
        <v>42</v>
      </c>
      <c r="K47" s="4" t="s">
        <v>127</v>
      </c>
      <c r="L47" s="6">
        <v>22</v>
      </c>
      <c r="M47" s="9">
        <v>21.3</v>
      </c>
      <c r="N47" s="6">
        <v>8</v>
      </c>
      <c r="O47" s="66">
        <v>7.55</v>
      </c>
      <c r="P47" s="68">
        <v>19.5</v>
      </c>
      <c r="Q47" s="8">
        <v>7.05</v>
      </c>
      <c r="R47" s="11">
        <v>8.75</v>
      </c>
      <c r="S47" s="76">
        <v>6</v>
      </c>
      <c r="T47" s="54">
        <v>0.878</v>
      </c>
      <c r="U47" s="4" t="s">
        <v>126</v>
      </c>
      <c r="V47" s="8">
        <v>6</v>
      </c>
      <c r="W47" s="13">
        <v>8</v>
      </c>
      <c r="X47" s="8">
        <v>0.88</v>
      </c>
      <c r="Y47" s="8">
        <v>1.1000000000000001</v>
      </c>
      <c r="Z47" s="14"/>
    </row>
    <row r="48" spans="1:26" ht="14.1" customHeight="1">
      <c r="A48" s="4" t="s">
        <v>128</v>
      </c>
      <c r="B48" s="6">
        <v>10</v>
      </c>
      <c r="C48" s="4" t="s">
        <v>31</v>
      </c>
      <c r="D48" s="6">
        <v>190</v>
      </c>
      <c r="E48" s="6">
        <f t="shared" si="0"/>
        <v>190</v>
      </c>
      <c r="F48" s="6">
        <v>6500</v>
      </c>
      <c r="G48" s="6">
        <v>110</v>
      </c>
      <c r="H48" s="6">
        <v>9750</v>
      </c>
      <c r="I48" s="7">
        <v>17500</v>
      </c>
      <c r="J48" s="4" t="s">
        <v>62</v>
      </c>
      <c r="K48" s="4" t="s">
        <v>129</v>
      </c>
      <c r="L48" s="6">
        <v>22</v>
      </c>
      <c r="M48" s="8">
        <v>21.35</v>
      </c>
      <c r="N48" s="6">
        <v>8</v>
      </c>
      <c r="O48" s="66">
        <v>7.55</v>
      </c>
      <c r="P48" s="65">
        <v>19.850000000000001</v>
      </c>
      <c r="Q48" s="8">
        <v>7.05</v>
      </c>
      <c r="R48" s="17">
        <v>9</v>
      </c>
      <c r="S48" s="76">
        <v>6.9</v>
      </c>
      <c r="T48" s="54">
        <v>0.75</v>
      </c>
      <c r="U48" s="4" t="s">
        <v>128</v>
      </c>
      <c r="V48" s="8">
        <v>5</v>
      </c>
      <c r="W48" s="13">
        <v>10</v>
      </c>
      <c r="X48" s="8">
        <v>0.63</v>
      </c>
      <c r="Y48" s="8">
        <v>1.4</v>
      </c>
      <c r="Z48" s="14"/>
    </row>
    <row r="49" spans="1:26" ht="14.1" customHeight="1">
      <c r="A49" s="4" t="s">
        <v>128</v>
      </c>
      <c r="B49" s="6">
        <v>12</v>
      </c>
      <c r="C49" s="4" t="s">
        <v>31</v>
      </c>
      <c r="D49" s="6">
        <v>190</v>
      </c>
      <c r="E49" s="6">
        <f t="shared" si="0"/>
        <v>190</v>
      </c>
      <c r="F49" s="6">
        <v>7900</v>
      </c>
      <c r="G49" s="6">
        <v>135</v>
      </c>
      <c r="H49" s="6">
        <v>11450</v>
      </c>
      <c r="I49" s="7">
        <v>21300</v>
      </c>
      <c r="J49" s="4" t="s">
        <v>62</v>
      </c>
      <c r="K49" s="4" t="s">
        <v>130</v>
      </c>
      <c r="L49" s="6">
        <v>22</v>
      </c>
      <c r="M49" s="8">
        <v>21.35</v>
      </c>
      <c r="N49" s="6">
        <v>8</v>
      </c>
      <c r="O49" s="66">
        <v>7.55</v>
      </c>
      <c r="P49" s="65">
        <v>19.850000000000001</v>
      </c>
      <c r="Q49" s="8">
        <v>7.05</v>
      </c>
      <c r="R49" s="17">
        <v>9</v>
      </c>
      <c r="S49" s="76">
        <v>7.1</v>
      </c>
      <c r="T49" s="54">
        <v>0.75</v>
      </c>
      <c r="U49" s="4" t="s">
        <v>128</v>
      </c>
      <c r="V49" s="8">
        <v>5</v>
      </c>
      <c r="W49" s="13">
        <v>10</v>
      </c>
      <c r="X49" s="8">
        <v>0.63</v>
      </c>
      <c r="Y49" s="8">
        <v>1.4</v>
      </c>
      <c r="Z49" s="14"/>
    </row>
    <row r="50" spans="1:26" ht="14.1" customHeight="1">
      <c r="A50" s="4" t="s">
        <v>131</v>
      </c>
      <c r="B50" s="6">
        <v>12</v>
      </c>
      <c r="C50" s="4" t="s">
        <v>31</v>
      </c>
      <c r="D50" s="6">
        <v>190</v>
      </c>
      <c r="E50" s="6">
        <f t="shared" si="0"/>
        <v>190</v>
      </c>
      <c r="F50" s="6">
        <v>6900</v>
      </c>
      <c r="G50" s="6">
        <v>132</v>
      </c>
      <c r="H50" s="6">
        <v>10350</v>
      </c>
      <c r="I50" s="7">
        <v>18620</v>
      </c>
      <c r="J50" s="4" t="s">
        <v>62</v>
      </c>
      <c r="K50" s="4" t="s">
        <v>132</v>
      </c>
      <c r="L50" s="6">
        <v>22</v>
      </c>
      <c r="M50" s="9">
        <v>21.4</v>
      </c>
      <c r="N50" s="8">
        <v>8.25</v>
      </c>
      <c r="O50" s="75">
        <v>7.8</v>
      </c>
      <c r="P50" s="68">
        <v>20.8</v>
      </c>
      <c r="Q50" s="8">
        <v>7.45</v>
      </c>
      <c r="R50" s="11">
        <v>9.14</v>
      </c>
      <c r="S50" s="76">
        <v>7.1</v>
      </c>
      <c r="T50" s="54">
        <v>0.72599999999999998</v>
      </c>
      <c r="U50" s="4" t="s">
        <v>131</v>
      </c>
      <c r="V50" s="8">
        <v>5.25</v>
      </c>
      <c r="W50" s="13">
        <v>10</v>
      </c>
      <c r="X50" s="8">
        <v>0.85</v>
      </c>
      <c r="Y50" s="8">
        <v>1.1000000000000001</v>
      </c>
      <c r="Z50" s="14"/>
    </row>
    <row r="51" spans="1:26" ht="15" customHeight="1">
      <c r="A51" s="4" t="s">
        <v>131</v>
      </c>
      <c r="B51" s="6">
        <v>14</v>
      </c>
      <c r="C51" s="4" t="s">
        <v>31</v>
      </c>
      <c r="D51" s="6">
        <v>190</v>
      </c>
      <c r="E51" s="6">
        <f t="shared" si="0"/>
        <v>190</v>
      </c>
      <c r="F51" s="6">
        <v>8300</v>
      </c>
      <c r="G51" s="6">
        <v>156</v>
      </c>
      <c r="H51" s="6">
        <v>12500</v>
      </c>
      <c r="I51" s="7">
        <v>22400</v>
      </c>
      <c r="J51" s="4" t="s">
        <v>62</v>
      </c>
      <c r="K51" s="4" t="s">
        <v>133</v>
      </c>
      <c r="L51" s="6">
        <v>22</v>
      </c>
      <c r="M51" s="8">
        <v>21.35</v>
      </c>
      <c r="N51" s="8">
        <v>8.25</v>
      </c>
      <c r="O51" s="75">
        <v>7.8</v>
      </c>
      <c r="P51" s="65">
        <v>20.79</v>
      </c>
      <c r="Q51" s="8">
        <v>7.44</v>
      </c>
      <c r="R51" s="11">
        <v>9.14</v>
      </c>
      <c r="S51" s="76">
        <v>7.1</v>
      </c>
      <c r="T51" s="54">
        <v>0.72599999999999998</v>
      </c>
      <c r="U51" s="4" t="s">
        <v>131</v>
      </c>
      <c r="V51" s="8">
        <v>5.25</v>
      </c>
      <c r="W51" s="13">
        <v>10</v>
      </c>
      <c r="X51" s="8">
        <v>0.85</v>
      </c>
      <c r="Y51" s="8">
        <v>2.14</v>
      </c>
      <c r="Z51" s="14"/>
    </row>
    <row r="52" spans="1:26" ht="13.5" customHeight="1">
      <c r="A52" s="4" t="s">
        <v>134</v>
      </c>
      <c r="B52" s="6">
        <v>16</v>
      </c>
      <c r="C52" s="4" t="s">
        <v>31</v>
      </c>
      <c r="D52" s="82" t="s">
        <v>135</v>
      </c>
      <c r="E52" s="6">
        <f>1.15078*217</f>
        <v>249.71925999999999</v>
      </c>
      <c r="F52" s="6">
        <v>10000</v>
      </c>
      <c r="G52" s="6">
        <v>210</v>
      </c>
      <c r="H52" s="6">
        <v>15000</v>
      </c>
      <c r="I52" s="7">
        <v>30000</v>
      </c>
      <c r="J52" s="4" t="s">
        <v>32</v>
      </c>
      <c r="K52" s="4" t="s">
        <v>136</v>
      </c>
      <c r="L52" s="6">
        <v>22</v>
      </c>
      <c r="M52" s="9">
        <v>21.4</v>
      </c>
      <c r="N52" s="9">
        <v>8.5</v>
      </c>
      <c r="O52" s="75">
        <v>8.1</v>
      </c>
      <c r="P52" s="65">
        <v>16.64</v>
      </c>
      <c r="Q52" s="9">
        <v>7.5</v>
      </c>
      <c r="R52" s="11">
        <v>9.39</v>
      </c>
      <c r="S52" s="76">
        <v>7.8</v>
      </c>
      <c r="T52" s="54">
        <v>0.64400000000000002</v>
      </c>
      <c r="U52" s="4" t="s">
        <v>134</v>
      </c>
      <c r="V52" s="8">
        <v>7.25</v>
      </c>
      <c r="W52" s="13">
        <v>11</v>
      </c>
      <c r="X52" s="8">
        <v>0.88</v>
      </c>
      <c r="Y52" s="8">
        <v>1.88</v>
      </c>
      <c r="Z52" s="14"/>
    </row>
    <row r="53" spans="1:26" ht="14.1" customHeight="1">
      <c r="A53" s="4" t="s">
        <v>137</v>
      </c>
      <c r="B53" s="6">
        <v>12</v>
      </c>
      <c r="C53" s="4" t="s">
        <v>31</v>
      </c>
      <c r="D53" s="6">
        <v>210</v>
      </c>
      <c r="E53" s="6">
        <f t="shared" si="0"/>
        <v>210</v>
      </c>
      <c r="F53" s="6">
        <v>7800</v>
      </c>
      <c r="G53" s="6">
        <v>160</v>
      </c>
      <c r="H53" s="6">
        <v>11700</v>
      </c>
      <c r="I53" s="7">
        <v>23400</v>
      </c>
      <c r="J53" s="2" t="s">
        <v>62</v>
      </c>
      <c r="K53" s="4" t="s">
        <v>138</v>
      </c>
      <c r="L53" s="9">
        <v>23.2</v>
      </c>
      <c r="M53" s="9">
        <v>22.6</v>
      </c>
      <c r="N53" s="15">
        <v>7.2</v>
      </c>
      <c r="O53" s="68">
        <v>6.8</v>
      </c>
      <c r="P53" s="65">
        <v>21.15</v>
      </c>
      <c r="Q53" s="9">
        <v>6.3</v>
      </c>
      <c r="R53" s="8">
        <v>9.89</v>
      </c>
      <c r="S53" s="65">
        <v>7.9</v>
      </c>
      <c r="T53" s="54">
        <v>0.77800000000000002</v>
      </c>
      <c r="U53" s="4" t="s">
        <v>139</v>
      </c>
      <c r="V53" s="10">
        <v>6.25</v>
      </c>
      <c r="W53" s="6">
        <v>12</v>
      </c>
      <c r="X53" s="8">
        <v>0.65</v>
      </c>
      <c r="Y53" s="11">
        <v>1.25</v>
      </c>
      <c r="Z53" s="14"/>
    </row>
    <row r="54" spans="1:26" ht="14.1" customHeight="1">
      <c r="A54" s="4" t="s">
        <v>140</v>
      </c>
      <c r="B54" s="6">
        <v>12</v>
      </c>
      <c r="C54" s="4" t="s">
        <v>31</v>
      </c>
      <c r="D54" s="6">
        <v>190</v>
      </c>
      <c r="E54" s="6">
        <f t="shared" si="0"/>
        <v>190</v>
      </c>
      <c r="F54" s="6">
        <v>8150</v>
      </c>
      <c r="G54" s="6">
        <v>164</v>
      </c>
      <c r="H54" s="6">
        <v>12200</v>
      </c>
      <c r="I54" s="7">
        <v>24500</v>
      </c>
      <c r="J54" s="19" t="s">
        <v>141</v>
      </c>
      <c r="K54" s="4" t="s">
        <v>142</v>
      </c>
      <c r="L54" s="9">
        <v>24.5</v>
      </c>
      <c r="M54" s="8">
        <v>23.95</v>
      </c>
      <c r="N54" s="15">
        <v>7.5</v>
      </c>
      <c r="O54" s="74">
        <v>7</v>
      </c>
      <c r="P54" s="65">
        <v>22.25</v>
      </c>
      <c r="Q54" s="9">
        <v>6.5</v>
      </c>
      <c r="R54" s="8">
        <v>10.39</v>
      </c>
      <c r="S54" s="65">
        <v>7.8</v>
      </c>
      <c r="T54" s="54">
        <v>0.84199999999999997</v>
      </c>
      <c r="U54" s="4" t="s">
        <v>140</v>
      </c>
      <c r="V54" s="10">
        <v>6.25</v>
      </c>
      <c r="W54" s="6">
        <v>12</v>
      </c>
      <c r="X54" s="8">
        <v>0.7</v>
      </c>
      <c r="Y54" s="11">
        <v>1.75</v>
      </c>
      <c r="Z54" s="14"/>
    </row>
    <row r="55" spans="1:26" ht="14.1" customHeight="1">
      <c r="A55" s="4" t="s">
        <v>143</v>
      </c>
      <c r="B55" s="6">
        <v>18</v>
      </c>
      <c r="C55" s="4" t="s">
        <v>31</v>
      </c>
      <c r="D55" s="82" t="s">
        <v>144</v>
      </c>
      <c r="E55" s="6">
        <f>1.15078*230</f>
        <v>264.67939999999999</v>
      </c>
      <c r="F55" s="6">
        <v>12500</v>
      </c>
      <c r="G55" s="6">
        <v>285</v>
      </c>
      <c r="H55" s="6">
        <v>18750</v>
      </c>
      <c r="I55" s="7">
        <v>37500</v>
      </c>
      <c r="J55" s="2" t="s">
        <v>32</v>
      </c>
      <c r="K55" s="4" t="s">
        <v>145</v>
      </c>
      <c r="L55" s="6">
        <v>24</v>
      </c>
      <c r="M55" s="9">
        <v>23.4</v>
      </c>
      <c r="N55" s="6">
        <v>8</v>
      </c>
      <c r="O55" s="65">
        <v>7.55</v>
      </c>
      <c r="P55" s="74">
        <v>22</v>
      </c>
      <c r="Q55" s="8">
        <v>7.05</v>
      </c>
      <c r="R55" s="8">
        <v>10.44</v>
      </c>
      <c r="S55" s="65">
        <v>8.9</v>
      </c>
      <c r="T55" s="54">
        <v>0.68799999999999994</v>
      </c>
      <c r="U55" s="4" t="s">
        <v>143</v>
      </c>
      <c r="V55" s="10">
        <v>5.75</v>
      </c>
      <c r="W55" s="6">
        <v>13</v>
      </c>
      <c r="X55" s="8">
        <v>1</v>
      </c>
      <c r="Y55" s="11">
        <v>2.0499999999999998</v>
      </c>
      <c r="Z55" s="14"/>
    </row>
    <row r="56" spans="1:26" ht="14.1" customHeight="1">
      <c r="A56" s="4" t="s">
        <v>146</v>
      </c>
      <c r="B56" s="6">
        <v>18</v>
      </c>
      <c r="C56" s="4" t="s">
        <v>31</v>
      </c>
      <c r="D56" s="6">
        <v>210</v>
      </c>
      <c r="E56" s="6">
        <f t="shared" si="0"/>
        <v>210</v>
      </c>
      <c r="F56" s="6">
        <v>12200</v>
      </c>
      <c r="G56" s="6">
        <v>160</v>
      </c>
      <c r="H56" s="6">
        <v>18300</v>
      </c>
      <c r="I56" s="7">
        <v>32900</v>
      </c>
      <c r="J56" s="20" t="s">
        <v>147</v>
      </c>
      <c r="K56" s="4" t="s">
        <v>148</v>
      </c>
      <c r="L56" s="6">
        <v>24</v>
      </c>
      <c r="M56" s="9">
        <v>23.3</v>
      </c>
      <c r="N56" s="15">
        <v>9.5</v>
      </c>
      <c r="O56" s="65">
        <v>8.9499999999999993</v>
      </c>
      <c r="P56" s="68">
        <v>21.6</v>
      </c>
      <c r="Q56" s="9">
        <v>8.4</v>
      </c>
      <c r="R56" s="8">
        <v>9.85</v>
      </c>
      <c r="S56" s="65">
        <v>7.69</v>
      </c>
      <c r="T56" s="54">
        <v>0.71199999999999997</v>
      </c>
      <c r="U56" s="4" t="s">
        <v>146</v>
      </c>
      <c r="V56" s="10">
        <v>6</v>
      </c>
      <c r="W56" s="9">
        <v>10.5</v>
      </c>
      <c r="X56" s="8">
        <v>0.88</v>
      </c>
      <c r="Y56" s="11">
        <v>1.9</v>
      </c>
      <c r="Z56" s="14"/>
    </row>
    <row r="57" spans="1:26" ht="14.1" customHeight="1">
      <c r="A57" s="4" t="s">
        <v>149</v>
      </c>
      <c r="B57" s="6">
        <v>16</v>
      </c>
      <c r="C57" s="4" t="s">
        <v>31</v>
      </c>
      <c r="D57" s="6">
        <v>210</v>
      </c>
      <c r="E57" s="6">
        <f t="shared" si="0"/>
        <v>210</v>
      </c>
      <c r="F57" s="6">
        <v>11300</v>
      </c>
      <c r="G57" s="6">
        <v>187</v>
      </c>
      <c r="H57" s="6">
        <v>16950</v>
      </c>
      <c r="I57" s="7">
        <v>30515</v>
      </c>
      <c r="J57" s="19" t="s">
        <v>98</v>
      </c>
      <c r="K57" s="4" t="s">
        <v>150</v>
      </c>
      <c r="L57" s="6">
        <v>25</v>
      </c>
      <c r="M57" s="9">
        <v>24.4</v>
      </c>
      <c r="N57" s="6">
        <v>8</v>
      </c>
      <c r="O57" s="65">
        <v>7.55</v>
      </c>
      <c r="P57" s="68">
        <v>23.7</v>
      </c>
      <c r="Q57" s="9">
        <v>7.2</v>
      </c>
      <c r="R57" s="9">
        <v>10.5</v>
      </c>
      <c r="S57" s="65">
        <v>8.3000000000000007</v>
      </c>
      <c r="T57" s="54">
        <v>0.81399999999999995</v>
      </c>
      <c r="U57" s="4" t="s">
        <v>149</v>
      </c>
      <c r="V57" s="10">
        <v>5.25</v>
      </c>
      <c r="W57" s="6">
        <v>12</v>
      </c>
      <c r="X57" s="8">
        <v>0.98</v>
      </c>
      <c r="Y57" s="11">
        <v>1.8</v>
      </c>
      <c r="Z57" s="14"/>
    </row>
    <row r="58" spans="1:26" ht="14.1" customHeight="1">
      <c r="A58" s="4" t="s">
        <v>151</v>
      </c>
      <c r="B58" s="6">
        <v>16</v>
      </c>
      <c r="C58" s="4" t="s">
        <v>31</v>
      </c>
      <c r="D58" s="6">
        <v>222</v>
      </c>
      <c r="E58" s="6">
        <f t="shared" si="0"/>
        <v>222</v>
      </c>
      <c r="F58" s="6">
        <v>13939</v>
      </c>
      <c r="G58" s="6">
        <v>285</v>
      </c>
      <c r="H58" s="6">
        <v>20230</v>
      </c>
      <c r="I58" s="7">
        <v>40455</v>
      </c>
      <c r="J58" s="2" t="s">
        <v>32</v>
      </c>
      <c r="K58" s="4" t="s">
        <v>152</v>
      </c>
      <c r="L58" s="9">
        <v>25.5</v>
      </c>
      <c r="M58" s="9">
        <v>24.8</v>
      </c>
      <c r="N58" s="6">
        <v>8</v>
      </c>
      <c r="O58" s="65">
        <v>7.55</v>
      </c>
      <c r="P58" s="65">
        <v>23.14</v>
      </c>
      <c r="Q58" s="8">
        <v>6.84</v>
      </c>
      <c r="R58" s="9">
        <v>12.6</v>
      </c>
      <c r="S58" s="65">
        <v>9.4</v>
      </c>
      <c r="T58" s="54">
        <v>0.71699999999999997</v>
      </c>
      <c r="U58" s="4" t="s">
        <v>151</v>
      </c>
      <c r="V58" s="10">
        <v>5.75</v>
      </c>
      <c r="W58" s="6">
        <v>14</v>
      </c>
      <c r="X58" s="8">
        <v>1</v>
      </c>
      <c r="Y58" s="11">
        <v>2.1</v>
      </c>
      <c r="Z58" s="14"/>
    </row>
    <row r="59" spans="1:26" ht="14.1" customHeight="1">
      <c r="A59" s="4" t="s">
        <v>151</v>
      </c>
      <c r="B59" s="6">
        <v>20</v>
      </c>
      <c r="C59" s="4" t="s">
        <v>31</v>
      </c>
      <c r="D59" s="82" t="s">
        <v>135</v>
      </c>
      <c r="E59" s="6">
        <f>1.15078*217</f>
        <v>249.71925999999999</v>
      </c>
      <c r="F59" s="6">
        <v>16200</v>
      </c>
      <c r="G59" s="6">
        <v>310</v>
      </c>
      <c r="H59" s="6">
        <v>23500</v>
      </c>
      <c r="I59" s="7">
        <v>43700</v>
      </c>
      <c r="J59" s="2" t="s">
        <v>32</v>
      </c>
      <c r="K59" s="4" t="s">
        <v>153</v>
      </c>
      <c r="L59" s="9">
        <v>25.5</v>
      </c>
      <c r="M59" s="9">
        <v>24.8</v>
      </c>
      <c r="N59" s="6">
        <v>8</v>
      </c>
      <c r="O59" s="65">
        <v>7.55</v>
      </c>
      <c r="P59" s="65">
        <v>23.13</v>
      </c>
      <c r="Q59" s="8">
        <v>6.84</v>
      </c>
      <c r="R59" s="8">
        <v>10.94</v>
      </c>
      <c r="S59" s="65">
        <v>9.4</v>
      </c>
      <c r="T59" s="54">
        <v>0.71699999999999997</v>
      </c>
      <c r="U59" s="4" t="s">
        <v>151</v>
      </c>
      <c r="V59" s="10">
        <v>5.75</v>
      </c>
      <c r="W59" s="6">
        <v>14</v>
      </c>
      <c r="X59" s="8">
        <v>1</v>
      </c>
      <c r="Y59" s="11">
        <v>2.1</v>
      </c>
      <c r="Z59" s="14"/>
    </row>
    <row r="60" spans="1:26" ht="14.1" customHeight="1">
      <c r="A60" s="4" t="s">
        <v>154</v>
      </c>
      <c r="B60" s="6">
        <v>14</v>
      </c>
      <c r="C60" s="4" t="s">
        <v>31</v>
      </c>
      <c r="D60" s="6">
        <v>190</v>
      </c>
      <c r="E60" s="6">
        <f t="shared" si="0"/>
        <v>190</v>
      </c>
      <c r="F60" s="6">
        <v>8500</v>
      </c>
      <c r="G60" s="6">
        <v>101</v>
      </c>
      <c r="H60" s="6">
        <v>12750</v>
      </c>
      <c r="I60" s="7">
        <v>22950</v>
      </c>
      <c r="J60" s="2" t="s">
        <v>32</v>
      </c>
      <c r="K60" s="4" t="s">
        <v>155</v>
      </c>
      <c r="L60" s="9">
        <v>25.6</v>
      </c>
      <c r="M60" s="9">
        <v>24.7</v>
      </c>
      <c r="N60" s="11">
        <v>8.65</v>
      </c>
      <c r="O60" s="65">
        <v>8.25</v>
      </c>
      <c r="P60" s="65">
        <v>22.85</v>
      </c>
      <c r="Q60" s="8">
        <v>7.69</v>
      </c>
      <c r="R60" s="8">
        <v>10.25</v>
      </c>
      <c r="S60" s="65">
        <v>7.2</v>
      </c>
      <c r="T60" s="54">
        <v>0.89600000000000002</v>
      </c>
      <c r="U60" s="4" t="s">
        <v>156</v>
      </c>
      <c r="V60" s="10">
        <v>5.5</v>
      </c>
      <c r="W60" s="6">
        <v>10</v>
      </c>
      <c r="X60" s="8">
        <v>0.91</v>
      </c>
      <c r="Y60" s="11">
        <v>1.5</v>
      </c>
      <c r="Z60" s="14"/>
    </row>
    <row r="61" spans="1:26" ht="38.25" customHeight="1">
      <c r="A61" s="21" t="s">
        <v>157</v>
      </c>
      <c r="B61" s="22">
        <v>14</v>
      </c>
      <c r="C61" s="21" t="s">
        <v>31</v>
      </c>
      <c r="D61" s="22">
        <v>210</v>
      </c>
      <c r="E61" s="6">
        <f t="shared" si="0"/>
        <v>210</v>
      </c>
      <c r="F61" s="22">
        <v>10300</v>
      </c>
      <c r="G61" s="22">
        <v>199</v>
      </c>
      <c r="H61" s="22">
        <v>14930</v>
      </c>
      <c r="I61" s="23">
        <v>27800</v>
      </c>
      <c r="J61" s="24" t="s">
        <v>32</v>
      </c>
      <c r="K61" s="25" t="s">
        <v>158</v>
      </c>
      <c r="L61" s="26">
        <v>25.75</v>
      </c>
      <c r="M61" s="27">
        <v>25.1</v>
      </c>
      <c r="N61" s="28">
        <v>6.75</v>
      </c>
      <c r="O61" s="73">
        <v>6.35</v>
      </c>
      <c r="P61" s="73">
        <v>23.65</v>
      </c>
      <c r="Q61" s="26">
        <v>5.95</v>
      </c>
      <c r="R61" s="27">
        <v>11.2</v>
      </c>
      <c r="S61" s="73">
        <v>8</v>
      </c>
      <c r="T61" s="55">
        <v>0.88400000000000001</v>
      </c>
      <c r="U61" s="21" t="s">
        <v>159</v>
      </c>
      <c r="V61" s="29">
        <v>5</v>
      </c>
      <c r="W61" s="22">
        <v>14</v>
      </c>
      <c r="X61" s="26">
        <v>1</v>
      </c>
      <c r="Y61" s="28">
        <v>1.7</v>
      </c>
      <c r="Z61" s="30"/>
    </row>
    <row r="62" spans="1:26" ht="14.1" customHeight="1">
      <c r="A62" s="4" t="s">
        <v>160</v>
      </c>
      <c r="B62" s="6">
        <v>16</v>
      </c>
      <c r="C62" s="4" t="s">
        <v>31</v>
      </c>
      <c r="D62" s="6">
        <v>190</v>
      </c>
      <c r="E62" s="6">
        <f t="shared" si="0"/>
        <v>190</v>
      </c>
      <c r="F62" s="6">
        <v>11900</v>
      </c>
      <c r="G62" s="6">
        <v>270</v>
      </c>
      <c r="H62" s="6">
        <v>17850</v>
      </c>
      <c r="I62" s="7">
        <v>35700</v>
      </c>
      <c r="J62" s="2" t="s">
        <v>62</v>
      </c>
      <c r="K62" s="4" t="s">
        <v>161</v>
      </c>
      <c r="L62" s="6">
        <v>26</v>
      </c>
      <c r="M62" s="9">
        <v>25.3</v>
      </c>
      <c r="N62" s="11">
        <v>6.75</v>
      </c>
      <c r="O62" s="65">
        <v>6.34</v>
      </c>
      <c r="P62" s="65">
        <v>23.85</v>
      </c>
      <c r="Q62" s="8">
        <v>5.94</v>
      </c>
      <c r="R62" s="9">
        <v>11.3</v>
      </c>
      <c r="S62" s="65">
        <v>9.6</v>
      </c>
      <c r="T62" s="54">
        <v>0.88800000000000001</v>
      </c>
      <c r="U62" s="4" t="s">
        <v>159</v>
      </c>
      <c r="V62" s="10">
        <v>5</v>
      </c>
      <c r="W62" s="6">
        <v>14</v>
      </c>
      <c r="X62" s="8">
        <v>1</v>
      </c>
      <c r="Y62" s="11">
        <v>1.9</v>
      </c>
      <c r="Z62" s="14"/>
    </row>
    <row r="63" spans="1:26" ht="14.1" customHeight="1">
      <c r="A63" s="4" t="s">
        <v>162</v>
      </c>
      <c r="B63" s="6">
        <v>12</v>
      </c>
      <c r="C63" s="4" t="s">
        <v>31</v>
      </c>
      <c r="D63" s="82" t="s">
        <v>72</v>
      </c>
      <c r="E63" s="6">
        <f>1.15078*139</f>
        <v>159.95841999999999</v>
      </c>
      <c r="F63" s="6">
        <v>9700</v>
      </c>
      <c r="G63" s="6">
        <v>140</v>
      </c>
      <c r="H63" s="6">
        <v>14550</v>
      </c>
      <c r="I63" s="7">
        <v>30400</v>
      </c>
      <c r="J63" s="2" t="s">
        <v>32</v>
      </c>
      <c r="K63" s="4" t="s">
        <v>163</v>
      </c>
      <c r="L63" s="6">
        <v>26</v>
      </c>
      <c r="M63" s="9">
        <v>25.5</v>
      </c>
      <c r="N63" s="31">
        <v>10</v>
      </c>
      <c r="O63" s="65">
        <v>9.44</v>
      </c>
      <c r="P63" s="68">
        <v>23.3</v>
      </c>
      <c r="Q63" s="9">
        <v>8.8000000000000007</v>
      </c>
      <c r="R63" s="8">
        <v>10.85</v>
      </c>
      <c r="S63" s="65">
        <v>7.8</v>
      </c>
      <c r="T63" s="54">
        <v>0.75800000000000001</v>
      </c>
      <c r="U63" s="4" t="s">
        <v>162</v>
      </c>
      <c r="V63" s="10">
        <v>8</v>
      </c>
      <c r="W63" s="6">
        <v>11</v>
      </c>
      <c r="X63" s="8">
        <v>1</v>
      </c>
      <c r="Y63" s="11">
        <v>1.95</v>
      </c>
      <c r="Z63" s="14"/>
    </row>
    <row r="64" spans="1:26" ht="14.1" customHeight="1">
      <c r="A64" s="4" t="s">
        <v>164</v>
      </c>
      <c r="B64" s="6">
        <v>6</v>
      </c>
      <c r="C64" s="4" t="s">
        <v>31</v>
      </c>
      <c r="D64" s="6">
        <v>120</v>
      </c>
      <c r="E64" s="6">
        <f t="shared" si="0"/>
        <v>120</v>
      </c>
      <c r="F64" s="6">
        <v>2765</v>
      </c>
      <c r="G64" s="6">
        <v>25</v>
      </c>
      <c r="H64" s="6">
        <v>4010</v>
      </c>
      <c r="I64" s="13">
        <v>7465</v>
      </c>
      <c r="J64" s="4" t="s">
        <v>73</v>
      </c>
      <c r="K64" s="4" t="s">
        <v>165</v>
      </c>
      <c r="L64" s="6">
        <v>26</v>
      </c>
      <c r="M64" s="9">
        <v>25.1</v>
      </c>
      <c r="N64" s="15">
        <v>10.5</v>
      </c>
      <c r="O64" s="65">
        <v>9.9499999999999993</v>
      </c>
      <c r="P64" s="68">
        <v>22.4</v>
      </c>
      <c r="Q64" s="8">
        <v>9.25</v>
      </c>
      <c r="R64" s="8">
        <v>9.64</v>
      </c>
      <c r="S64" s="65">
        <v>5</v>
      </c>
      <c r="T64" s="54">
        <v>0.95499999999999996</v>
      </c>
      <c r="U64" s="4" t="s">
        <v>166</v>
      </c>
      <c r="V64" s="10">
        <v>6.75</v>
      </c>
      <c r="W64" s="6">
        <v>6</v>
      </c>
      <c r="X64" s="8">
        <v>0.88</v>
      </c>
      <c r="Y64" s="11">
        <v>1.45</v>
      </c>
      <c r="Z64" s="14"/>
    </row>
    <row r="65" spans="1:26" ht="14.1" customHeight="1">
      <c r="A65" s="4" t="s">
        <v>167</v>
      </c>
      <c r="B65" s="6">
        <v>14</v>
      </c>
      <c r="C65" s="4" t="s">
        <v>31</v>
      </c>
      <c r="D65" s="6">
        <v>210</v>
      </c>
      <c r="E65" s="6">
        <f t="shared" si="0"/>
        <v>210</v>
      </c>
      <c r="F65" s="6">
        <v>10975</v>
      </c>
      <c r="G65" s="6">
        <v>189</v>
      </c>
      <c r="H65" s="6">
        <v>16475</v>
      </c>
      <c r="I65" s="7">
        <v>29590</v>
      </c>
      <c r="J65" s="19" t="s">
        <v>141</v>
      </c>
      <c r="K65" s="4" t="s">
        <v>168</v>
      </c>
      <c r="L65" s="9">
        <v>26.5</v>
      </c>
      <c r="M65" s="9">
        <v>25.9</v>
      </c>
      <c r="N65" s="6">
        <v>8</v>
      </c>
      <c r="O65" s="65">
        <v>7.55</v>
      </c>
      <c r="P65" s="65">
        <v>25.25</v>
      </c>
      <c r="Q65" s="9">
        <v>7.2</v>
      </c>
      <c r="R65" s="9">
        <v>11.3</v>
      </c>
      <c r="S65" s="65">
        <v>9.3000000000000007</v>
      </c>
      <c r="T65" s="54">
        <v>0.78100000000000003</v>
      </c>
      <c r="U65" s="4" t="s">
        <v>169</v>
      </c>
      <c r="V65" s="10">
        <v>5.25</v>
      </c>
      <c r="W65" s="6">
        <v>14</v>
      </c>
      <c r="X65" s="8">
        <v>1</v>
      </c>
      <c r="Y65" s="11">
        <v>2</v>
      </c>
      <c r="Z65" s="14"/>
    </row>
    <row r="66" spans="1:26" ht="25.5" customHeight="1">
      <c r="A66" s="4" t="s">
        <v>170</v>
      </c>
      <c r="B66" s="6">
        <v>12</v>
      </c>
      <c r="C66" s="4" t="s">
        <v>31</v>
      </c>
      <c r="D66" s="6">
        <v>225</v>
      </c>
      <c r="E66" s="6">
        <f t="shared" si="0"/>
        <v>225</v>
      </c>
      <c r="F66" s="6">
        <v>9650</v>
      </c>
      <c r="G66" s="6">
        <v>200</v>
      </c>
      <c r="H66" s="6">
        <v>14475</v>
      </c>
      <c r="I66" s="7">
        <v>29000</v>
      </c>
      <c r="J66" s="19" t="s">
        <v>141</v>
      </c>
      <c r="K66" s="25" t="s">
        <v>171</v>
      </c>
      <c r="L66" s="6">
        <v>27</v>
      </c>
      <c r="M66" s="9">
        <v>26.3</v>
      </c>
      <c r="N66" s="11">
        <v>7.75</v>
      </c>
      <c r="O66" s="68">
        <v>7.3</v>
      </c>
      <c r="P66" s="65">
        <v>24.85</v>
      </c>
      <c r="Q66" s="8">
        <v>6.84</v>
      </c>
      <c r="R66" s="9">
        <v>11.8</v>
      </c>
      <c r="S66" s="65">
        <v>9.8000000000000007</v>
      </c>
      <c r="T66" s="54">
        <v>0.77300000000000002</v>
      </c>
      <c r="U66" s="4" t="s">
        <v>172</v>
      </c>
      <c r="V66" s="10">
        <v>6</v>
      </c>
      <c r="W66" s="6">
        <v>15</v>
      </c>
      <c r="X66" s="8">
        <v>1</v>
      </c>
      <c r="Y66" s="11">
        <v>1.6</v>
      </c>
      <c r="Z66" s="30"/>
    </row>
    <row r="67" spans="1:26" ht="14.1" customHeight="1">
      <c r="A67" s="4" t="s">
        <v>173</v>
      </c>
      <c r="B67" s="6">
        <v>24</v>
      </c>
      <c r="C67" s="4" t="s">
        <v>31</v>
      </c>
      <c r="D67" s="82" t="s">
        <v>174</v>
      </c>
      <c r="E67" s="6">
        <f>1.15078*225</f>
        <v>258.9255</v>
      </c>
      <c r="F67" s="6">
        <v>21500</v>
      </c>
      <c r="G67" s="6">
        <v>320</v>
      </c>
      <c r="H67" s="6">
        <v>31175</v>
      </c>
      <c r="I67" s="7">
        <v>58050</v>
      </c>
      <c r="J67" s="2" t="s">
        <v>32</v>
      </c>
      <c r="K67" s="4" t="s">
        <v>175</v>
      </c>
      <c r="L67" s="8">
        <v>27.75</v>
      </c>
      <c r="M67" s="8">
        <v>27.05</v>
      </c>
      <c r="N67" s="11">
        <v>8.75</v>
      </c>
      <c r="O67" s="65">
        <v>8.25</v>
      </c>
      <c r="P67" s="68">
        <v>21.6</v>
      </c>
      <c r="Q67" s="8">
        <v>7.48</v>
      </c>
      <c r="R67" s="8">
        <v>11.85</v>
      </c>
      <c r="S67" s="65">
        <v>9.9</v>
      </c>
      <c r="T67" s="54">
        <v>0.75900000000000001</v>
      </c>
      <c r="U67" s="4" t="s">
        <v>176</v>
      </c>
      <c r="V67" s="10">
        <v>6</v>
      </c>
      <c r="W67" s="9">
        <v>14.5</v>
      </c>
      <c r="X67" s="8">
        <v>1.2</v>
      </c>
      <c r="Y67" s="11">
        <v>2.35</v>
      </c>
      <c r="Z67" s="14"/>
    </row>
    <row r="68" spans="1:26" ht="14.1" customHeight="1">
      <c r="A68" s="4" t="s">
        <v>177</v>
      </c>
      <c r="B68" s="6">
        <v>22</v>
      </c>
      <c r="C68" s="4" t="s">
        <v>31</v>
      </c>
      <c r="D68" s="82" t="s">
        <v>178</v>
      </c>
      <c r="E68" s="6">
        <f>1.15078*185</f>
        <v>212.89429999999999</v>
      </c>
      <c r="F68" s="6">
        <v>18100</v>
      </c>
      <c r="G68" s="6">
        <v>280</v>
      </c>
      <c r="H68" s="6">
        <v>27150</v>
      </c>
      <c r="I68" s="7">
        <v>54300</v>
      </c>
      <c r="J68" s="2" t="s">
        <v>32</v>
      </c>
      <c r="K68" s="4" t="s">
        <v>179</v>
      </c>
      <c r="L68" s="8">
        <v>27.85</v>
      </c>
      <c r="M68" s="9">
        <v>27.3</v>
      </c>
      <c r="N68" s="15">
        <v>9.1</v>
      </c>
      <c r="O68" s="68">
        <v>8.6</v>
      </c>
      <c r="P68" s="65">
        <v>25.25</v>
      </c>
      <c r="Q68" s="6">
        <v>8</v>
      </c>
      <c r="R68" s="6">
        <v>12</v>
      </c>
      <c r="S68" s="65">
        <v>9.6</v>
      </c>
      <c r="T68" s="54">
        <v>0.76700000000000002</v>
      </c>
      <c r="U68" s="4" t="s">
        <v>177</v>
      </c>
      <c r="V68" s="10">
        <v>7.25</v>
      </c>
      <c r="W68" s="6">
        <v>14</v>
      </c>
      <c r="X68" s="8">
        <v>1.1299999999999999</v>
      </c>
      <c r="Y68" s="11">
        <v>2.25</v>
      </c>
      <c r="Z68" s="14"/>
    </row>
    <row r="69" spans="1:26" ht="14.1" customHeight="1">
      <c r="A69" s="4" t="s">
        <v>180</v>
      </c>
      <c r="B69" s="6">
        <v>16</v>
      </c>
      <c r="C69" s="4" t="s">
        <v>31</v>
      </c>
      <c r="D69" s="6">
        <v>210</v>
      </c>
      <c r="E69" s="6">
        <f>D69</f>
        <v>210</v>
      </c>
      <c r="F69" s="6">
        <v>14500</v>
      </c>
      <c r="G69" s="6">
        <v>196</v>
      </c>
      <c r="H69" s="6">
        <v>21750</v>
      </c>
      <c r="I69" s="7">
        <v>39200</v>
      </c>
      <c r="J69" s="19" t="s">
        <v>141</v>
      </c>
      <c r="K69" s="4" t="s">
        <v>181</v>
      </c>
      <c r="L69" s="6">
        <v>29</v>
      </c>
      <c r="M69" s="9">
        <v>28.2</v>
      </c>
      <c r="N69" s="6">
        <v>9</v>
      </c>
      <c r="O69" s="68">
        <v>8.5</v>
      </c>
      <c r="P69" s="68">
        <v>27.7</v>
      </c>
      <c r="Q69" s="8">
        <v>8.5500000000000007</v>
      </c>
      <c r="R69" s="9">
        <v>12.3</v>
      </c>
      <c r="S69" s="65">
        <v>9.89</v>
      </c>
      <c r="T69" s="54">
        <v>0.77700000000000002</v>
      </c>
      <c r="U69" s="4" t="s">
        <v>180</v>
      </c>
      <c r="V69" s="10">
        <v>6</v>
      </c>
      <c r="W69" s="6">
        <v>15</v>
      </c>
      <c r="X69" s="8">
        <v>0.95</v>
      </c>
      <c r="Y69" s="11">
        <v>2.15</v>
      </c>
      <c r="Z69" s="14"/>
    </row>
    <row r="70" spans="1:26" ht="14.1" customHeight="1">
      <c r="A70" s="4" t="s">
        <v>182</v>
      </c>
      <c r="B70" s="6">
        <v>10</v>
      </c>
      <c r="C70" s="4" t="s">
        <v>31</v>
      </c>
      <c r="D70" s="6">
        <v>120</v>
      </c>
      <c r="E70" s="6">
        <f t="shared" si="0"/>
        <v>120</v>
      </c>
      <c r="F70" s="6">
        <v>7070</v>
      </c>
      <c r="G70" s="6">
        <v>60</v>
      </c>
      <c r="H70" s="6">
        <v>10250</v>
      </c>
      <c r="I70" s="7">
        <v>19100</v>
      </c>
      <c r="J70" s="2" t="s">
        <v>32</v>
      </c>
      <c r="K70" s="4" t="s">
        <v>183</v>
      </c>
      <c r="L70" s="6">
        <v>29</v>
      </c>
      <c r="M70" s="9">
        <v>28.1</v>
      </c>
      <c r="N70" s="31">
        <v>11</v>
      </c>
      <c r="O70" s="68">
        <v>10.4</v>
      </c>
      <c r="P70" s="68">
        <v>25.6</v>
      </c>
      <c r="Q70" s="8">
        <v>9.35</v>
      </c>
      <c r="R70" s="9">
        <v>11.4</v>
      </c>
      <c r="S70" s="65">
        <v>7.3</v>
      </c>
      <c r="T70" s="54">
        <v>0.86699999999999999</v>
      </c>
      <c r="U70" s="4" t="s">
        <v>182</v>
      </c>
      <c r="V70" s="10">
        <v>8.5</v>
      </c>
      <c r="W70" s="6">
        <v>10</v>
      </c>
      <c r="X70" s="8">
        <v>1</v>
      </c>
      <c r="Y70" s="11">
        <v>1.1000000000000001</v>
      </c>
      <c r="Z70" s="14"/>
    </row>
    <row r="71" spans="1:26" ht="14.1" customHeight="1">
      <c r="A71" s="4" t="s">
        <v>182</v>
      </c>
      <c r="B71" s="6">
        <v>10</v>
      </c>
      <c r="C71" s="4" t="s">
        <v>31</v>
      </c>
      <c r="D71" s="6">
        <v>210</v>
      </c>
      <c r="E71" s="6">
        <f t="shared" ref="E71:E83" si="1">D71</f>
        <v>210</v>
      </c>
      <c r="F71" s="6">
        <v>7070</v>
      </c>
      <c r="G71" s="6">
        <v>69</v>
      </c>
      <c r="H71" s="6">
        <v>10605</v>
      </c>
      <c r="I71" s="7">
        <v>21210</v>
      </c>
      <c r="J71" s="2" t="s">
        <v>32</v>
      </c>
      <c r="K71" s="4" t="s">
        <v>184</v>
      </c>
      <c r="L71" s="6">
        <v>29</v>
      </c>
      <c r="M71" s="9">
        <v>28.1</v>
      </c>
      <c r="N71" s="31">
        <v>11</v>
      </c>
      <c r="O71" s="68">
        <v>10.4</v>
      </c>
      <c r="P71" s="68">
        <v>25.6</v>
      </c>
      <c r="Q71" s="8">
        <v>9.35</v>
      </c>
      <c r="R71" s="8">
        <v>11.39</v>
      </c>
      <c r="S71" s="65">
        <v>7.3</v>
      </c>
      <c r="T71" s="54">
        <v>0.86699999999999999</v>
      </c>
      <c r="U71" s="4" t="s">
        <v>182</v>
      </c>
      <c r="V71" s="10">
        <v>8.5</v>
      </c>
      <c r="W71" s="6">
        <v>10</v>
      </c>
      <c r="X71" s="8">
        <v>1</v>
      </c>
      <c r="Y71" s="11">
        <v>1.4</v>
      </c>
      <c r="Z71" s="14"/>
    </row>
    <row r="72" spans="1:26" ht="14.1" customHeight="1">
      <c r="A72" s="4" t="s">
        <v>185</v>
      </c>
      <c r="B72" s="6">
        <v>16</v>
      </c>
      <c r="C72" s="4" t="s">
        <v>31</v>
      </c>
      <c r="D72" s="6">
        <v>225</v>
      </c>
      <c r="E72" s="6">
        <f t="shared" si="1"/>
        <v>225</v>
      </c>
      <c r="F72" s="6">
        <v>15350</v>
      </c>
      <c r="G72" s="6">
        <v>202</v>
      </c>
      <c r="H72" s="6">
        <v>23025</v>
      </c>
      <c r="I72" s="7">
        <v>46050</v>
      </c>
      <c r="J72" s="19" t="s">
        <v>141</v>
      </c>
      <c r="K72" s="4" t="s">
        <v>186</v>
      </c>
      <c r="L72" s="6">
        <v>30</v>
      </c>
      <c r="M72" s="8">
        <v>29.35</v>
      </c>
      <c r="N72" s="15">
        <v>9.5</v>
      </c>
      <c r="O72" s="65">
        <v>8.9499999999999993</v>
      </c>
      <c r="P72" s="68">
        <v>28.6</v>
      </c>
      <c r="Q72" s="8">
        <v>8.5500000000000007</v>
      </c>
      <c r="R72" s="8">
        <v>12.85</v>
      </c>
      <c r="S72" s="65">
        <v>10.199999999999999</v>
      </c>
      <c r="T72" s="54">
        <v>0.74099999999999999</v>
      </c>
      <c r="U72" s="4" t="s">
        <v>185</v>
      </c>
      <c r="V72" s="10">
        <v>6.25</v>
      </c>
      <c r="W72" s="6">
        <v>16</v>
      </c>
      <c r="X72" s="8">
        <v>1.1000000000000001</v>
      </c>
      <c r="Y72" s="11">
        <v>2.2000000000000002</v>
      </c>
      <c r="Z72" s="14"/>
    </row>
    <row r="73" spans="1:26" ht="14.1" customHeight="1">
      <c r="A73" s="4" t="s">
        <v>187</v>
      </c>
      <c r="B73" s="6">
        <v>24</v>
      </c>
      <c r="C73" s="4" t="s">
        <v>31</v>
      </c>
      <c r="D73" s="82" t="s">
        <v>188</v>
      </c>
      <c r="E73" s="6">
        <f>1.15078*210</f>
        <v>241.66379999999998</v>
      </c>
      <c r="F73" s="6">
        <v>25000</v>
      </c>
      <c r="G73" s="6">
        <v>243</v>
      </c>
      <c r="H73" s="6">
        <v>36250</v>
      </c>
      <c r="I73" s="7">
        <v>67500</v>
      </c>
      <c r="J73" s="2" t="s">
        <v>32</v>
      </c>
      <c r="K73" s="4" t="s">
        <v>189</v>
      </c>
      <c r="L73" s="8">
        <v>29.75</v>
      </c>
      <c r="M73" s="8">
        <v>28.75</v>
      </c>
      <c r="N73" s="15">
        <v>11.5</v>
      </c>
      <c r="O73" s="74">
        <v>11</v>
      </c>
      <c r="P73" s="74">
        <v>27</v>
      </c>
      <c r="Q73" s="9">
        <v>10.1</v>
      </c>
      <c r="R73" s="9">
        <v>12.5</v>
      </c>
      <c r="S73" s="65">
        <v>10.3</v>
      </c>
      <c r="T73" s="54">
        <v>0.65600000000000003</v>
      </c>
      <c r="U73" s="4" t="s">
        <v>190</v>
      </c>
      <c r="V73" s="10">
        <v>9.75</v>
      </c>
      <c r="W73" s="9">
        <v>14.5</v>
      </c>
      <c r="X73" s="8">
        <v>1.25</v>
      </c>
      <c r="Y73" s="11">
        <v>2.75</v>
      </c>
      <c r="Z73" s="14"/>
    </row>
    <row r="74" spans="1:26" ht="25.5" customHeight="1">
      <c r="A74" s="4" t="s">
        <v>187</v>
      </c>
      <c r="B74" s="6">
        <v>24</v>
      </c>
      <c r="C74" s="4" t="s">
        <v>31</v>
      </c>
      <c r="D74" s="82" t="s">
        <v>191</v>
      </c>
      <c r="E74" s="6">
        <f>1.15078*215</f>
        <v>247.41769999999997</v>
      </c>
      <c r="F74" s="6">
        <v>25000</v>
      </c>
      <c r="G74" s="6">
        <v>243</v>
      </c>
      <c r="H74" s="6">
        <v>36250</v>
      </c>
      <c r="I74" s="7">
        <v>67500</v>
      </c>
      <c r="J74" s="2" t="s">
        <v>32</v>
      </c>
      <c r="K74" s="32" t="s">
        <v>192</v>
      </c>
      <c r="L74" s="8">
        <v>29.75</v>
      </c>
      <c r="M74" s="8">
        <v>28.75</v>
      </c>
      <c r="N74" s="15">
        <v>11.5</v>
      </c>
      <c r="O74" s="74">
        <v>11</v>
      </c>
      <c r="P74" s="74">
        <v>27</v>
      </c>
      <c r="Q74" s="9">
        <v>10.1</v>
      </c>
      <c r="R74" s="9">
        <v>12.5</v>
      </c>
      <c r="S74" s="65">
        <v>10.3</v>
      </c>
      <c r="T74" s="54">
        <v>0.65600000000000003</v>
      </c>
      <c r="U74" s="4" t="s">
        <v>190</v>
      </c>
      <c r="V74" s="10">
        <v>9.75</v>
      </c>
      <c r="W74" s="9">
        <v>14.5</v>
      </c>
      <c r="X74" s="8">
        <v>1.25</v>
      </c>
      <c r="Y74" s="11">
        <v>2.75</v>
      </c>
      <c r="Z74" s="30"/>
    </row>
    <row r="75" spans="1:26" ht="14.1" customHeight="1">
      <c r="A75" s="4" t="s">
        <v>187</v>
      </c>
      <c r="B75" s="6">
        <v>26</v>
      </c>
      <c r="C75" s="4" t="s">
        <v>31</v>
      </c>
      <c r="D75" s="82" t="s">
        <v>191</v>
      </c>
      <c r="E75" s="6">
        <f>1.15078*215</f>
        <v>247.41769999999997</v>
      </c>
      <c r="F75" s="6">
        <v>25000</v>
      </c>
      <c r="G75" s="6">
        <v>245</v>
      </c>
      <c r="H75" s="6">
        <v>36250</v>
      </c>
      <c r="I75" s="7">
        <v>67500</v>
      </c>
      <c r="J75" s="2" t="s">
        <v>32</v>
      </c>
      <c r="K75" s="4" t="s">
        <v>193</v>
      </c>
      <c r="L75" s="8">
        <v>29.75</v>
      </c>
      <c r="M75" s="8">
        <v>28.75</v>
      </c>
      <c r="N75" s="15">
        <v>11.5</v>
      </c>
      <c r="O75" s="74">
        <v>11</v>
      </c>
      <c r="P75" s="74">
        <v>27</v>
      </c>
      <c r="Q75" s="9">
        <v>10.1</v>
      </c>
      <c r="R75" s="9">
        <v>12.5</v>
      </c>
      <c r="S75" s="65">
        <v>10.4</v>
      </c>
      <c r="T75" s="54">
        <v>0.65600000000000003</v>
      </c>
      <c r="U75" s="4" t="s">
        <v>190</v>
      </c>
      <c r="V75" s="10">
        <v>9.75</v>
      </c>
      <c r="W75" s="9">
        <v>14.5</v>
      </c>
      <c r="X75" s="8">
        <v>1.25</v>
      </c>
      <c r="Y75" s="11">
        <v>2.75</v>
      </c>
      <c r="Z75" s="14"/>
    </row>
    <row r="76" spans="1:26" ht="14.1" customHeight="1">
      <c r="A76" s="4" t="s">
        <v>187</v>
      </c>
      <c r="B76" s="6">
        <v>26</v>
      </c>
      <c r="C76" s="4" t="s">
        <v>31</v>
      </c>
      <c r="D76" s="82" t="s">
        <v>194</v>
      </c>
      <c r="E76" s="6">
        <f>1.15078*220</f>
        <v>253.17159999999998</v>
      </c>
      <c r="F76" s="6">
        <v>26600</v>
      </c>
      <c r="G76" s="6">
        <v>265</v>
      </c>
      <c r="H76" s="6">
        <v>38570</v>
      </c>
      <c r="I76" s="7">
        <v>71800</v>
      </c>
      <c r="J76" s="2" t="s">
        <v>32</v>
      </c>
      <c r="K76" s="4" t="s">
        <v>195</v>
      </c>
      <c r="L76" s="8">
        <v>29.75</v>
      </c>
      <c r="M76" s="8">
        <v>28.75</v>
      </c>
      <c r="N76" s="15">
        <v>11.5</v>
      </c>
      <c r="O76" s="74">
        <v>11</v>
      </c>
      <c r="P76" s="74">
        <v>27</v>
      </c>
      <c r="Q76" s="9">
        <v>10.1</v>
      </c>
      <c r="R76" s="9">
        <v>12.5</v>
      </c>
      <c r="S76" s="65">
        <v>10.4</v>
      </c>
      <c r="T76" s="54">
        <v>0.65600000000000003</v>
      </c>
      <c r="U76" s="4" t="s">
        <v>190</v>
      </c>
      <c r="V76" s="10">
        <v>9.75</v>
      </c>
      <c r="W76" s="9">
        <v>14.5</v>
      </c>
      <c r="X76" s="8">
        <v>1.25</v>
      </c>
      <c r="Y76" s="11">
        <v>2.75</v>
      </c>
      <c r="Z76" s="14"/>
    </row>
    <row r="77" spans="1:26" ht="14.1" customHeight="1">
      <c r="A77" s="4" t="s">
        <v>196</v>
      </c>
      <c r="B77" s="6">
        <v>12</v>
      </c>
      <c r="C77" s="4" t="s">
        <v>31</v>
      </c>
      <c r="D77" s="6">
        <v>190</v>
      </c>
      <c r="E77" s="6">
        <f t="shared" si="1"/>
        <v>190</v>
      </c>
      <c r="F77" s="6">
        <v>9350</v>
      </c>
      <c r="G77" s="6">
        <v>90</v>
      </c>
      <c r="H77" s="6">
        <v>14020</v>
      </c>
      <c r="I77" s="7">
        <v>24300</v>
      </c>
      <c r="J77" s="19" t="s">
        <v>141</v>
      </c>
      <c r="K77" s="4" t="s">
        <v>197</v>
      </c>
      <c r="L77" s="6">
        <v>31</v>
      </c>
      <c r="M77" s="9">
        <v>30.1</v>
      </c>
      <c r="N77" s="11">
        <v>9.75</v>
      </c>
      <c r="O77" s="68">
        <v>9.1999999999999993</v>
      </c>
      <c r="P77" s="65">
        <v>27.71</v>
      </c>
      <c r="Q77" s="9">
        <v>8.3000000000000007</v>
      </c>
      <c r="R77" s="8">
        <v>12.39</v>
      </c>
      <c r="S77" s="65">
        <v>8.8000000000000007</v>
      </c>
      <c r="T77" s="54">
        <v>0.92500000000000004</v>
      </c>
      <c r="U77" s="4" t="s">
        <v>198</v>
      </c>
      <c r="V77" s="10">
        <v>6.5</v>
      </c>
      <c r="W77" s="6">
        <v>13</v>
      </c>
      <c r="X77" s="8">
        <v>1</v>
      </c>
      <c r="Y77" s="11">
        <v>2.0499999999999998</v>
      </c>
      <c r="Z77" s="14"/>
    </row>
    <row r="78" spans="1:26" ht="14.1" customHeight="1">
      <c r="A78" s="4" t="s">
        <v>199</v>
      </c>
      <c r="B78" s="6">
        <v>12</v>
      </c>
      <c r="C78" s="4" t="s">
        <v>31</v>
      </c>
      <c r="D78" s="6">
        <v>190</v>
      </c>
      <c r="E78" s="6">
        <f t="shared" si="1"/>
        <v>190</v>
      </c>
      <c r="F78" s="6">
        <v>11100</v>
      </c>
      <c r="G78" s="6">
        <v>115</v>
      </c>
      <c r="H78" s="6">
        <v>16650</v>
      </c>
      <c r="I78" s="7">
        <v>33300</v>
      </c>
      <c r="J78" s="19" t="s">
        <v>141</v>
      </c>
      <c r="K78" s="4" t="s">
        <v>200</v>
      </c>
      <c r="L78" s="9">
        <v>30.9</v>
      </c>
      <c r="M78" s="9">
        <v>30.1</v>
      </c>
      <c r="N78" s="11">
        <v>9.85</v>
      </c>
      <c r="O78" s="65">
        <v>9.25</v>
      </c>
      <c r="P78" s="65">
        <v>29.35</v>
      </c>
      <c r="Q78" s="8">
        <v>8.85</v>
      </c>
      <c r="R78" s="9">
        <v>12.8</v>
      </c>
      <c r="S78" s="65">
        <v>9.3000000000000007</v>
      </c>
      <c r="T78" s="54">
        <v>0.873</v>
      </c>
      <c r="U78" s="4" t="s">
        <v>199</v>
      </c>
      <c r="V78" s="10">
        <v>8</v>
      </c>
      <c r="W78" s="6">
        <v>14</v>
      </c>
      <c r="X78" s="8">
        <v>1</v>
      </c>
      <c r="Y78" s="11">
        <v>2.15</v>
      </c>
      <c r="Z78" s="14"/>
    </row>
    <row r="79" spans="1:26" ht="14.1" customHeight="1">
      <c r="A79" s="4" t="s">
        <v>201</v>
      </c>
      <c r="B79" s="6">
        <v>20</v>
      </c>
      <c r="C79" s="4" t="s">
        <v>31</v>
      </c>
      <c r="D79" s="6">
        <v>225</v>
      </c>
      <c r="E79" s="6">
        <f t="shared" si="1"/>
        <v>225</v>
      </c>
      <c r="F79" s="6">
        <v>17200</v>
      </c>
      <c r="G79" s="6">
        <v>155</v>
      </c>
      <c r="H79" s="6">
        <v>25800</v>
      </c>
      <c r="I79" s="7">
        <v>51600</v>
      </c>
      <c r="J79" s="19" t="s">
        <v>141</v>
      </c>
      <c r="K79" s="4" t="s">
        <v>202</v>
      </c>
      <c r="L79" s="6">
        <v>31</v>
      </c>
      <c r="M79" s="9">
        <v>30.1</v>
      </c>
      <c r="N79" s="31">
        <v>13</v>
      </c>
      <c r="O79" s="68">
        <v>12.3</v>
      </c>
      <c r="P79" s="68">
        <v>27.6</v>
      </c>
      <c r="Q79" s="8">
        <v>11.45</v>
      </c>
      <c r="R79" s="9">
        <v>12.4</v>
      </c>
      <c r="S79" s="65">
        <v>8.6</v>
      </c>
      <c r="T79" s="54">
        <v>0.73199999999999998</v>
      </c>
      <c r="U79" s="4" t="s">
        <v>201</v>
      </c>
      <c r="V79" s="10">
        <v>8</v>
      </c>
      <c r="W79" s="6">
        <v>12</v>
      </c>
      <c r="X79" s="8">
        <v>1.2</v>
      </c>
      <c r="Y79" s="11">
        <v>2.7</v>
      </c>
      <c r="Z79" s="14"/>
    </row>
    <row r="80" spans="1:26" ht="14.1" customHeight="1">
      <c r="A80" s="4" t="s">
        <v>201</v>
      </c>
      <c r="B80" s="6">
        <v>20</v>
      </c>
      <c r="C80" s="4" t="s">
        <v>31</v>
      </c>
      <c r="D80" s="6">
        <v>235</v>
      </c>
      <c r="E80" s="6">
        <f t="shared" si="1"/>
        <v>235</v>
      </c>
      <c r="F80" s="6">
        <v>17200</v>
      </c>
      <c r="G80" s="6">
        <v>155</v>
      </c>
      <c r="H80" s="6">
        <v>25800</v>
      </c>
      <c r="I80" s="7">
        <v>51600</v>
      </c>
      <c r="J80" s="19" t="s">
        <v>141</v>
      </c>
      <c r="K80" s="4" t="s">
        <v>203</v>
      </c>
      <c r="L80" s="6">
        <v>31</v>
      </c>
      <c r="M80" s="9">
        <v>30.1</v>
      </c>
      <c r="N80" s="31">
        <v>13</v>
      </c>
      <c r="O80" s="68">
        <v>12.3</v>
      </c>
      <c r="P80" s="68">
        <v>27.6</v>
      </c>
      <c r="Q80" s="8">
        <v>11.45</v>
      </c>
      <c r="R80" s="9">
        <v>12.4</v>
      </c>
      <c r="S80" s="65">
        <v>8.6</v>
      </c>
      <c r="T80" s="54">
        <v>0.73199999999999998</v>
      </c>
      <c r="U80" s="4" t="s">
        <v>201</v>
      </c>
      <c r="V80" s="10">
        <v>8</v>
      </c>
      <c r="W80" s="6">
        <v>12</v>
      </c>
      <c r="X80" s="8">
        <v>1.2</v>
      </c>
      <c r="Y80" s="11">
        <v>2.7</v>
      </c>
      <c r="Z80" s="14"/>
    </row>
    <row r="81" spans="1:26" ht="15" customHeight="1">
      <c r="A81" s="4" t="s">
        <v>204</v>
      </c>
      <c r="B81" s="6">
        <v>12</v>
      </c>
      <c r="C81" s="4" t="s">
        <v>31</v>
      </c>
      <c r="D81" s="6">
        <v>225</v>
      </c>
      <c r="E81" s="6">
        <f t="shared" si="1"/>
        <v>225</v>
      </c>
      <c r="F81" s="6">
        <v>11200</v>
      </c>
      <c r="G81" s="6">
        <v>120</v>
      </c>
      <c r="H81" s="6">
        <v>16800</v>
      </c>
      <c r="I81" s="7">
        <v>33600</v>
      </c>
      <c r="J81" s="20" t="s">
        <v>87</v>
      </c>
      <c r="K81" s="4" t="s">
        <v>205</v>
      </c>
      <c r="L81" s="6">
        <v>32</v>
      </c>
      <c r="M81" s="9">
        <v>31.1</v>
      </c>
      <c r="N81" s="15">
        <v>11.5</v>
      </c>
      <c r="O81" s="68">
        <v>10.8</v>
      </c>
      <c r="P81" s="74">
        <v>29</v>
      </c>
      <c r="Q81" s="9">
        <v>10.5</v>
      </c>
      <c r="R81" s="8">
        <v>13.55</v>
      </c>
      <c r="S81" s="65">
        <v>10</v>
      </c>
      <c r="T81" s="54">
        <v>0.74099999999999999</v>
      </c>
      <c r="U81" s="4" t="s">
        <v>204</v>
      </c>
      <c r="V81" s="10">
        <v>9</v>
      </c>
      <c r="W81" s="6">
        <v>15</v>
      </c>
      <c r="X81" s="8">
        <v>1.25</v>
      </c>
      <c r="Y81" s="11">
        <v>1.9</v>
      </c>
      <c r="Z81" s="14"/>
    </row>
    <row r="82" spans="1:26" ht="14.1" customHeight="1">
      <c r="A82" s="4" t="s">
        <v>204</v>
      </c>
      <c r="B82" s="6">
        <v>26</v>
      </c>
      <c r="C82" s="4" t="s">
        <v>31</v>
      </c>
      <c r="D82" s="82" t="s">
        <v>188</v>
      </c>
      <c r="E82" s="6">
        <f>1.15078*210</f>
        <v>241.66379999999998</v>
      </c>
      <c r="F82" s="6">
        <v>27800</v>
      </c>
      <c r="G82" s="6">
        <v>290</v>
      </c>
      <c r="H82" s="6">
        <v>41700</v>
      </c>
      <c r="I82" s="7">
        <v>83400</v>
      </c>
      <c r="J82" s="2" t="s">
        <v>32</v>
      </c>
      <c r="K82" s="4" t="s">
        <v>206</v>
      </c>
      <c r="L82" s="6">
        <v>32</v>
      </c>
      <c r="M82" s="8">
        <v>31.45</v>
      </c>
      <c r="N82" s="15">
        <v>11.5</v>
      </c>
      <c r="O82" s="68">
        <v>10.9</v>
      </c>
      <c r="P82" s="74">
        <v>29</v>
      </c>
      <c r="Q82" s="9">
        <v>10.5</v>
      </c>
      <c r="R82" s="9">
        <v>12.8</v>
      </c>
      <c r="S82" s="65">
        <v>10.5</v>
      </c>
      <c r="T82" s="54">
        <v>0.747</v>
      </c>
      <c r="U82" s="4" t="s">
        <v>204</v>
      </c>
      <c r="V82" s="10">
        <v>9</v>
      </c>
      <c r="W82" s="6">
        <v>15</v>
      </c>
      <c r="X82" s="8">
        <v>1.25</v>
      </c>
      <c r="Y82" s="11">
        <v>3</v>
      </c>
      <c r="Z82" s="14"/>
    </row>
    <row r="83" spans="1:26" ht="14.1" customHeight="1">
      <c r="A83" s="4" t="s">
        <v>207</v>
      </c>
      <c r="B83" s="6">
        <v>12</v>
      </c>
      <c r="C83" s="4" t="s">
        <v>31</v>
      </c>
      <c r="D83" s="6">
        <v>160</v>
      </c>
      <c r="E83" s="6">
        <f t="shared" si="1"/>
        <v>160</v>
      </c>
      <c r="F83" s="6">
        <v>10200</v>
      </c>
      <c r="G83" s="6">
        <v>85</v>
      </c>
      <c r="H83" s="6">
        <v>14790</v>
      </c>
      <c r="I83" s="7">
        <v>27500</v>
      </c>
      <c r="J83" s="2" t="s">
        <v>32</v>
      </c>
      <c r="K83" s="4" t="s">
        <v>208</v>
      </c>
      <c r="L83" s="8">
        <v>32.549999999999997</v>
      </c>
      <c r="M83" s="8">
        <v>31.65</v>
      </c>
      <c r="N83" s="11">
        <v>10.95</v>
      </c>
      <c r="O83" s="65">
        <v>10.55</v>
      </c>
      <c r="P83" s="65">
        <v>28.55</v>
      </c>
      <c r="Q83" s="9">
        <v>9.5</v>
      </c>
      <c r="R83" s="8">
        <v>13.25</v>
      </c>
      <c r="S83" s="65">
        <v>9.3000000000000007</v>
      </c>
      <c r="T83" s="54">
        <v>0.84199999999999997</v>
      </c>
      <c r="U83" s="4" t="s">
        <v>207</v>
      </c>
      <c r="V83" s="10">
        <v>9.25</v>
      </c>
      <c r="W83" s="6">
        <v>14</v>
      </c>
      <c r="X83" s="8">
        <v>1.05</v>
      </c>
      <c r="Y83" s="11">
        <v>2</v>
      </c>
      <c r="Z83" s="14"/>
    </row>
    <row r="84" spans="1:26" ht="14.1" customHeight="1">
      <c r="A84" s="4" t="s">
        <v>209</v>
      </c>
      <c r="B84" s="6">
        <v>12</v>
      </c>
      <c r="C84" s="4" t="s">
        <v>31</v>
      </c>
      <c r="D84" s="6">
        <v>160</v>
      </c>
      <c r="E84" s="6">
        <f>D84</f>
        <v>160</v>
      </c>
      <c r="F84" s="6">
        <v>12200</v>
      </c>
      <c r="G84" s="6">
        <v>100</v>
      </c>
      <c r="H84" s="6">
        <v>17690</v>
      </c>
      <c r="I84" s="7">
        <v>32900</v>
      </c>
      <c r="J84" s="19" t="s">
        <v>141</v>
      </c>
      <c r="K84" s="4" t="s">
        <v>210</v>
      </c>
      <c r="L84" s="9">
        <v>33.5</v>
      </c>
      <c r="M84" s="8">
        <v>32.65</v>
      </c>
      <c r="N84" s="11">
        <v>10.75</v>
      </c>
      <c r="O84" s="65">
        <v>10.14</v>
      </c>
      <c r="P84" s="68">
        <v>30.2</v>
      </c>
      <c r="Q84" s="8">
        <v>9.14</v>
      </c>
      <c r="R84" s="8">
        <v>13.69</v>
      </c>
      <c r="S84" s="65">
        <v>9.8000000000000007</v>
      </c>
      <c r="T84" s="54">
        <v>0.86499999999999999</v>
      </c>
      <c r="U84" s="4" t="s">
        <v>209</v>
      </c>
      <c r="V84" s="10">
        <v>8</v>
      </c>
      <c r="W84" s="6">
        <v>15</v>
      </c>
      <c r="X84" s="8">
        <v>1</v>
      </c>
      <c r="Y84" s="11">
        <v>1.9</v>
      </c>
      <c r="Z84" s="14"/>
    </row>
    <row r="85" spans="1:26" ht="14.1" customHeight="1">
      <c r="A85" s="4" t="s">
        <v>211</v>
      </c>
      <c r="B85" s="6">
        <v>18</v>
      </c>
      <c r="C85" s="4" t="s">
        <v>31</v>
      </c>
      <c r="D85" s="6">
        <v>210</v>
      </c>
      <c r="E85" s="6">
        <f t="shared" ref="E85:E104" si="2">D85</f>
        <v>210</v>
      </c>
      <c r="F85" s="6">
        <v>17800</v>
      </c>
      <c r="G85" s="6">
        <v>190</v>
      </c>
      <c r="H85" s="6">
        <v>26700</v>
      </c>
      <c r="I85" s="7">
        <v>53400</v>
      </c>
      <c r="J85" s="2" t="s">
        <v>62</v>
      </c>
      <c r="K85" s="4" t="s">
        <v>212</v>
      </c>
      <c r="L85" s="6">
        <v>34</v>
      </c>
      <c r="M85" s="8">
        <v>33.15</v>
      </c>
      <c r="N85" s="11">
        <v>9.25</v>
      </c>
      <c r="O85" s="65">
        <v>8.75</v>
      </c>
      <c r="P85" s="65">
        <v>30.75</v>
      </c>
      <c r="Q85" s="8">
        <v>8.14</v>
      </c>
      <c r="R85" s="8">
        <v>14.35</v>
      </c>
      <c r="S85" s="65">
        <v>10.69</v>
      </c>
      <c r="T85" s="54">
        <v>0.97599999999999998</v>
      </c>
      <c r="U85" s="4" t="s">
        <v>213</v>
      </c>
      <c r="V85" s="10">
        <v>7</v>
      </c>
      <c r="W85" s="6">
        <v>16</v>
      </c>
      <c r="X85" s="8">
        <v>1.1299999999999999</v>
      </c>
      <c r="Y85" s="11">
        <v>2</v>
      </c>
      <c r="Z85" s="14"/>
    </row>
    <row r="86" spans="1:26" ht="14.1" customHeight="1">
      <c r="A86" s="4" t="s">
        <v>214</v>
      </c>
      <c r="B86" s="6">
        <v>18</v>
      </c>
      <c r="C86" s="4" t="s">
        <v>31</v>
      </c>
      <c r="D86" s="6">
        <v>225</v>
      </c>
      <c r="E86" s="6">
        <f t="shared" si="2"/>
        <v>225</v>
      </c>
      <c r="F86" s="6">
        <v>19400</v>
      </c>
      <c r="G86" s="6">
        <v>213</v>
      </c>
      <c r="H86" s="6">
        <v>29100</v>
      </c>
      <c r="I86" s="7">
        <v>52400</v>
      </c>
      <c r="J86" s="2" t="s">
        <v>62</v>
      </c>
      <c r="K86" s="4" t="s">
        <v>215</v>
      </c>
      <c r="L86" s="6">
        <v>34</v>
      </c>
      <c r="M86" s="8">
        <v>33.15</v>
      </c>
      <c r="N86" s="11">
        <v>9.25</v>
      </c>
      <c r="O86" s="65">
        <v>8.75</v>
      </c>
      <c r="P86" s="65">
        <v>30.75</v>
      </c>
      <c r="Q86" s="8">
        <v>8.15</v>
      </c>
      <c r="R86" s="9">
        <v>14.5</v>
      </c>
      <c r="S86" s="65">
        <v>11.6</v>
      </c>
      <c r="T86" s="54">
        <v>0.86499999999999999</v>
      </c>
      <c r="U86" s="4" t="s">
        <v>214</v>
      </c>
      <c r="V86" s="10">
        <v>6</v>
      </c>
      <c r="W86" s="6">
        <v>18</v>
      </c>
      <c r="X86" s="8">
        <v>1.2</v>
      </c>
      <c r="Y86" s="11">
        <v>2.4</v>
      </c>
      <c r="Z86" s="14"/>
    </row>
    <row r="87" spans="1:26" ht="14.1" customHeight="1">
      <c r="A87" s="4" t="s">
        <v>216</v>
      </c>
      <c r="B87" s="6">
        <v>12</v>
      </c>
      <c r="C87" s="4" t="s">
        <v>31</v>
      </c>
      <c r="D87" s="6">
        <v>190</v>
      </c>
      <c r="E87" s="6">
        <f t="shared" si="2"/>
        <v>190</v>
      </c>
      <c r="F87" s="6">
        <v>13000</v>
      </c>
      <c r="G87" s="6">
        <v>95</v>
      </c>
      <c r="H87" s="6">
        <v>18850</v>
      </c>
      <c r="I87" s="7">
        <v>35100</v>
      </c>
      <c r="J87" s="19" t="s">
        <v>141</v>
      </c>
      <c r="K87" s="4" t="s">
        <v>217</v>
      </c>
      <c r="L87" s="9">
        <v>34.5</v>
      </c>
      <c r="M87" s="8">
        <v>33.65</v>
      </c>
      <c r="N87" s="11">
        <v>10.45</v>
      </c>
      <c r="O87" s="65">
        <v>9.89</v>
      </c>
      <c r="P87" s="65">
        <v>31.14</v>
      </c>
      <c r="Q87" s="8">
        <v>8.89</v>
      </c>
      <c r="R87" s="8">
        <v>14.25</v>
      </c>
      <c r="S87" s="65">
        <v>10.5</v>
      </c>
      <c r="T87" s="54">
        <v>0.88800000000000001</v>
      </c>
      <c r="U87" s="4" t="s">
        <v>216</v>
      </c>
      <c r="V87" s="10">
        <v>8.25</v>
      </c>
      <c r="W87" s="6">
        <v>16</v>
      </c>
      <c r="X87" s="8">
        <v>1.05</v>
      </c>
      <c r="Y87" s="11">
        <v>1.85</v>
      </c>
      <c r="Z87" s="14"/>
    </row>
    <row r="88" spans="1:26" ht="14.1" customHeight="1">
      <c r="A88" s="4" t="s">
        <v>218</v>
      </c>
      <c r="B88" s="6">
        <v>10</v>
      </c>
      <c r="C88" s="4" t="s">
        <v>31</v>
      </c>
      <c r="D88" s="6">
        <v>190</v>
      </c>
      <c r="E88" s="6">
        <f t="shared" si="2"/>
        <v>190</v>
      </c>
      <c r="F88" s="6">
        <v>10870</v>
      </c>
      <c r="G88" s="6">
        <v>80</v>
      </c>
      <c r="H88" s="6">
        <v>15760</v>
      </c>
      <c r="I88" s="7">
        <v>29300</v>
      </c>
      <c r="J88" s="19" t="s">
        <v>141</v>
      </c>
      <c r="K88" s="4" t="s">
        <v>219</v>
      </c>
      <c r="L88" s="9">
        <v>34.5</v>
      </c>
      <c r="M88" s="8">
        <v>33.65</v>
      </c>
      <c r="N88" s="11">
        <v>10.45</v>
      </c>
      <c r="O88" s="68">
        <v>9.9</v>
      </c>
      <c r="P88" s="65">
        <v>31.15</v>
      </c>
      <c r="Q88" s="9">
        <v>8.9</v>
      </c>
      <c r="R88" s="8">
        <v>14.25</v>
      </c>
      <c r="S88" s="65">
        <v>10.3</v>
      </c>
      <c r="T88" s="54">
        <v>0.88800000000000001</v>
      </c>
      <c r="U88" s="4" t="s">
        <v>216</v>
      </c>
      <c r="V88" s="10">
        <v>8.25</v>
      </c>
      <c r="W88" s="6">
        <v>16</v>
      </c>
      <c r="X88" s="8">
        <v>1.05</v>
      </c>
      <c r="Y88" s="11">
        <v>1.85</v>
      </c>
      <c r="Z88" s="14"/>
    </row>
    <row r="89" spans="1:26" ht="14.1" customHeight="1">
      <c r="A89" s="4" t="s">
        <v>218</v>
      </c>
      <c r="B89" s="6">
        <v>12</v>
      </c>
      <c r="C89" s="4" t="s">
        <v>31</v>
      </c>
      <c r="D89" s="6">
        <v>190</v>
      </c>
      <c r="E89" s="6">
        <f t="shared" si="2"/>
        <v>190</v>
      </c>
      <c r="F89" s="6">
        <v>13000</v>
      </c>
      <c r="G89" s="6">
        <v>95</v>
      </c>
      <c r="H89" s="6">
        <v>18850</v>
      </c>
      <c r="I89" s="7">
        <v>35100</v>
      </c>
      <c r="J89" s="19" t="s">
        <v>141</v>
      </c>
      <c r="K89" s="4" t="s">
        <v>220</v>
      </c>
      <c r="L89" s="8">
        <v>34.450000000000003</v>
      </c>
      <c r="M89" s="8">
        <v>33.65</v>
      </c>
      <c r="N89" s="11">
        <v>10.45</v>
      </c>
      <c r="O89" s="68">
        <v>9.8000000000000007</v>
      </c>
      <c r="P89" s="68">
        <v>31.1</v>
      </c>
      <c r="Q89" s="8">
        <v>8.85</v>
      </c>
      <c r="R89" s="9">
        <v>14.3</v>
      </c>
      <c r="S89" s="65">
        <v>10.5</v>
      </c>
      <c r="T89" s="54">
        <v>0.88800000000000001</v>
      </c>
      <c r="U89" s="4" t="s">
        <v>216</v>
      </c>
      <c r="V89" s="10">
        <v>8.25</v>
      </c>
      <c r="W89" s="6">
        <v>16</v>
      </c>
      <c r="X89" s="8">
        <v>1.05</v>
      </c>
      <c r="Y89" s="11">
        <v>1.85</v>
      </c>
      <c r="Z89" s="14"/>
    </row>
    <row r="90" spans="1:26" ht="14.1" customHeight="1">
      <c r="A90" s="4" t="s">
        <v>221</v>
      </c>
      <c r="B90" s="6">
        <v>24</v>
      </c>
      <c r="C90" s="4" t="s">
        <v>31</v>
      </c>
      <c r="D90" s="82" t="s">
        <v>222</v>
      </c>
      <c r="E90" s="6">
        <f>1.15078*174</f>
        <v>200.23571999999999</v>
      </c>
      <c r="F90" s="6">
        <v>17300</v>
      </c>
      <c r="G90" s="6">
        <v>155</v>
      </c>
      <c r="H90" s="6">
        <v>25590</v>
      </c>
      <c r="I90" s="7">
        <v>51900</v>
      </c>
      <c r="J90" s="2" t="s">
        <v>32</v>
      </c>
      <c r="K90" s="4" t="s">
        <v>223</v>
      </c>
      <c r="L90" s="6">
        <v>34</v>
      </c>
      <c r="M90" s="9">
        <v>32.6</v>
      </c>
      <c r="N90" s="31">
        <v>14</v>
      </c>
      <c r="O90" s="68">
        <v>13.2</v>
      </c>
      <c r="P90" s="68">
        <v>30.5</v>
      </c>
      <c r="Q90" s="8">
        <v>12.35</v>
      </c>
      <c r="R90" s="8">
        <v>13.69</v>
      </c>
      <c r="S90" s="65">
        <v>9.19</v>
      </c>
      <c r="T90" s="54">
        <v>0.78200000000000003</v>
      </c>
      <c r="U90" s="4" t="s">
        <v>221</v>
      </c>
      <c r="V90" s="10">
        <v>11</v>
      </c>
      <c r="W90" s="6">
        <v>12</v>
      </c>
      <c r="X90" s="8">
        <v>1.38</v>
      </c>
      <c r="Y90" s="11">
        <v>3</v>
      </c>
      <c r="Z90" s="14"/>
    </row>
    <row r="91" spans="1:26" ht="14.1" customHeight="1">
      <c r="A91" s="4" t="s">
        <v>224</v>
      </c>
      <c r="B91" s="6">
        <v>26</v>
      </c>
      <c r="C91" s="4" t="s">
        <v>31</v>
      </c>
      <c r="D91" s="82" t="s">
        <v>225</v>
      </c>
      <c r="E91" s="6">
        <f>1.15078*203</f>
        <v>233.60833999999997</v>
      </c>
      <c r="F91" s="6">
        <v>32000</v>
      </c>
      <c r="G91" s="6">
        <v>360</v>
      </c>
      <c r="H91" s="6">
        <v>48000</v>
      </c>
      <c r="I91" s="7">
        <v>96000</v>
      </c>
      <c r="J91" s="2" t="s">
        <v>32</v>
      </c>
      <c r="K91" s="4" t="s">
        <v>226</v>
      </c>
      <c r="L91" s="9">
        <v>34.5</v>
      </c>
      <c r="M91" s="9">
        <v>33.700000000000003</v>
      </c>
      <c r="N91" s="11">
        <v>9.75</v>
      </c>
      <c r="O91" s="65">
        <v>9.15</v>
      </c>
      <c r="P91" s="65">
        <v>31.55</v>
      </c>
      <c r="Q91" s="8">
        <v>8.39</v>
      </c>
      <c r="R91" s="8">
        <v>14.85</v>
      </c>
      <c r="S91" s="65">
        <v>11.9</v>
      </c>
      <c r="T91" s="54">
        <v>0.85099999999999998</v>
      </c>
      <c r="U91" s="4" t="s">
        <v>224</v>
      </c>
      <c r="V91" s="10">
        <v>7.5</v>
      </c>
      <c r="W91" s="6">
        <v>18</v>
      </c>
      <c r="X91" s="8">
        <v>1.25</v>
      </c>
      <c r="Y91" s="11">
        <v>2.5499999999999998</v>
      </c>
      <c r="Z91" s="14"/>
    </row>
    <row r="92" spans="1:26" ht="14.1" customHeight="1">
      <c r="A92" s="4" t="s">
        <v>224</v>
      </c>
      <c r="B92" s="6">
        <v>26</v>
      </c>
      <c r="C92" s="4" t="s">
        <v>31</v>
      </c>
      <c r="D92" s="82" t="s">
        <v>174</v>
      </c>
      <c r="E92" s="6">
        <f>1.15078*225</f>
        <v>258.9255</v>
      </c>
      <c r="F92" s="6">
        <v>30100</v>
      </c>
      <c r="G92" s="6">
        <v>340</v>
      </c>
      <c r="H92" s="6">
        <v>45150</v>
      </c>
      <c r="I92" s="7">
        <v>90300</v>
      </c>
      <c r="J92" s="2" t="s">
        <v>32</v>
      </c>
      <c r="K92" s="4" t="s">
        <v>227</v>
      </c>
      <c r="L92" s="9">
        <v>34.5</v>
      </c>
      <c r="M92" s="9">
        <v>33.700000000000003</v>
      </c>
      <c r="N92" s="11">
        <v>9.75</v>
      </c>
      <c r="O92" s="65">
        <v>9.15</v>
      </c>
      <c r="P92" s="65">
        <v>31.55</v>
      </c>
      <c r="Q92" s="9">
        <v>8.4</v>
      </c>
      <c r="R92" s="8">
        <v>14.85</v>
      </c>
      <c r="S92" s="65">
        <v>11.9</v>
      </c>
      <c r="T92" s="54">
        <v>0.85099999999999998</v>
      </c>
      <c r="U92" s="4" t="s">
        <v>224</v>
      </c>
      <c r="V92" s="10">
        <v>7.5</v>
      </c>
      <c r="W92" s="6">
        <v>18</v>
      </c>
      <c r="X92" s="8">
        <v>1.25</v>
      </c>
      <c r="Y92" s="11">
        <v>2.5499999999999998</v>
      </c>
      <c r="Z92" s="14"/>
    </row>
    <row r="93" spans="1:26" ht="14.1" customHeight="1">
      <c r="A93" s="4" t="s">
        <v>228</v>
      </c>
      <c r="B93" s="6">
        <v>20</v>
      </c>
      <c r="C93" s="4" t="s">
        <v>31</v>
      </c>
      <c r="D93" s="6">
        <v>225</v>
      </c>
      <c r="E93" s="6">
        <f t="shared" si="2"/>
        <v>225</v>
      </c>
      <c r="F93" s="6">
        <v>23400</v>
      </c>
      <c r="G93" s="6">
        <v>216</v>
      </c>
      <c r="H93" s="6">
        <v>35100</v>
      </c>
      <c r="I93" s="7">
        <v>63200</v>
      </c>
      <c r="J93" s="2" t="s">
        <v>62</v>
      </c>
      <c r="K93" s="4" t="s">
        <v>229</v>
      </c>
      <c r="L93" s="6">
        <v>35</v>
      </c>
      <c r="M93" s="8">
        <v>34.15</v>
      </c>
      <c r="N93" s="31">
        <v>11</v>
      </c>
      <c r="O93" s="68">
        <v>10.4</v>
      </c>
      <c r="P93" s="68">
        <v>33.299999999999997</v>
      </c>
      <c r="Q93" s="9">
        <v>9.9</v>
      </c>
      <c r="R93" s="9">
        <v>14.8</v>
      </c>
      <c r="S93" s="65">
        <v>11.8</v>
      </c>
      <c r="T93" s="54">
        <v>0.77400000000000002</v>
      </c>
      <c r="U93" s="4" t="s">
        <v>228</v>
      </c>
      <c r="V93" s="10">
        <v>7</v>
      </c>
      <c r="W93" s="6">
        <v>18</v>
      </c>
      <c r="X93" s="8">
        <v>1.2</v>
      </c>
      <c r="Y93" s="11">
        <v>2.8</v>
      </c>
      <c r="Z93" s="14"/>
    </row>
    <row r="94" spans="1:26" ht="14.1" customHeight="1">
      <c r="A94" s="4" t="s">
        <v>230</v>
      </c>
      <c r="B94" s="6">
        <v>22</v>
      </c>
      <c r="C94" s="4" t="s">
        <v>31</v>
      </c>
      <c r="D94" s="82" t="s">
        <v>231</v>
      </c>
      <c r="E94" s="6">
        <f>1.15078*222</f>
        <v>255.47315999999998</v>
      </c>
      <c r="F94" s="6">
        <v>23000</v>
      </c>
      <c r="G94" s="6">
        <v>210</v>
      </c>
      <c r="H94" s="6">
        <v>34500</v>
      </c>
      <c r="I94" s="7">
        <v>69000</v>
      </c>
      <c r="J94" s="2" t="s">
        <v>32</v>
      </c>
      <c r="K94" s="4" t="s">
        <v>232</v>
      </c>
      <c r="L94" s="6">
        <v>35</v>
      </c>
      <c r="M94" s="9">
        <v>34.1</v>
      </c>
      <c r="N94" s="15">
        <v>11.5</v>
      </c>
      <c r="O94" s="68">
        <v>10.9</v>
      </c>
      <c r="P94" s="68">
        <v>31.8</v>
      </c>
      <c r="Q94" s="9">
        <v>10.1</v>
      </c>
      <c r="R94" s="8">
        <v>14.75</v>
      </c>
      <c r="S94" s="65">
        <v>10.8</v>
      </c>
      <c r="T94" s="54">
        <v>0.82799999999999996</v>
      </c>
      <c r="U94" s="4" t="s">
        <v>233</v>
      </c>
      <c r="V94" s="10">
        <v>9</v>
      </c>
      <c r="W94" s="6">
        <v>16</v>
      </c>
      <c r="X94" s="8">
        <v>1.38</v>
      </c>
      <c r="Y94" s="11">
        <v>2.8</v>
      </c>
      <c r="Z94" s="14"/>
    </row>
    <row r="95" spans="1:26" ht="14.45" customHeight="1">
      <c r="A95" s="4" t="s">
        <v>234</v>
      </c>
      <c r="B95" s="6">
        <v>26</v>
      </c>
      <c r="C95" s="4" t="s">
        <v>31</v>
      </c>
      <c r="D95" s="6">
        <v>240</v>
      </c>
      <c r="E95" s="6">
        <f t="shared" si="2"/>
        <v>240</v>
      </c>
      <c r="F95" s="6">
        <v>28300</v>
      </c>
      <c r="G95" s="6">
        <v>255</v>
      </c>
      <c r="H95" s="6">
        <v>42450</v>
      </c>
      <c r="I95" s="7">
        <v>76460</v>
      </c>
      <c r="J95" s="2" t="s">
        <v>32</v>
      </c>
      <c r="K95" s="4" t="s">
        <v>235</v>
      </c>
      <c r="L95" s="6">
        <v>35</v>
      </c>
      <c r="M95" s="8">
        <v>34.25</v>
      </c>
      <c r="N95" s="15">
        <v>11.5</v>
      </c>
      <c r="O95" s="68">
        <v>10.9</v>
      </c>
      <c r="P95" s="65">
        <v>31.76</v>
      </c>
      <c r="Q95" s="8">
        <v>10.119999999999999</v>
      </c>
      <c r="R95" s="9">
        <v>14.8</v>
      </c>
      <c r="S95" s="65">
        <v>11.7</v>
      </c>
      <c r="T95" s="54">
        <v>0.78500000000000003</v>
      </c>
      <c r="U95" s="4" t="s">
        <v>234</v>
      </c>
      <c r="V95" s="10">
        <v>9</v>
      </c>
      <c r="W95" s="6">
        <v>17</v>
      </c>
      <c r="X95" s="8">
        <v>1.38</v>
      </c>
      <c r="Y95" s="11">
        <v>3</v>
      </c>
      <c r="Z95" s="14"/>
    </row>
    <row r="96" spans="1:26" ht="14.1" customHeight="1">
      <c r="A96" s="4" t="s">
        <v>236</v>
      </c>
      <c r="B96" s="6">
        <v>30</v>
      </c>
      <c r="C96" s="4" t="s">
        <v>31</v>
      </c>
      <c r="D96" s="82" t="s">
        <v>237</v>
      </c>
      <c r="E96" s="6">
        <f>1.15078*227</f>
        <v>261.22705999999999</v>
      </c>
      <c r="F96" s="6">
        <v>35800</v>
      </c>
      <c r="G96" s="6">
        <v>305</v>
      </c>
      <c r="H96" s="7">
        <v>53700</v>
      </c>
      <c r="I96" s="6">
        <v>85150</v>
      </c>
      <c r="J96" s="4" t="s">
        <v>32</v>
      </c>
      <c r="K96" s="4" t="s">
        <v>238</v>
      </c>
      <c r="L96" s="16">
        <v>35.799999999999997</v>
      </c>
      <c r="M96" s="9">
        <v>34.9</v>
      </c>
      <c r="N96" s="15">
        <v>10.4</v>
      </c>
      <c r="O96" s="66">
        <v>9.85</v>
      </c>
      <c r="P96" s="68">
        <v>34.1</v>
      </c>
      <c r="Q96" s="8">
        <v>9.35</v>
      </c>
      <c r="R96" s="8">
        <v>15.25</v>
      </c>
      <c r="S96" s="65">
        <v>12.4</v>
      </c>
      <c r="T96" s="54">
        <v>0.85599999999999998</v>
      </c>
      <c r="U96" s="4" t="s">
        <v>236</v>
      </c>
      <c r="V96" s="11">
        <v>8.5</v>
      </c>
      <c r="W96" s="6">
        <v>18</v>
      </c>
      <c r="X96" s="8">
        <v>1.75</v>
      </c>
      <c r="Y96" s="8">
        <v>3.2</v>
      </c>
      <c r="Z96" s="14"/>
    </row>
    <row r="97" spans="1:26" ht="14.1" customHeight="1">
      <c r="A97" s="4" t="s">
        <v>239</v>
      </c>
      <c r="B97" s="6">
        <v>20</v>
      </c>
      <c r="C97" s="4" t="s">
        <v>31</v>
      </c>
      <c r="D97" s="6">
        <v>225</v>
      </c>
      <c r="E97" s="6">
        <f t="shared" si="2"/>
        <v>225</v>
      </c>
      <c r="F97" s="6">
        <v>24925</v>
      </c>
      <c r="G97" s="6">
        <v>221</v>
      </c>
      <c r="H97" s="7">
        <v>37400</v>
      </c>
      <c r="I97" s="6">
        <v>67300</v>
      </c>
      <c r="J97" s="4" t="s">
        <v>141</v>
      </c>
      <c r="K97" s="4" t="s">
        <v>240</v>
      </c>
      <c r="L97" s="7">
        <v>36</v>
      </c>
      <c r="M97" s="8">
        <v>35.25</v>
      </c>
      <c r="N97" s="15">
        <v>11.5</v>
      </c>
      <c r="O97" s="75">
        <v>10.9</v>
      </c>
      <c r="P97" s="68">
        <v>34.299999999999997</v>
      </c>
      <c r="Q97" s="8">
        <v>10.35</v>
      </c>
      <c r="R97" s="9">
        <v>15.3</v>
      </c>
      <c r="S97" s="65">
        <v>12.4</v>
      </c>
      <c r="T97" s="54">
        <v>0.74</v>
      </c>
      <c r="U97" s="4" t="s">
        <v>239</v>
      </c>
      <c r="V97" s="11">
        <v>7.5</v>
      </c>
      <c r="W97" s="6">
        <v>19</v>
      </c>
      <c r="X97" s="8">
        <v>1.2</v>
      </c>
      <c r="Y97" s="8">
        <v>2.6</v>
      </c>
      <c r="Z97" s="14"/>
    </row>
    <row r="98" spans="1:26" ht="14.1" customHeight="1">
      <c r="A98" s="4" t="s">
        <v>241</v>
      </c>
      <c r="B98" s="6">
        <v>18</v>
      </c>
      <c r="C98" s="4" t="s">
        <v>31</v>
      </c>
      <c r="D98" s="6">
        <v>225</v>
      </c>
      <c r="E98" s="6">
        <f t="shared" si="2"/>
        <v>225</v>
      </c>
      <c r="F98" s="6">
        <v>21525</v>
      </c>
      <c r="G98" s="6">
        <v>177</v>
      </c>
      <c r="H98" s="7">
        <v>32300</v>
      </c>
      <c r="I98" s="6">
        <v>58125</v>
      </c>
      <c r="J98" s="4" t="s">
        <v>141</v>
      </c>
      <c r="K98" s="4" t="s">
        <v>242</v>
      </c>
      <c r="L98" s="7">
        <v>36</v>
      </c>
      <c r="M98" s="9">
        <v>35.200000000000003</v>
      </c>
      <c r="N98" s="31">
        <v>12</v>
      </c>
      <c r="O98" s="66">
        <v>11.35</v>
      </c>
      <c r="P98" s="68">
        <v>34.200000000000003</v>
      </c>
      <c r="Q98" s="9">
        <v>10.8</v>
      </c>
      <c r="R98" s="9">
        <v>15.2</v>
      </c>
      <c r="S98" s="65">
        <v>11.8</v>
      </c>
      <c r="T98" s="54">
        <v>0.753</v>
      </c>
      <c r="U98" s="4" t="s">
        <v>241</v>
      </c>
      <c r="V98" s="11">
        <v>7.75</v>
      </c>
      <c r="W98" s="6">
        <v>18</v>
      </c>
      <c r="X98" s="8">
        <v>1.2</v>
      </c>
      <c r="Y98" s="4" t="s">
        <v>52</v>
      </c>
      <c r="Z98" s="14"/>
    </row>
    <row r="99" spans="1:26" ht="14.1" customHeight="1">
      <c r="A99" s="4" t="s">
        <v>243</v>
      </c>
      <c r="B99" s="6">
        <v>12</v>
      </c>
      <c r="C99" s="4" t="s">
        <v>31</v>
      </c>
      <c r="D99" s="6">
        <v>190</v>
      </c>
      <c r="E99" s="6">
        <f t="shared" si="2"/>
        <v>190</v>
      </c>
      <c r="F99" s="6">
        <v>13000</v>
      </c>
      <c r="G99" s="6">
        <v>80</v>
      </c>
      <c r="H99" s="7">
        <v>18850</v>
      </c>
      <c r="I99" s="6">
        <v>35100</v>
      </c>
      <c r="J99" s="4" t="s">
        <v>141</v>
      </c>
      <c r="K99" s="4" t="s">
        <v>244</v>
      </c>
      <c r="L99" s="7">
        <v>37</v>
      </c>
      <c r="M99" s="9">
        <v>36.1</v>
      </c>
      <c r="N99" s="11">
        <v>11.75</v>
      </c>
      <c r="O99" s="66">
        <v>11.15</v>
      </c>
      <c r="P99" s="65">
        <v>33.25</v>
      </c>
      <c r="Q99" s="8">
        <v>10.35</v>
      </c>
      <c r="R99" s="8">
        <v>15.05</v>
      </c>
      <c r="S99" s="65">
        <v>10.3</v>
      </c>
      <c r="T99" s="54">
        <v>0.89700000000000002</v>
      </c>
      <c r="U99" s="4" t="s">
        <v>243</v>
      </c>
      <c r="V99" s="11">
        <v>9.25</v>
      </c>
      <c r="W99" s="6">
        <v>16</v>
      </c>
      <c r="X99" s="8">
        <v>1</v>
      </c>
      <c r="Y99" s="8">
        <v>1.63</v>
      </c>
      <c r="Z99" s="14"/>
    </row>
    <row r="100" spans="1:26" ht="14.1" customHeight="1">
      <c r="A100" s="4" t="s">
        <v>245</v>
      </c>
      <c r="B100" s="6">
        <v>24</v>
      </c>
      <c r="C100" s="4" t="s">
        <v>31</v>
      </c>
      <c r="D100" s="6">
        <v>225</v>
      </c>
      <c r="E100" s="6">
        <f t="shared" si="2"/>
        <v>225</v>
      </c>
      <c r="F100" s="6">
        <v>25000</v>
      </c>
      <c r="G100" s="6">
        <v>160</v>
      </c>
      <c r="H100" s="7">
        <v>37500</v>
      </c>
      <c r="I100" s="6">
        <v>75000</v>
      </c>
      <c r="J100" s="4" t="s">
        <v>141</v>
      </c>
      <c r="K100" s="4" t="s">
        <v>246</v>
      </c>
      <c r="L100" s="7">
        <v>37</v>
      </c>
      <c r="M100" s="8">
        <v>36.049999999999997</v>
      </c>
      <c r="N100" s="31">
        <v>14</v>
      </c>
      <c r="O100" s="75">
        <v>13.3</v>
      </c>
      <c r="P100" s="65">
        <v>32.85</v>
      </c>
      <c r="Q100" s="9">
        <v>12.3</v>
      </c>
      <c r="R100" s="8">
        <v>15.14</v>
      </c>
      <c r="S100" s="65">
        <v>10.5</v>
      </c>
      <c r="T100" s="54">
        <v>0.82399999999999995</v>
      </c>
      <c r="U100" s="4" t="s">
        <v>245</v>
      </c>
      <c r="V100" s="11">
        <v>11</v>
      </c>
      <c r="W100" s="6">
        <v>14</v>
      </c>
      <c r="X100" s="8">
        <v>1.5</v>
      </c>
      <c r="Y100" s="8">
        <v>3</v>
      </c>
      <c r="Z100" s="14"/>
    </row>
    <row r="101" spans="1:26" ht="14.1" customHeight="1">
      <c r="A101" s="4" t="s">
        <v>247</v>
      </c>
      <c r="B101" s="6">
        <v>22</v>
      </c>
      <c r="C101" s="4" t="s">
        <v>31</v>
      </c>
      <c r="D101" s="6">
        <v>235</v>
      </c>
      <c r="E101" s="6">
        <f t="shared" si="2"/>
        <v>235</v>
      </c>
      <c r="F101" s="6">
        <v>24100</v>
      </c>
      <c r="G101" s="6">
        <v>165</v>
      </c>
      <c r="H101" s="7">
        <v>36150</v>
      </c>
      <c r="I101" s="6">
        <v>65000</v>
      </c>
      <c r="J101" s="4" t="s">
        <v>141</v>
      </c>
      <c r="K101" s="4" t="s">
        <v>248</v>
      </c>
      <c r="L101" s="7">
        <v>37</v>
      </c>
      <c r="M101" s="9">
        <v>36.1</v>
      </c>
      <c r="N101" s="31">
        <v>14</v>
      </c>
      <c r="O101" s="75">
        <v>13.3</v>
      </c>
      <c r="P101" s="65">
        <v>33.04</v>
      </c>
      <c r="Q101" s="9">
        <v>12.3</v>
      </c>
      <c r="R101" s="8">
        <v>15.25</v>
      </c>
      <c r="S101" s="65">
        <v>10.4</v>
      </c>
      <c r="T101" s="54">
        <v>0.78800000000000003</v>
      </c>
      <c r="U101" s="4" t="s">
        <v>247</v>
      </c>
      <c r="V101" s="11">
        <v>9</v>
      </c>
      <c r="W101" s="6">
        <v>15</v>
      </c>
      <c r="X101" s="8">
        <v>1.3</v>
      </c>
      <c r="Y101" s="8">
        <v>2.8</v>
      </c>
      <c r="Z101" s="14"/>
    </row>
    <row r="102" spans="1:26" ht="14.1" customHeight="1">
      <c r="A102" s="4" t="s">
        <v>249</v>
      </c>
      <c r="B102" s="6">
        <v>20</v>
      </c>
      <c r="C102" s="4" t="s">
        <v>31</v>
      </c>
      <c r="D102" s="6">
        <v>210</v>
      </c>
      <c r="E102" s="6">
        <f t="shared" si="2"/>
        <v>210</v>
      </c>
      <c r="F102" s="6">
        <v>25275</v>
      </c>
      <c r="G102" s="6">
        <v>192</v>
      </c>
      <c r="H102" s="7">
        <v>38000</v>
      </c>
      <c r="I102" s="6">
        <v>68300</v>
      </c>
      <c r="J102" s="4" t="s">
        <v>62</v>
      </c>
      <c r="K102" s="4" t="s">
        <v>250</v>
      </c>
      <c r="L102" s="7">
        <v>38</v>
      </c>
      <c r="M102" s="9">
        <v>37.1</v>
      </c>
      <c r="N102" s="31">
        <v>12</v>
      </c>
      <c r="O102" s="66">
        <v>11.35</v>
      </c>
      <c r="P102" s="68">
        <v>36.1</v>
      </c>
      <c r="Q102" s="9">
        <v>10.8</v>
      </c>
      <c r="R102" s="6">
        <v>16</v>
      </c>
      <c r="S102" s="65">
        <v>12.5</v>
      </c>
      <c r="T102" s="54">
        <v>0.79400000000000004</v>
      </c>
      <c r="U102" s="4" t="s">
        <v>251</v>
      </c>
      <c r="V102" s="11">
        <v>7.75</v>
      </c>
      <c r="W102" s="6">
        <v>19</v>
      </c>
      <c r="X102" s="8">
        <v>1.3</v>
      </c>
      <c r="Y102" s="8">
        <v>2.73</v>
      </c>
      <c r="Z102" s="14"/>
    </row>
    <row r="103" spans="1:26" ht="14.1" customHeight="1">
      <c r="A103" s="4" t="s">
        <v>249</v>
      </c>
      <c r="B103" s="6">
        <v>20</v>
      </c>
      <c r="C103" s="4" t="s">
        <v>31</v>
      </c>
      <c r="D103" s="6">
        <v>225</v>
      </c>
      <c r="E103" s="6">
        <f t="shared" si="2"/>
        <v>225</v>
      </c>
      <c r="F103" s="6">
        <v>25275</v>
      </c>
      <c r="G103" s="6">
        <v>192</v>
      </c>
      <c r="H103" s="7">
        <v>38000</v>
      </c>
      <c r="I103" s="6">
        <v>68300</v>
      </c>
      <c r="J103" s="4" t="s">
        <v>62</v>
      </c>
      <c r="K103" s="4" t="s">
        <v>252</v>
      </c>
      <c r="L103" s="7">
        <v>38</v>
      </c>
      <c r="M103" s="9">
        <v>37.1</v>
      </c>
      <c r="N103" s="31">
        <v>12</v>
      </c>
      <c r="O103" s="66">
        <v>11.35</v>
      </c>
      <c r="P103" s="68">
        <v>36.1</v>
      </c>
      <c r="Q103" s="9">
        <v>10.8</v>
      </c>
      <c r="R103" s="6">
        <v>16</v>
      </c>
      <c r="S103" s="65">
        <v>12.5</v>
      </c>
      <c r="T103" s="54">
        <v>0.79400000000000004</v>
      </c>
      <c r="U103" s="4" t="s">
        <v>251</v>
      </c>
      <c r="V103" s="11">
        <v>7.75</v>
      </c>
      <c r="W103" s="6">
        <v>19</v>
      </c>
      <c r="X103" s="8">
        <v>1.3</v>
      </c>
      <c r="Y103" s="8">
        <v>2.73</v>
      </c>
      <c r="Z103" s="14"/>
    </row>
    <row r="104" spans="1:26" ht="14.1" customHeight="1">
      <c r="A104" s="4" t="s">
        <v>253</v>
      </c>
      <c r="B104" s="6">
        <v>20</v>
      </c>
      <c r="C104" s="4" t="s">
        <v>31</v>
      </c>
      <c r="D104" s="6">
        <v>225</v>
      </c>
      <c r="E104" s="6">
        <f t="shared" si="2"/>
        <v>225</v>
      </c>
      <c r="F104" s="6">
        <v>25075</v>
      </c>
      <c r="G104" s="6">
        <v>172</v>
      </c>
      <c r="H104" s="7">
        <v>37625</v>
      </c>
      <c r="I104" s="6">
        <v>67730</v>
      </c>
      <c r="J104" s="4" t="s">
        <v>141</v>
      </c>
      <c r="K104" s="4" t="s">
        <v>254</v>
      </c>
      <c r="L104" s="7">
        <v>38</v>
      </c>
      <c r="M104" s="8">
        <v>37.15</v>
      </c>
      <c r="N104" s="31">
        <v>13</v>
      </c>
      <c r="O104" s="75">
        <v>12.3</v>
      </c>
      <c r="P104" s="74">
        <v>36</v>
      </c>
      <c r="Q104" s="9">
        <v>11.7</v>
      </c>
      <c r="R104" s="9">
        <v>15.8</v>
      </c>
      <c r="S104" s="65">
        <v>11.8</v>
      </c>
      <c r="T104" s="54">
        <v>0.77</v>
      </c>
      <c r="U104" s="4" t="s">
        <v>253</v>
      </c>
      <c r="V104" s="9">
        <v>8.5</v>
      </c>
      <c r="W104" s="6">
        <v>18</v>
      </c>
      <c r="X104" s="8">
        <v>1.2</v>
      </c>
      <c r="Y104" s="8">
        <v>2.4</v>
      </c>
      <c r="Z104" s="14"/>
    </row>
    <row r="105" spans="1:26" ht="14.1" customHeight="1">
      <c r="A105" s="4" t="s">
        <v>255</v>
      </c>
      <c r="B105" s="6">
        <v>20</v>
      </c>
      <c r="C105" s="4" t="s">
        <v>31</v>
      </c>
      <c r="D105" s="6">
        <v>225</v>
      </c>
      <c r="E105" s="6">
        <f>D105</f>
        <v>225</v>
      </c>
      <c r="F105" s="6">
        <v>27100</v>
      </c>
      <c r="G105" s="6">
        <v>166</v>
      </c>
      <c r="H105" s="7">
        <v>39295</v>
      </c>
      <c r="I105" s="6">
        <v>73200</v>
      </c>
      <c r="J105" s="4" t="s">
        <v>141</v>
      </c>
      <c r="K105" s="4" t="s">
        <v>256</v>
      </c>
      <c r="L105" s="7">
        <v>40</v>
      </c>
      <c r="M105" s="9">
        <v>39.1</v>
      </c>
      <c r="N105" s="31">
        <v>14</v>
      </c>
      <c r="O105" s="75">
        <v>13.2</v>
      </c>
      <c r="P105" s="65">
        <v>36.25</v>
      </c>
      <c r="Q105" s="6">
        <v>12</v>
      </c>
      <c r="R105" s="9">
        <v>16.600000000000001</v>
      </c>
      <c r="S105" s="65">
        <v>12.3</v>
      </c>
      <c r="T105" s="54">
        <v>0.755</v>
      </c>
      <c r="U105" s="4" t="s">
        <v>255</v>
      </c>
      <c r="V105" s="11">
        <v>9</v>
      </c>
      <c r="W105" s="6">
        <v>19</v>
      </c>
      <c r="X105" s="8">
        <v>1.2</v>
      </c>
      <c r="Y105" s="8">
        <v>2.5</v>
      </c>
      <c r="Z105" s="14"/>
    </row>
    <row r="106" spans="1:26" ht="25.5" customHeight="1">
      <c r="A106" s="4" t="s">
        <v>257</v>
      </c>
      <c r="B106" s="6">
        <v>24</v>
      </c>
      <c r="C106" s="4" t="s">
        <v>31</v>
      </c>
      <c r="D106" s="6">
        <v>225</v>
      </c>
      <c r="E106" s="6">
        <f t="shared" ref="E106:E116" si="3">D106</f>
        <v>225</v>
      </c>
      <c r="F106" s="6">
        <v>33200</v>
      </c>
      <c r="G106" s="6">
        <v>200</v>
      </c>
      <c r="H106" s="7">
        <v>48140</v>
      </c>
      <c r="I106" s="6">
        <v>89600</v>
      </c>
      <c r="J106" s="4" t="s">
        <v>141</v>
      </c>
      <c r="K106" s="25" t="s">
        <v>258</v>
      </c>
      <c r="L106" s="7">
        <v>40</v>
      </c>
      <c r="M106" s="9">
        <v>39.1</v>
      </c>
      <c r="N106" s="15">
        <v>14.5</v>
      </c>
      <c r="O106" s="66">
        <v>13.75</v>
      </c>
      <c r="P106" s="65">
        <v>36.25</v>
      </c>
      <c r="Q106" s="9">
        <v>12.8</v>
      </c>
      <c r="R106" s="8">
        <v>16.64</v>
      </c>
      <c r="S106" s="65">
        <v>12.7</v>
      </c>
      <c r="T106" s="54">
        <v>0.72599999999999998</v>
      </c>
      <c r="U106" s="4" t="s">
        <v>257</v>
      </c>
      <c r="V106" s="11">
        <v>9.5</v>
      </c>
      <c r="W106" s="6">
        <v>19</v>
      </c>
      <c r="X106" s="8">
        <v>1.4</v>
      </c>
      <c r="Y106" s="8">
        <v>3.1</v>
      </c>
      <c r="Z106" s="30"/>
    </row>
    <row r="107" spans="1:26" ht="38.25" customHeight="1">
      <c r="A107" s="21" t="s">
        <v>257</v>
      </c>
      <c r="B107" s="22">
        <v>26</v>
      </c>
      <c r="C107" s="21" t="s">
        <v>31</v>
      </c>
      <c r="D107" s="22">
        <v>225</v>
      </c>
      <c r="E107" s="6">
        <f t="shared" si="3"/>
        <v>225</v>
      </c>
      <c r="F107" s="22">
        <v>36800</v>
      </c>
      <c r="G107" s="22">
        <v>220</v>
      </c>
      <c r="H107" s="23">
        <v>53360</v>
      </c>
      <c r="I107" s="22">
        <v>99360</v>
      </c>
      <c r="J107" s="21" t="s">
        <v>141</v>
      </c>
      <c r="K107" s="25" t="s">
        <v>259</v>
      </c>
      <c r="L107" s="23">
        <v>40</v>
      </c>
      <c r="M107" s="27">
        <v>39.1</v>
      </c>
      <c r="N107" s="33">
        <v>14.5</v>
      </c>
      <c r="O107" s="77">
        <v>13.75</v>
      </c>
      <c r="P107" s="73">
        <v>36.25</v>
      </c>
      <c r="Q107" s="27">
        <v>12.8</v>
      </c>
      <c r="R107" s="26">
        <v>16.64</v>
      </c>
      <c r="S107" s="73">
        <v>12.89</v>
      </c>
      <c r="T107" s="55">
        <v>0.72599999999999998</v>
      </c>
      <c r="U107" s="21" t="s">
        <v>257</v>
      </c>
      <c r="V107" s="28">
        <v>9.5</v>
      </c>
      <c r="W107" s="22">
        <v>19</v>
      </c>
      <c r="X107" s="26">
        <v>1.4</v>
      </c>
      <c r="Y107" s="26">
        <v>3.1</v>
      </c>
      <c r="Z107" s="30"/>
    </row>
    <row r="108" spans="1:26" ht="14.1" customHeight="1">
      <c r="A108" s="4" t="s">
        <v>257</v>
      </c>
      <c r="B108" s="6">
        <v>26</v>
      </c>
      <c r="C108" s="4" t="s">
        <v>31</v>
      </c>
      <c r="D108" s="6">
        <v>235</v>
      </c>
      <c r="E108" s="6">
        <f t="shared" si="3"/>
        <v>235</v>
      </c>
      <c r="F108" s="6">
        <v>36800</v>
      </c>
      <c r="G108" s="6">
        <v>220</v>
      </c>
      <c r="H108" s="7">
        <v>53360</v>
      </c>
      <c r="I108" s="6">
        <v>99360</v>
      </c>
      <c r="J108" s="4" t="s">
        <v>141</v>
      </c>
      <c r="K108" s="4" t="s">
        <v>260</v>
      </c>
      <c r="L108" s="7">
        <v>40</v>
      </c>
      <c r="M108" s="9">
        <v>39.1</v>
      </c>
      <c r="N108" s="15">
        <v>14.5</v>
      </c>
      <c r="O108" s="66">
        <v>13.75</v>
      </c>
      <c r="P108" s="65">
        <v>36.25</v>
      </c>
      <c r="Q108" s="9">
        <v>12.8</v>
      </c>
      <c r="R108" s="8">
        <v>16.64</v>
      </c>
      <c r="S108" s="65">
        <v>12.89</v>
      </c>
      <c r="T108" s="54">
        <v>0.72599999999999998</v>
      </c>
      <c r="U108" s="4" t="s">
        <v>257</v>
      </c>
      <c r="V108" s="11">
        <v>9.5</v>
      </c>
      <c r="W108" s="6">
        <v>19</v>
      </c>
      <c r="X108" s="8">
        <v>1.4</v>
      </c>
      <c r="Y108" s="8">
        <v>3.1</v>
      </c>
      <c r="Z108" s="14"/>
    </row>
    <row r="109" spans="1:26" ht="14.1" customHeight="1">
      <c r="A109" s="4" t="s">
        <v>261</v>
      </c>
      <c r="B109" s="6">
        <v>28</v>
      </c>
      <c r="C109" s="4" t="s">
        <v>31</v>
      </c>
      <c r="D109" s="6">
        <v>235</v>
      </c>
      <c r="E109" s="6">
        <f t="shared" si="3"/>
        <v>235</v>
      </c>
      <c r="F109" s="6">
        <v>39500</v>
      </c>
      <c r="G109" s="6">
        <v>195</v>
      </c>
      <c r="H109" s="7">
        <v>57270</v>
      </c>
      <c r="I109" s="6">
        <v>106600</v>
      </c>
      <c r="J109" s="4" t="s">
        <v>141</v>
      </c>
      <c r="K109" s="4" t="s">
        <v>262</v>
      </c>
      <c r="L109" s="7">
        <v>40</v>
      </c>
      <c r="M109" s="8">
        <v>39.049999999999997</v>
      </c>
      <c r="N109" s="15">
        <v>15.5</v>
      </c>
      <c r="O109" s="66">
        <v>14.75</v>
      </c>
      <c r="P109" s="68">
        <v>35.700000000000003</v>
      </c>
      <c r="Q109" s="8">
        <v>13.64</v>
      </c>
      <c r="R109" s="9">
        <v>16.100000000000001</v>
      </c>
      <c r="S109" s="65">
        <v>11.39</v>
      </c>
      <c r="T109" s="54">
        <v>0.77700000000000002</v>
      </c>
      <c r="U109" s="4" t="s">
        <v>261</v>
      </c>
      <c r="V109" s="11">
        <v>10</v>
      </c>
      <c r="W109" s="6">
        <v>16</v>
      </c>
      <c r="X109" s="8">
        <v>1.25</v>
      </c>
      <c r="Y109" s="8">
        <v>3.2</v>
      </c>
      <c r="Z109" s="14"/>
    </row>
    <row r="110" spans="1:26" ht="14.1" customHeight="1">
      <c r="A110" s="4" t="s">
        <v>263</v>
      </c>
      <c r="B110" s="6">
        <v>24</v>
      </c>
      <c r="C110" s="4" t="s">
        <v>31</v>
      </c>
      <c r="D110" s="6">
        <v>225</v>
      </c>
      <c r="E110" s="6">
        <f t="shared" si="3"/>
        <v>225</v>
      </c>
      <c r="F110" s="6">
        <v>31400</v>
      </c>
      <c r="G110" s="6">
        <v>190</v>
      </c>
      <c r="H110" s="7">
        <v>47100</v>
      </c>
      <c r="I110" s="6">
        <v>94200</v>
      </c>
      <c r="J110" s="4" t="s">
        <v>141</v>
      </c>
      <c r="K110" s="4" t="s">
        <v>264</v>
      </c>
      <c r="L110" s="7">
        <v>41</v>
      </c>
      <c r="M110" s="8">
        <v>40.049999999999997</v>
      </c>
      <c r="N110" s="31">
        <v>15</v>
      </c>
      <c r="O110" s="66">
        <v>14.25</v>
      </c>
      <c r="P110" s="68">
        <v>36.9</v>
      </c>
      <c r="Q110" s="8">
        <v>13.19</v>
      </c>
      <c r="R110" s="9">
        <v>17.2</v>
      </c>
      <c r="S110" s="65">
        <v>12.5</v>
      </c>
      <c r="T110" s="54">
        <v>0.76900000000000002</v>
      </c>
      <c r="U110" s="4" t="s">
        <v>263</v>
      </c>
      <c r="V110" s="11">
        <v>12.75</v>
      </c>
      <c r="W110" s="6">
        <v>18</v>
      </c>
      <c r="X110" s="8">
        <v>1.63</v>
      </c>
      <c r="Y110" s="8">
        <v>3</v>
      </c>
      <c r="Z110" s="14"/>
    </row>
    <row r="111" spans="1:26" ht="14.1" customHeight="1">
      <c r="A111" s="4" t="s">
        <v>265</v>
      </c>
      <c r="B111" s="6">
        <v>24</v>
      </c>
      <c r="C111" s="4" t="s">
        <v>31</v>
      </c>
      <c r="D111" s="6">
        <v>225</v>
      </c>
      <c r="E111" s="6">
        <f t="shared" si="3"/>
        <v>225</v>
      </c>
      <c r="F111" s="6">
        <v>33650</v>
      </c>
      <c r="G111" s="6">
        <v>187</v>
      </c>
      <c r="H111" s="7">
        <v>48800</v>
      </c>
      <c r="I111" s="6">
        <v>90900</v>
      </c>
      <c r="J111" s="4" t="s">
        <v>141</v>
      </c>
      <c r="K111" s="4" t="s">
        <v>266</v>
      </c>
      <c r="L111" s="7">
        <v>41</v>
      </c>
      <c r="M111" s="9">
        <v>40.1</v>
      </c>
      <c r="N111" s="31">
        <v>15</v>
      </c>
      <c r="O111" s="66">
        <v>14.25</v>
      </c>
      <c r="P111" s="65">
        <v>38.79</v>
      </c>
      <c r="Q111" s="9">
        <v>13.5</v>
      </c>
      <c r="R111" s="6">
        <v>17</v>
      </c>
      <c r="S111" s="65">
        <v>12.9</v>
      </c>
      <c r="T111" s="54">
        <v>0.73599999999999999</v>
      </c>
      <c r="U111" s="4" t="s">
        <v>265</v>
      </c>
      <c r="V111" s="11">
        <v>9.75</v>
      </c>
      <c r="W111" s="6">
        <v>19</v>
      </c>
      <c r="X111" s="8">
        <v>1.4</v>
      </c>
      <c r="Y111" s="8">
        <v>3.1</v>
      </c>
      <c r="Z111" s="14"/>
    </row>
    <row r="112" spans="1:26" ht="14.1" customHeight="1">
      <c r="A112" s="4" t="s">
        <v>267</v>
      </c>
      <c r="B112" s="6">
        <v>26</v>
      </c>
      <c r="C112" s="4" t="s">
        <v>31</v>
      </c>
      <c r="D112" s="6">
        <v>225</v>
      </c>
      <c r="E112" s="6">
        <f t="shared" si="3"/>
        <v>225</v>
      </c>
      <c r="F112" s="6">
        <v>37800</v>
      </c>
      <c r="G112" s="6">
        <v>190</v>
      </c>
      <c r="H112" s="7">
        <v>56700</v>
      </c>
      <c r="I112" s="6">
        <v>102100</v>
      </c>
      <c r="J112" s="4" t="s">
        <v>141</v>
      </c>
      <c r="K112" s="4" t="s">
        <v>268</v>
      </c>
      <c r="L112" s="7">
        <v>42</v>
      </c>
      <c r="M112" s="9">
        <v>41.1</v>
      </c>
      <c r="N112" s="31">
        <v>16</v>
      </c>
      <c r="O112" s="75">
        <v>15.2</v>
      </c>
      <c r="P112" s="68">
        <v>37.9</v>
      </c>
      <c r="Q112" s="9">
        <v>14.1</v>
      </c>
      <c r="R112" s="8">
        <v>17.29</v>
      </c>
      <c r="S112" s="65">
        <v>12.89</v>
      </c>
      <c r="T112" s="54">
        <v>0.72199999999999998</v>
      </c>
      <c r="U112" s="4" t="s">
        <v>257</v>
      </c>
      <c r="V112" s="11">
        <v>9.5</v>
      </c>
      <c r="W112" s="6">
        <v>19</v>
      </c>
      <c r="X112" s="8">
        <v>1.4</v>
      </c>
      <c r="Y112" s="8">
        <v>3.1</v>
      </c>
      <c r="Z112" s="14"/>
    </row>
    <row r="113" spans="1:26" ht="14.1" customHeight="1">
      <c r="A113" s="4" t="s">
        <v>269</v>
      </c>
      <c r="B113" s="6">
        <v>28</v>
      </c>
      <c r="C113" s="4" t="s">
        <v>31</v>
      </c>
      <c r="D113" s="82" t="s">
        <v>222</v>
      </c>
      <c r="E113" s="6">
        <f>1.15078*174</f>
        <v>200.23571999999999</v>
      </c>
      <c r="F113" s="6">
        <v>38600</v>
      </c>
      <c r="G113" s="6">
        <v>215</v>
      </c>
      <c r="H113" s="7">
        <v>56900</v>
      </c>
      <c r="I113" s="6">
        <v>115800</v>
      </c>
      <c r="J113" s="4" t="s">
        <v>32</v>
      </c>
      <c r="K113" s="4" t="s">
        <v>270</v>
      </c>
      <c r="L113" s="7">
        <v>43</v>
      </c>
      <c r="M113" s="9">
        <v>42.1</v>
      </c>
      <c r="N113" s="31">
        <v>16</v>
      </c>
      <c r="O113" s="75">
        <v>15.2</v>
      </c>
      <c r="P113" s="68">
        <v>38.9</v>
      </c>
      <c r="Q113" s="8">
        <v>14.15</v>
      </c>
      <c r="R113" s="8">
        <v>17.95</v>
      </c>
      <c r="S113" s="65">
        <v>13.7</v>
      </c>
      <c r="T113" s="54">
        <v>0.72199999999999998</v>
      </c>
      <c r="U113" s="4" t="s">
        <v>269</v>
      </c>
      <c r="V113" s="11">
        <v>13</v>
      </c>
      <c r="W113" s="6">
        <v>20</v>
      </c>
      <c r="X113" s="8">
        <v>1.75</v>
      </c>
      <c r="Y113" s="8">
        <v>3.45</v>
      </c>
      <c r="Z113" s="14"/>
    </row>
    <row r="114" spans="1:26" ht="14.1" customHeight="1">
      <c r="A114" s="4" t="s">
        <v>271</v>
      </c>
      <c r="B114" s="6">
        <v>26</v>
      </c>
      <c r="C114" s="4" t="s">
        <v>31</v>
      </c>
      <c r="D114" s="6">
        <v>225</v>
      </c>
      <c r="E114" s="6">
        <f t="shared" si="3"/>
        <v>225</v>
      </c>
      <c r="F114" s="6">
        <v>40600</v>
      </c>
      <c r="G114" s="6">
        <v>210</v>
      </c>
      <c r="H114" s="7">
        <v>60900</v>
      </c>
      <c r="I114" s="6">
        <v>109600</v>
      </c>
      <c r="J114" s="4" t="s">
        <v>141</v>
      </c>
      <c r="K114" s="4" t="s">
        <v>272</v>
      </c>
      <c r="L114" s="16">
        <v>43.5</v>
      </c>
      <c r="M114" s="8">
        <v>42.55</v>
      </c>
      <c r="N114" s="31">
        <v>16</v>
      </c>
      <c r="O114" s="75">
        <v>15.2</v>
      </c>
      <c r="P114" s="65">
        <v>41.25</v>
      </c>
      <c r="Q114" s="9">
        <v>14.4</v>
      </c>
      <c r="R114" s="8">
        <v>18.25</v>
      </c>
      <c r="S114" s="65">
        <v>14.1</v>
      </c>
      <c r="T114" s="54">
        <v>0.70599999999999996</v>
      </c>
      <c r="U114" s="4" t="s">
        <v>273</v>
      </c>
      <c r="V114" s="11">
        <v>10.5</v>
      </c>
      <c r="W114" s="6">
        <v>21</v>
      </c>
      <c r="X114" s="8">
        <v>1.6</v>
      </c>
      <c r="Y114" s="8">
        <v>1.24</v>
      </c>
      <c r="Z114" s="14"/>
    </row>
    <row r="115" spans="1:26" ht="14.1" customHeight="1">
      <c r="A115" s="4" t="s">
        <v>274</v>
      </c>
      <c r="B115" s="6">
        <v>30</v>
      </c>
      <c r="C115" s="4" t="s">
        <v>31</v>
      </c>
      <c r="D115" s="6">
        <v>225</v>
      </c>
      <c r="E115" s="6">
        <f t="shared" si="3"/>
        <v>225</v>
      </c>
      <c r="F115" s="6">
        <v>42500</v>
      </c>
      <c r="G115" s="6">
        <v>195</v>
      </c>
      <c r="H115" s="7">
        <v>63750</v>
      </c>
      <c r="I115" s="6">
        <v>127500</v>
      </c>
      <c r="J115" s="4" t="s">
        <v>141</v>
      </c>
      <c r="K115" s="4" t="s">
        <v>275</v>
      </c>
      <c r="L115" s="16">
        <v>44.5</v>
      </c>
      <c r="M115" s="9">
        <v>43.5</v>
      </c>
      <c r="N115" s="15">
        <v>16.5</v>
      </c>
      <c r="O115" s="75">
        <v>15.7</v>
      </c>
      <c r="P115" s="68">
        <v>39.700000000000003</v>
      </c>
      <c r="Q115" s="9">
        <v>14.5</v>
      </c>
      <c r="R115" s="8">
        <v>18.350000000000001</v>
      </c>
      <c r="S115" s="65">
        <v>12.8</v>
      </c>
      <c r="T115" s="54">
        <v>0.80600000000000005</v>
      </c>
      <c r="U115" s="4" t="s">
        <v>276</v>
      </c>
      <c r="V115" s="11">
        <v>13.25</v>
      </c>
      <c r="W115" s="6">
        <v>18</v>
      </c>
      <c r="X115" s="8">
        <v>1.63</v>
      </c>
      <c r="Y115" s="8">
        <v>3.55</v>
      </c>
      <c r="Z115" s="14"/>
    </row>
    <row r="116" spans="1:26" ht="14.1" customHeight="1">
      <c r="A116" s="4" t="s">
        <v>277</v>
      </c>
      <c r="B116" s="6">
        <v>28</v>
      </c>
      <c r="C116" s="4" t="s">
        <v>31</v>
      </c>
      <c r="D116" s="6">
        <v>225</v>
      </c>
      <c r="E116" s="6">
        <f t="shared" si="3"/>
        <v>225</v>
      </c>
      <c r="F116" s="6">
        <v>42800</v>
      </c>
      <c r="G116" s="6">
        <v>195</v>
      </c>
      <c r="H116" s="7">
        <v>64200</v>
      </c>
      <c r="I116" s="6">
        <v>115600</v>
      </c>
      <c r="J116" s="4" t="s">
        <v>141</v>
      </c>
      <c r="K116" s="4" t="s">
        <v>278</v>
      </c>
      <c r="L116" s="16">
        <v>44.5</v>
      </c>
      <c r="M116" s="9">
        <v>43.5</v>
      </c>
      <c r="N116" s="15">
        <v>16.5</v>
      </c>
      <c r="O116" s="75">
        <v>15.7</v>
      </c>
      <c r="P116" s="65">
        <v>40.090000000000003</v>
      </c>
      <c r="Q116" s="8">
        <v>14.55</v>
      </c>
      <c r="R116" s="8">
        <v>18.350000000000001</v>
      </c>
      <c r="S116" s="65">
        <v>13.9</v>
      </c>
      <c r="T116" s="54">
        <v>0.745</v>
      </c>
      <c r="U116" s="4" t="s">
        <v>277</v>
      </c>
      <c r="V116" s="11">
        <v>10.5</v>
      </c>
      <c r="W116" s="6">
        <v>20</v>
      </c>
      <c r="X116" s="8">
        <v>1.6</v>
      </c>
      <c r="Y116" s="8">
        <v>3.5</v>
      </c>
      <c r="Z116" s="14"/>
    </row>
    <row r="117" spans="1:26" ht="25.5" customHeight="1">
      <c r="A117" s="4" t="s">
        <v>273</v>
      </c>
      <c r="B117" s="6">
        <v>28</v>
      </c>
      <c r="C117" s="4" t="s">
        <v>31</v>
      </c>
      <c r="D117" s="6">
        <v>225</v>
      </c>
      <c r="E117" s="6">
        <f>D117</f>
        <v>225</v>
      </c>
      <c r="F117" s="6">
        <v>44700</v>
      </c>
      <c r="G117" s="6">
        <v>214</v>
      </c>
      <c r="H117" s="7">
        <v>64800</v>
      </c>
      <c r="I117" s="6">
        <v>121000</v>
      </c>
      <c r="J117" s="4" t="s">
        <v>141</v>
      </c>
      <c r="K117" s="25" t="s">
        <v>279</v>
      </c>
      <c r="L117" s="16">
        <v>44.5</v>
      </c>
      <c r="M117" s="9">
        <v>43.5</v>
      </c>
      <c r="N117" s="15">
        <v>16.5</v>
      </c>
      <c r="O117" s="75">
        <v>15.7</v>
      </c>
      <c r="P117" s="68">
        <v>42.2</v>
      </c>
      <c r="Q117" s="9">
        <v>14.8</v>
      </c>
      <c r="R117" s="9">
        <v>18.5</v>
      </c>
      <c r="S117" s="65">
        <v>13.5</v>
      </c>
      <c r="T117" s="54">
        <v>0.71399999999999997</v>
      </c>
      <c r="U117" s="4" t="s">
        <v>273</v>
      </c>
      <c r="V117" s="11">
        <v>10.5</v>
      </c>
      <c r="W117" s="6">
        <v>21</v>
      </c>
      <c r="X117" s="8">
        <v>1.6</v>
      </c>
      <c r="Y117" s="8">
        <v>3.3</v>
      </c>
      <c r="Z117" s="30"/>
    </row>
    <row r="118" spans="1:26" ht="14.1" customHeight="1">
      <c r="A118" s="4" t="s">
        <v>273</v>
      </c>
      <c r="B118" s="6">
        <v>28</v>
      </c>
      <c r="C118" s="4" t="s">
        <v>31</v>
      </c>
      <c r="D118" s="6">
        <v>235</v>
      </c>
      <c r="E118" s="6">
        <f t="shared" ref="E118:E131" si="4">D118</f>
        <v>235</v>
      </c>
      <c r="F118" s="6">
        <v>44700</v>
      </c>
      <c r="G118" s="6">
        <v>214</v>
      </c>
      <c r="H118" s="7">
        <v>64800</v>
      </c>
      <c r="I118" s="6">
        <v>121000</v>
      </c>
      <c r="J118" s="4" t="s">
        <v>141</v>
      </c>
      <c r="K118" s="4" t="s">
        <v>280</v>
      </c>
      <c r="L118" s="16">
        <v>44.5</v>
      </c>
      <c r="M118" s="9">
        <v>43.5</v>
      </c>
      <c r="N118" s="15">
        <v>16.5</v>
      </c>
      <c r="O118" s="75">
        <v>15.7</v>
      </c>
      <c r="P118" s="68">
        <v>42.2</v>
      </c>
      <c r="Q118" s="9">
        <v>14.8</v>
      </c>
      <c r="R118" s="9">
        <v>18.5</v>
      </c>
      <c r="S118" s="65">
        <v>13.5</v>
      </c>
      <c r="T118" s="54">
        <v>0.71399999999999997</v>
      </c>
      <c r="U118" s="4" t="s">
        <v>273</v>
      </c>
      <c r="V118" s="11">
        <v>10.5</v>
      </c>
      <c r="W118" s="6">
        <v>21</v>
      </c>
      <c r="X118" s="8">
        <v>1.6</v>
      </c>
      <c r="Y118" s="8">
        <v>3.3</v>
      </c>
      <c r="Z118" s="14"/>
    </row>
    <row r="119" spans="1:26" ht="14.1" customHeight="1">
      <c r="A119" s="4" t="s">
        <v>273</v>
      </c>
      <c r="B119" s="6">
        <v>30</v>
      </c>
      <c r="C119" s="4" t="s">
        <v>31</v>
      </c>
      <c r="D119" s="6">
        <v>235</v>
      </c>
      <c r="E119" s="6">
        <f t="shared" si="4"/>
        <v>235</v>
      </c>
      <c r="F119" s="6">
        <v>48400</v>
      </c>
      <c r="G119" s="6">
        <v>230</v>
      </c>
      <c r="H119" s="7">
        <v>70180</v>
      </c>
      <c r="I119" s="6">
        <v>130680</v>
      </c>
      <c r="J119" s="4" t="s">
        <v>141</v>
      </c>
      <c r="K119" s="4" t="s">
        <v>281</v>
      </c>
      <c r="L119" s="16">
        <v>44.5</v>
      </c>
      <c r="M119" s="9">
        <v>43.5</v>
      </c>
      <c r="N119" s="15">
        <v>16.5</v>
      </c>
      <c r="O119" s="75">
        <v>15.7</v>
      </c>
      <c r="P119" s="68">
        <v>42.2</v>
      </c>
      <c r="Q119" s="9">
        <v>14.8</v>
      </c>
      <c r="R119" s="9">
        <v>18.5</v>
      </c>
      <c r="S119" s="65">
        <v>13.5</v>
      </c>
      <c r="T119" s="54">
        <v>0.71399999999999997</v>
      </c>
      <c r="U119" s="4" t="s">
        <v>273</v>
      </c>
      <c r="V119" s="11">
        <v>10.5</v>
      </c>
      <c r="W119" s="6">
        <v>21</v>
      </c>
      <c r="X119" s="8">
        <v>1.6</v>
      </c>
      <c r="Y119" s="8">
        <v>3.3</v>
      </c>
      <c r="Z119" s="14"/>
    </row>
    <row r="120" spans="1:26" ht="14.1" customHeight="1">
      <c r="A120" s="4" t="s">
        <v>282</v>
      </c>
      <c r="B120" s="6">
        <v>30</v>
      </c>
      <c r="C120" s="4" t="s">
        <v>31</v>
      </c>
      <c r="D120" s="82" t="s">
        <v>283</v>
      </c>
      <c r="E120" s="6">
        <f>1.15078*240</f>
        <v>276.18719999999996</v>
      </c>
      <c r="F120" s="6">
        <v>53800</v>
      </c>
      <c r="G120" s="6">
        <v>260</v>
      </c>
      <c r="H120" s="7">
        <v>80700</v>
      </c>
      <c r="I120" s="6">
        <v>161400</v>
      </c>
      <c r="J120" s="4" t="s">
        <v>32</v>
      </c>
      <c r="K120" s="4" t="s">
        <v>284</v>
      </c>
      <c r="L120" s="7">
        <v>46</v>
      </c>
      <c r="M120" s="9">
        <v>45.1</v>
      </c>
      <c r="N120" s="31">
        <v>16</v>
      </c>
      <c r="O120" s="75">
        <v>15.2</v>
      </c>
      <c r="P120" s="68">
        <v>42.2</v>
      </c>
      <c r="Q120" s="9">
        <v>14.1</v>
      </c>
      <c r="R120" s="8">
        <v>19.64</v>
      </c>
      <c r="S120" s="65">
        <v>15</v>
      </c>
      <c r="T120" s="54">
        <v>0.70699999999999996</v>
      </c>
      <c r="U120" s="4" t="s">
        <v>282</v>
      </c>
      <c r="V120" s="11">
        <v>10.5</v>
      </c>
      <c r="W120" s="9">
        <v>23.5</v>
      </c>
      <c r="X120" s="8">
        <v>1.25</v>
      </c>
      <c r="Y120" s="8">
        <v>3.15</v>
      </c>
      <c r="Z120" s="14"/>
    </row>
    <row r="121" spans="1:26" ht="14.1" customHeight="1">
      <c r="A121" s="4" t="s">
        <v>285</v>
      </c>
      <c r="B121" s="6">
        <v>28</v>
      </c>
      <c r="C121" s="4" t="s">
        <v>31</v>
      </c>
      <c r="D121" s="6">
        <v>225</v>
      </c>
      <c r="E121" s="6">
        <f t="shared" si="4"/>
        <v>225</v>
      </c>
      <c r="F121" s="6">
        <v>44200</v>
      </c>
      <c r="G121" s="6">
        <v>180</v>
      </c>
      <c r="H121" s="7">
        <v>64100</v>
      </c>
      <c r="I121" s="6">
        <v>119300</v>
      </c>
      <c r="J121" s="4" t="s">
        <v>141</v>
      </c>
      <c r="K121" s="4" t="s">
        <v>286</v>
      </c>
      <c r="L121" s="7">
        <v>46</v>
      </c>
      <c r="M121" s="6">
        <v>45</v>
      </c>
      <c r="N121" s="31">
        <v>18</v>
      </c>
      <c r="O121" s="66">
        <v>17.149999999999999</v>
      </c>
      <c r="P121" s="65">
        <v>41.29</v>
      </c>
      <c r="Q121" s="8">
        <v>15.85</v>
      </c>
      <c r="R121" s="8">
        <v>18.850000000000001</v>
      </c>
      <c r="S121" s="65">
        <v>13.6</v>
      </c>
      <c r="T121" s="54">
        <v>0.72499999999999998</v>
      </c>
      <c r="U121" s="4" t="s">
        <v>287</v>
      </c>
      <c r="V121" s="11">
        <v>11</v>
      </c>
      <c r="W121" s="6">
        <v>20</v>
      </c>
      <c r="X121" s="8">
        <v>1.6</v>
      </c>
      <c r="Y121" s="8">
        <v>3.55</v>
      </c>
      <c r="Z121" s="14"/>
    </row>
    <row r="122" spans="1:26" ht="14.1" customHeight="1">
      <c r="A122" s="4" t="s">
        <v>285</v>
      </c>
      <c r="B122" s="6">
        <v>32</v>
      </c>
      <c r="C122" s="4" t="s">
        <v>31</v>
      </c>
      <c r="D122" s="6">
        <v>235</v>
      </c>
      <c r="E122" s="6">
        <f t="shared" si="4"/>
        <v>235</v>
      </c>
      <c r="F122" s="6">
        <v>51100</v>
      </c>
      <c r="G122" s="6">
        <v>205</v>
      </c>
      <c r="H122" s="7">
        <v>74100</v>
      </c>
      <c r="I122" s="6">
        <v>138000</v>
      </c>
      <c r="J122" s="4" t="s">
        <v>141</v>
      </c>
      <c r="K122" s="4" t="s">
        <v>288</v>
      </c>
      <c r="L122" s="7">
        <v>46</v>
      </c>
      <c r="M122" s="6">
        <v>45</v>
      </c>
      <c r="N122" s="31">
        <v>18</v>
      </c>
      <c r="O122" s="66">
        <v>17.149999999999999</v>
      </c>
      <c r="P122" s="65">
        <v>41.29</v>
      </c>
      <c r="Q122" s="8">
        <v>15.85</v>
      </c>
      <c r="R122" s="8">
        <v>18.850000000000001</v>
      </c>
      <c r="S122" s="65">
        <v>13.7</v>
      </c>
      <c r="T122" s="54">
        <v>0.72499999999999998</v>
      </c>
      <c r="U122" s="4" t="s">
        <v>287</v>
      </c>
      <c r="V122" s="11">
        <v>11</v>
      </c>
      <c r="W122" s="6">
        <v>20</v>
      </c>
      <c r="X122" s="8">
        <v>1.6</v>
      </c>
      <c r="Y122" s="8">
        <v>3.8</v>
      </c>
      <c r="Z122" s="14"/>
    </row>
    <row r="123" spans="1:26" ht="14.1" customHeight="1">
      <c r="A123" s="4" t="s">
        <v>289</v>
      </c>
      <c r="B123" s="4" t="s">
        <v>290</v>
      </c>
      <c r="C123" s="4" t="s">
        <v>31</v>
      </c>
      <c r="D123" s="6">
        <v>225</v>
      </c>
      <c r="E123" s="6">
        <f t="shared" si="4"/>
        <v>225</v>
      </c>
      <c r="F123" s="6">
        <v>52235</v>
      </c>
      <c r="G123" s="6">
        <v>219</v>
      </c>
      <c r="H123" s="7">
        <v>78353</v>
      </c>
      <c r="I123" s="6">
        <v>156705</v>
      </c>
      <c r="J123" s="4" t="s">
        <v>141</v>
      </c>
      <c r="K123" s="4" t="s">
        <v>291</v>
      </c>
      <c r="L123" s="7">
        <v>49</v>
      </c>
      <c r="M123" s="6">
        <v>48</v>
      </c>
      <c r="N123" s="31">
        <v>18</v>
      </c>
      <c r="O123" s="66">
        <v>17.149999999999999</v>
      </c>
      <c r="P123" s="68">
        <v>46.3</v>
      </c>
      <c r="Q123" s="9">
        <v>16.2</v>
      </c>
      <c r="R123" s="9">
        <v>20.6</v>
      </c>
      <c r="S123" s="65">
        <v>15</v>
      </c>
      <c r="T123" s="54">
        <v>0.754</v>
      </c>
      <c r="U123" s="4" t="s">
        <v>289</v>
      </c>
      <c r="V123" s="11">
        <v>13.75</v>
      </c>
      <c r="W123" s="6">
        <v>22</v>
      </c>
      <c r="X123" s="8">
        <v>1.88</v>
      </c>
      <c r="Y123" s="8">
        <v>3.75</v>
      </c>
      <c r="Z123" s="14"/>
    </row>
    <row r="124" spans="1:26" ht="25.5" customHeight="1">
      <c r="A124" s="4" t="s">
        <v>292</v>
      </c>
      <c r="B124" s="6">
        <v>32</v>
      </c>
      <c r="C124" s="4" t="s">
        <v>31</v>
      </c>
      <c r="D124" s="6">
        <v>235</v>
      </c>
      <c r="E124" s="6">
        <f t="shared" si="4"/>
        <v>235</v>
      </c>
      <c r="F124" s="6">
        <v>51900</v>
      </c>
      <c r="G124" s="6">
        <v>195</v>
      </c>
      <c r="H124" s="7">
        <v>77800</v>
      </c>
      <c r="I124" s="6">
        <v>155700</v>
      </c>
      <c r="J124" s="4" t="s">
        <v>141</v>
      </c>
      <c r="K124" s="25" t="s">
        <v>293</v>
      </c>
      <c r="L124" s="7">
        <v>49</v>
      </c>
      <c r="M124" s="6">
        <v>48</v>
      </c>
      <c r="N124" s="31">
        <v>19</v>
      </c>
      <c r="O124" s="66">
        <v>18.149999999999999</v>
      </c>
      <c r="P124" s="68">
        <v>43.8</v>
      </c>
      <c r="Q124" s="9">
        <v>16.7</v>
      </c>
      <c r="R124" s="8">
        <v>20.29</v>
      </c>
      <c r="S124" s="65">
        <v>14</v>
      </c>
      <c r="T124" s="54">
        <v>0.76700000000000002</v>
      </c>
      <c r="U124" s="4" t="s">
        <v>294</v>
      </c>
      <c r="V124" s="11">
        <v>13.25</v>
      </c>
      <c r="W124" s="6">
        <v>20</v>
      </c>
      <c r="X124" s="8">
        <v>1.88</v>
      </c>
      <c r="Y124" s="8">
        <v>3.75</v>
      </c>
      <c r="Z124" s="30"/>
    </row>
    <row r="125" spans="1:26" ht="14.1" customHeight="1">
      <c r="A125" s="4" t="s">
        <v>292</v>
      </c>
      <c r="B125" s="6">
        <v>34</v>
      </c>
      <c r="C125" s="4" t="s">
        <v>31</v>
      </c>
      <c r="D125" s="6">
        <v>235</v>
      </c>
      <c r="E125" s="6">
        <f t="shared" si="4"/>
        <v>235</v>
      </c>
      <c r="F125" s="6">
        <v>55700</v>
      </c>
      <c r="G125" s="6">
        <v>215</v>
      </c>
      <c r="H125" s="7">
        <v>83550</v>
      </c>
      <c r="I125" s="6">
        <v>167100</v>
      </c>
      <c r="J125" s="4" t="s">
        <v>141</v>
      </c>
      <c r="K125" s="4" t="s">
        <v>295</v>
      </c>
      <c r="L125" s="7">
        <v>49</v>
      </c>
      <c r="M125" s="6">
        <v>48</v>
      </c>
      <c r="N125" s="31">
        <v>19</v>
      </c>
      <c r="O125" s="66">
        <v>18.149999999999999</v>
      </c>
      <c r="P125" s="68">
        <v>43.8</v>
      </c>
      <c r="Q125" s="9">
        <v>16.7</v>
      </c>
      <c r="R125" s="8">
        <v>20.29</v>
      </c>
      <c r="S125" s="65">
        <v>14</v>
      </c>
      <c r="T125" s="54">
        <v>0.76700000000000002</v>
      </c>
      <c r="U125" s="4" t="s">
        <v>294</v>
      </c>
      <c r="V125" s="11">
        <v>13.25</v>
      </c>
      <c r="W125" s="6">
        <v>20</v>
      </c>
      <c r="X125" s="8">
        <v>1.88</v>
      </c>
      <c r="Y125" s="8">
        <v>3.75</v>
      </c>
      <c r="Z125" s="14"/>
    </row>
    <row r="126" spans="1:26" ht="14.1" customHeight="1">
      <c r="A126" s="4" t="s">
        <v>292</v>
      </c>
      <c r="B126" s="6">
        <v>34</v>
      </c>
      <c r="C126" s="4" t="s">
        <v>31</v>
      </c>
      <c r="D126" s="6">
        <v>245</v>
      </c>
      <c r="E126" s="6">
        <f t="shared" si="4"/>
        <v>245</v>
      </c>
      <c r="F126" s="6">
        <v>55700</v>
      </c>
      <c r="G126" s="6">
        <v>215</v>
      </c>
      <c r="H126" s="7">
        <v>83550</v>
      </c>
      <c r="I126" s="6">
        <v>167100</v>
      </c>
      <c r="J126" s="4" t="s">
        <v>141</v>
      </c>
      <c r="K126" s="4" t="s">
        <v>296</v>
      </c>
      <c r="L126" s="7">
        <v>49</v>
      </c>
      <c r="M126" s="6">
        <v>48</v>
      </c>
      <c r="N126" s="31">
        <v>19</v>
      </c>
      <c r="O126" s="66">
        <v>18.149999999999999</v>
      </c>
      <c r="P126" s="68">
        <v>43.8</v>
      </c>
      <c r="Q126" s="9">
        <v>16.7</v>
      </c>
      <c r="R126" s="8">
        <v>20.29</v>
      </c>
      <c r="S126" s="65">
        <v>14</v>
      </c>
      <c r="T126" s="54">
        <v>0.76700000000000002</v>
      </c>
      <c r="U126" s="4" t="s">
        <v>294</v>
      </c>
      <c r="V126" s="11">
        <v>13.25</v>
      </c>
      <c r="W126" s="6">
        <v>20</v>
      </c>
      <c r="X126" s="8">
        <v>1.88</v>
      </c>
      <c r="Y126" s="8">
        <v>3.75</v>
      </c>
      <c r="Z126" s="14"/>
    </row>
    <row r="127" spans="1:26" ht="15" customHeight="1">
      <c r="A127" s="4" t="s">
        <v>297</v>
      </c>
      <c r="B127" s="6">
        <v>24</v>
      </c>
      <c r="C127" s="4" t="s">
        <v>31</v>
      </c>
      <c r="D127" s="6">
        <v>225</v>
      </c>
      <c r="E127" s="6">
        <f t="shared" si="4"/>
        <v>225</v>
      </c>
      <c r="F127" s="6">
        <v>41000</v>
      </c>
      <c r="G127" s="6">
        <v>155</v>
      </c>
      <c r="H127" s="7">
        <v>61500</v>
      </c>
      <c r="I127" s="6">
        <v>110700</v>
      </c>
      <c r="J127" s="4" t="s">
        <v>141</v>
      </c>
      <c r="K127" s="4" t="s">
        <v>298</v>
      </c>
      <c r="L127" s="7">
        <v>49</v>
      </c>
      <c r="M127" s="6">
        <v>48</v>
      </c>
      <c r="N127" s="31">
        <v>19</v>
      </c>
      <c r="O127" s="66">
        <v>18.149999999999999</v>
      </c>
      <c r="P127" s="68">
        <v>46.3</v>
      </c>
      <c r="Q127" s="9">
        <v>17.100000000000001</v>
      </c>
      <c r="R127" s="9">
        <v>20.2</v>
      </c>
      <c r="S127" s="65">
        <v>15</v>
      </c>
      <c r="T127" s="54">
        <v>0.71199999999999997</v>
      </c>
      <c r="U127" s="4" t="s">
        <v>297</v>
      </c>
      <c r="V127" s="11">
        <v>12</v>
      </c>
      <c r="W127" s="6">
        <v>22</v>
      </c>
      <c r="X127" s="8">
        <v>1.7</v>
      </c>
      <c r="Y127" s="8">
        <v>3.95</v>
      </c>
      <c r="Z127" s="14"/>
    </row>
    <row r="128" spans="1:26" ht="25.5" customHeight="1">
      <c r="A128" s="4" t="s">
        <v>297</v>
      </c>
      <c r="B128" s="6">
        <v>32</v>
      </c>
      <c r="C128" s="4" t="s">
        <v>31</v>
      </c>
      <c r="D128" s="6">
        <v>235</v>
      </c>
      <c r="E128" s="6">
        <f t="shared" si="4"/>
        <v>235</v>
      </c>
      <c r="F128" s="6">
        <v>56600</v>
      </c>
      <c r="G128" s="6">
        <v>205</v>
      </c>
      <c r="H128" s="7">
        <v>84900</v>
      </c>
      <c r="I128" s="6">
        <v>152800</v>
      </c>
      <c r="J128" s="4" t="s">
        <v>141</v>
      </c>
      <c r="K128" s="25" t="s">
        <v>299</v>
      </c>
      <c r="L128" s="7">
        <v>49</v>
      </c>
      <c r="M128" s="6">
        <v>48</v>
      </c>
      <c r="N128" s="31">
        <v>19</v>
      </c>
      <c r="O128" s="66">
        <v>18.149999999999999</v>
      </c>
      <c r="P128" s="65">
        <v>46.29</v>
      </c>
      <c r="Q128" s="9">
        <v>17.100000000000001</v>
      </c>
      <c r="R128" s="9">
        <v>20.2</v>
      </c>
      <c r="S128" s="65">
        <v>15</v>
      </c>
      <c r="T128" s="54">
        <v>0.71199999999999997</v>
      </c>
      <c r="U128" s="4" t="s">
        <v>297</v>
      </c>
      <c r="V128" s="11">
        <v>12</v>
      </c>
      <c r="W128" s="6">
        <v>22</v>
      </c>
      <c r="X128" s="8">
        <v>1.7</v>
      </c>
      <c r="Y128" s="8">
        <v>3.95</v>
      </c>
      <c r="Z128" s="30"/>
    </row>
    <row r="129" spans="1:27" ht="14.1" customHeight="1">
      <c r="A129" s="4" t="s">
        <v>300</v>
      </c>
      <c r="B129" s="6">
        <v>34</v>
      </c>
      <c r="C129" s="4" t="s">
        <v>31</v>
      </c>
      <c r="D129" s="6">
        <v>225</v>
      </c>
      <c r="E129" s="6">
        <f t="shared" si="4"/>
        <v>225</v>
      </c>
      <c r="F129" s="6">
        <v>57000</v>
      </c>
      <c r="G129" s="6">
        <v>205</v>
      </c>
      <c r="H129" s="7">
        <v>85500</v>
      </c>
      <c r="I129" s="6">
        <v>171000</v>
      </c>
      <c r="J129" s="4" t="s">
        <v>141</v>
      </c>
      <c r="K129" s="4" t="s">
        <v>301</v>
      </c>
      <c r="L129" s="7">
        <v>50</v>
      </c>
      <c r="M129" s="6">
        <v>49</v>
      </c>
      <c r="N129" s="31">
        <v>20</v>
      </c>
      <c r="O129" s="75">
        <v>19.100000000000001</v>
      </c>
      <c r="P129" s="65">
        <v>44.59</v>
      </c>
      <c r="Q129" s="9">
        <v>17.600000000000001</v>
      </c>
      <c r="R129" s="8">
        <v>20.64</v>
      </c>
      <c r="S129" s="65">
        <v>14.2</v>
      </c>
      <c r="T129" s="54">
        <v>0.754</v>
      </c>
      <c r="U129" s="4" t="s">
        <v>300</v>
      </c>
      <c r="V129" s="11">
        <v>16.25</v>
      </c>
      <c r="W129" s="6">
        <v>20</v>
      </c>
      <c r="X129" s="8">
        <v>1.88</v>
      </c>
      <c r="Y129" s="8">
        <v>3.95</v>
      </c>
      <c r="Z129" s="14"/>
    </row>
    <row r="130" spans="1:27" ht="14.1" customHeight="1">
      <c r="A130" s="4" t="s">
        <v>302</v>
      </c>
      <c r="B130" s="6">
        <v>30</v>
      </c>
      <c r="C130" s="4" t="s">
        <v>31</v>
      </c>
      <c r="D130" s="6">
        <v>225</v>
      </c>
      <c r="E130" s="6">
        <f t="shared" si="4"/>
        <v>225</v>
      </c>
      <c r="F130" s="6">
        <v>49000</v>
      </c>
      <c r="G130" s="6">
        <v>160</v>
      </c>
      <c r="H130" s="7">
        <v>73500</v>
      </c>
      <c r="I130" s="6">
        <v>132300</v>
      </c>
      <c r="J130" s="4" t="s">
        <v>141</v>
      </c>
      <c r="K130" s="4" t="s">
        <v>303</v>
      </c>
      <c r="L130" s="7">
        <v>50</v>
      </c>
      <c r="M130" s="6">
        <v>49</v>
      </c>
      <c r="N130" s="31">
        <v>21</v>
      </c>
      <c r="O130" s="66">
        <v>20.05</v>
      </c>
      <c r="P130" s="65">
        <v>44.59</v>
      </c>
      <c r="Q130" s="9">
        <v>18.5</v>
      </c>
      <c r="R130" s="9">
        <v>20.2</v>
      </c>
      <c r="S130" s="65">
        <v>13.9</v>
      </c>
      <c r="T130" s="54">
        <v>0.71799999999999997</v>
      </c>
      <c r="U130" s="4" t="s">
        <v>294</v>
      </c>
      <c r="V130" s="11">
        <v>13.25</v>
      </c>
      <c r="W130" s="6">
        <v>20</v>
      </c>
      <c r="X130" s="8">
        <v>1.75</v>
      </c>
      <c r="Y130" s="8">
        <v>3.6</v>
      </c>
      <c r="Z130" s="14"/>
    </row>
    <row r="131" spans="1:27" ht="15" customHeight="1">
      <c r="A131" s="4" t="s">
        <v>304</v>
      </c>
      <c r="B131" s="6">
        <v>36</v>
      </c>
      <c r="C131" s="4" t="s">
        <v>31</v>
      </c>
      <c r="D131" s="6">
        <v>225</v>
      </c>
      <c r="E131" s="6">
        <f t="shared" si="4"/>
        <v>225</v>
      </c>
      <c r="F131" s="6">
        <v>62500</v>
      </c>
      <c r="G131" s="6">
        <v>200</v>
      </c>
      <c r="H131" s="7">
        <v>93750</v>
      </c>
      <c r="I131" s="6">
        <v>187500</v>
      </c>
      <c r="J131" s="4" t="s">
        <v>141</v>
      </c>
      <c r="K131" s="4" t="s">
        <v>305</v>
      </c>
      <c r="L131" s="7">
        <v>52</v>
      </c>
      <c r="M131" s="6">
        <v>51</v>
      </c>
      <c r="N131" s="15">
        <v>20.5</v>
      </c>
      <c r="O131" s="75">
        <v>19.600000000000001</v>
      </c>
      <c r="P131" s="65">
        <v>46.25</v>
      </c>
      <c r="Q131" s="8">
        <v>18.04</v>
      </c>
      <c r="R131" s="8">
        <v>21.29</v>
      </c>
      <c r="S131" s="65">
        <v>14.6</v>
      </c>
      <c r="T131" s="54">
        <v>0.78600000000000003</v>
      </c>
      <c r="U131" s="4" t="s">
        <v>300</v>
      </c>
      <c r="V131" s="11">
        <v>16.25</v>
      </c>
      <c r="W131" s="6">
        <v>20</v>
      </c>
      <c r="X131" s="8">
        <v>1.88</v>
      </c>
      <c r="Y131" s="8">
        <v>4.2</v>
      </c>
      <c r="Z131" s="14"/>
    </row>
    <row r="132" spans="1:27" ht="14.1" customHeight="1">
      <c r="A132" s="4" t="s">
        <v>306</v>
      </c>
      <c r="B132" s="6">
        <v>30</v>
      </c>
      <c r="C132" s="4" t="s">
        <v>31</v>
      </c>
      <c r="D132" s="6">
        <v>235</v>
      </c>
      <c r="E132" s="6">
        <f>D132</f>
        <v>235</v>
      </c>
      <c r="F132" s="6">
        <v>63700</v>
      </c>
      <c r="G132" s="6">
        <v>195</v>
      </c>
      <c r="H132" s="7">
        <v>95500</v>
      </c>
      <c r="I132" s="6">
        <v>172000</v>
      </c>
      <c r="J132" s="4" t="s">
        <v>141</v>
      </c>
      <c r="K132" s="4" t="s">
        <v>307</v>
      </c>
      <c r="L132" s="7">
        <v>52</v>
      </c>
      <c r="M132" s="6">
        <v>51</v>
      </c>
      <c r="N132" s="15">
        <v>20.5</v>
      </c>
      <c r="O132" s="75">
        <v>19.600000000000001</v>
      </c>
      <c r="P132" s="68">
        <v>46.8</v>
      </c>
      <c r="Q132" s="8">
        <v>18.05</v>
      </c>
      <c r="R132" s="8">
        <v>21.29</v>
      </c>
      <c r="S132" s="65">
        <v>15.1</v>
      </c>
      <c r="T132" s="54">
        <v>0.71099999999999997</v>
      </c>
      <c r="U132" s="4" t="s">
        <v>306</v>
      </c>
      <c r="V132" s="11">
        <v>13</v>
      </c>
      <c r="W132" s="6">
        <v>23</v>
      </c>
      <c r="X132" s="8">
        <v>1.5</v>
      </c>
      <c r="Y132" s="8">
        <v>3.25</v>
      </c>
      <c r="Z132" s="14"/>
    </row>
    <row r="133" spans="1:27" ht="14.1" customHeight="1">
      <c r="A133" s="4" t="s">
        <v>308</v>
      </c>
      <c r="B133" s="6">
        <v>36</v>
      </c>
      <c r="C133" s="4" t="s">
        <v>31</v>
      </c>
      <c r="D133" s="6">
        <v>235</v>
      </c>
      <c r="E133" s="6">
        <f t="shared" ref="E133:E135" si="5">D133</f>
        <v>235</v>
      </c>
      <c r="F133" s="6">
        <v>68500</v>
      </c>
      <c r="G133" s="6">
        <v>223</v>
      </c>
      <c r="H133" s="7">
        <v>102750</v>
      </c>
      <c r="I133" s="6">
        <v>205500</v>
      </c>
      <c r="J133" s="4" t="s">
        <v>141</v>
      </c>
      <c r="K133" s="4" t="s">
        <v>309</v>
      </c>
      <c r="L133" s="7">
        <v>54</v>
      </c>
      <c r="M133" s="6">
        <v>53</v>
      </c>
      <c r="N133" s="31">
        <v>21</v>
      </c>
      <c r="O133" s="66">
        <v>20.149999999999999</v>
      </c>
      <c r="P133" s="68">
        <v>50.9</v>
      </c>
      <c r="Q133" s="9">
        <v>18.899999999999999</v>
      </c>
      <c r="R133" s="9">
        <v>22.5</v>
      </c>
      <c r="S133" s="65">
        <v>16</v>
      </c>
      <c r="T133" s="54">
        <v>0.74099999999999999</v>
      </c>
      <c r="U133" s="4" t="s">
        <v>308</v>
      </c>
      <c r="V133" s="11">
        <v>16.25</v>
      </c>
      <c r="W133" s="6">
        <v>23</v>
      </c>
      <c r="X133" s="8">
        <v>2</v>
      </c>
      <c r="Y133" s="8">
        <v>4.2</v>
      </c>
      <c r="Z133" s="14"/>
    </row>
    <row r="134" spans="1:27" ht="14.1" customHeight="1">
      <c r="A134" s="4" t="s">
        <v>310</v>
      </c>
      <c r="B134" s="6">
        <v>36</v>
      </c>
      <c r="C134" s="4" t="s">
        <v>31</v>
      </c>
      <c r="D134" s="6">
        <v>235</v>
      </c>
      <c r="E134" s="6">
        <f t="shared" si="5"/>
        <v>235</v>
      </c>
      <c r="F134" s="6">
        <v>72200</v>
      </c>
      <c r="G134" s="6">
        <v>212</v>
      </c>
      <c r="H134" s="7">
        <v>104700</v>
      </c>
      <c r="I134" s="6">
        <v>194900</v>
      </c>
      <c r="J134" s="4" t="s">
        <v>311</v>
      </c>
      <c r="K134" s="4" t="s">
        <v>312</v>
      </c>
      <c r="L134" s="7">
        <v>54</v>
      </c>
      <c r="M134" s="6">
        <v>53</v>
      </c>
      <c r="N134" s="31">
        <v>21</v>
      </c>
      <c r="O134" s="75">
        <v>20.100000000000001</v>
      </c>
      <c r="P134" s="74">
        <v>51</v>
      </c>
      <c r="Q134" s="9">
        <v>18.899999999999999</v>
      </c>
      <c r="R134" s="9">
        <v>22.2</v>
      </c>
      <c r="S134" s="65">
        <v>16</v>
      </c>
      <c r="T134" s="54">
        <v>0.71699999999999997</v>
      </c>
      <c r="U134" s="4" t="s">
        <v>310</v>
      </c>
      <c r="V134" s="11">
        <v>13</v>
      </c>
      <c r="W134" s="6">
        <v>24</v>
      </c>
      <c r="X134" s="8">
        <v>1.8</v>
      </c>
      <c r="Y134" s="8">
        <v>4.25</v>
      </c>
      <c r="Z134" s="14"/>
    </row>
    <row r="135" spans="1:27" ht="13.7" customHeight="1">
      <c r="A135" s="4" t="s">
        <v>313</v>
      </c>
      <c r="B135" s="6">
        <v>24</v>
      </c>
      <c r="C135" s="4" t="s">
        <v>31</v>
      </c>
      <c r="D135" s="6">
        <v>210</v>
      </c>
      <c r="E135" s="6">
        <f t="shared" si="5"/>
        <v>210</v>
      </c>
      <c r="F135" s="6">
        <v>38500</v>
      </c>
      <c r="G135" s="6">
        <v>110</v>
      </c>
      <c r="H135" s="7">
        <v>57750</v>
      </c>
      <c r="I135" s="6">
        <v>115500</v>
      </c>
      <c r="J135" s="4" t="s">
        <v>141</v>
      </c>
      <c r="K135" s="4" t="s">
        <v>314</v>
      </c>
      <c r="L135" s="7">
        <v>56</v>
      </c>
      <c r="M135" s="9">
        <v>54.8</v>
      </c>
      <c r="N135" s="31">
        <v>20</v>
      </c>
      <c r="O135" s="75">
        <v>19.100000000000001</v>
      </c>
      <c r="P135" s="68">
        <v>49.5</v>
      </c>
      <c r="Q135" s="9">
        <v>17.600000000000001</v>
      </c>
      <c r="R135" s="9">
        <v>22.7</v>
      </c>
      <c r="S135" s="65">
        <v>14</v>
      </c>
      <c r="T135" s="54">
        <v>0.90400000000000003</v>
      </c>
      <c r="U135" s="4" t="s">
        <v>315</v>
      </c>
      <c r="V135" s="11">
        <v>15.5</v>
      </c>
      <c r="W135" s="6">
        <v>20</v>
      </c>
      <c r="X135" s="8">
        <v>2</v>
      </c>
      <c r="Y135" s="8">
        <v>3.4</v>
      </c>
      <c r="Z135" s="14"/>
    </row>
    <row r="136" spans="1:27" ht="67.5" customHeight="1">
      <c r="A136" s="90" t="s">
        <v>602</v>
      </c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</row>
    <row r="137" spans="1:27" ht="14.1" customHeight="1">
      <c r="A137" s="43"/>
      <c r="B137" s="105" t="s">
        <v>1</v>
      </c>
      <c r="C137" s="108"/>
      <c r="D137" s="106"/>
      <c r="E137" s="80"/>
      <c r="F137" s="109" t="s">
        <v>2</v>
      </c>
      <c r="G137" s="110"/>
      <c r="H137" s="110"/>
      <c r="I137" s="111"/>
      <c r="J137" s="43"/>
      <c r="K137" s="43"/>
      <c r="L137" s="114" t="s">
        <v>5</v>
      </c>
      <c r="M137" s="115"/>
      <c r="N137" s="115"/>
      <c r="O137" s="115"/>
      <c r="P137" s="115"/>
      <c r="Q137" s="116"/>
      <c r="R137" s="43"/>
      <c r="S137" s="48"/>
      <c r="T137" s="48"/>
      <c r="U137" s="96" t="s">
        <v>9</v>
      </c>
      <c r="V137" s="97"/>
      <c r="W137" s="97"/>
      <c r="X137" s="97"/>
      <c r="Y137" s="98"/>
      <c r="Z137" s="43"/>
    </row>
    <row r="138" spans="1:27" ht="14.1" customHeight="1">
      <c r="A138" s="44"/>
      <c r="B138" s="43"/>
      <c r="C138" s="46"/>
      <c r="D138" s="43"/>
      <c r="E138" s="43"/>
      <c r="F138" s="43"/>
      <c r="G138" s="43"/>
      <c r="H138" s="43"/>
      <c r="I138" s="43"/>
      <c r="J138" s="44"/>
      <c r="K138" s="44"/>
      <c r="L138" s="119" t="s">
        <v>649</v>
      </c>
      <c r="M138" s="102"/>
      <c r="N138" s="103" t="s">
        <v>19</v>
      </c>
      <c r="O138" s="104"/>
      <c r="P138" s="105" t="s">
        <v>20</v>
      </c>
      <c r="Q138" s="106"/>
      <c r="R138" s="44"/>
      <c r="S138" s="50"/>
      <c r="T138" s="50"/>
      <c r="U138" s="46"/>
      <c r="V138" s="43"/>
      <c r="W138" s="43"/>
      <c r="X138" s="43"/>
      <c r="Y138" s="43"/>
      <c r="Z138" s="44"/>
    </row>
    <row r="139" spans="1:27" ht="24.95" customHeight="1">
      <c r="A139" s="45" t="s">
        <v>605</v>
      </c>
      <c r="B139" s="45" t="s">
        <v>606</v>
      </c>
      <c r="C139" s="47" t="s">
        <v>607</v>
      </c>
      <c r="D139" s="45" t="s">
        <v>647</v>
      </c>
      <c r="E139" s="45" t="s">
        <v>625</v>
      </c>
      <c r="F139" s="45" t="s">
        <v>608</v>
      </c>
      <c r="G139" s="45" t="s">
        <v>609</v>
      </c>
      <c r="H139" s="45" t="s">
        <v>610</v>
      </c>
      <c r="I139" s="45" t="s">
        <v>611</v>
      </c>
      <c r="J139" s="45" t="s">
        <v>612</v>
      </c>
      <c r="K139" s="45" t="s">
        <v>613</v>
      </c>
      <c r="L139" s="1" t="s">
        <v>26</v>
      </c>
      <c r="M139" s="1" t="s">
        <v>27</v>
      </c>
      <c r="N139" s="1" t="s">
        <v>26</v>
      </c>
      <c r="O139" s="69" t="s">
        <v>27</v>
      </c>
      <c r="P139" s="70" t="s">
        <v>28</v>
      </c>
      <c r="Q139" s="3" t="s">
        <v>29</v>
      </c>
      <c r="R139" s="45" t="s">
        <v>614</v>
      </c>
      <c r="S139" s="51" t="s">
        <v>615</v>
      </c>
      <c r="T139" s="51" t="s">
        <v>616</v>
      </c>
      <c r="U139" s="47" t="s">
        <v>617</v>
      </c>
      <c r="V139" s="45" t="s">
        <v>618</v>
      </c>
      <c r="W139" s="45" t="s">
        <v>619</v>
      </c>
      <c r="X139" s="45" t="s">
        <v>620</v>
      </c>
      <c r="Y139" s="45" t="s">
        <v>621</v>
      </c>
      <c r="Z139" s="45" t="s">
        <v>622</v>
      </c>
    </row>
    <row r="140" spans="1:27" ht="14.25" customHeight="1">
      <c r="A140" s="6">
        <v>27</v>
      </c>
      <c r="B140" s="6">
        <v>10</v>
      </c>
      <c r="C140" s="4" t="s">
        <v>31</v>
      </c>
      <c r="D140" s="6">
        <v>120</v>
      </c>
      <c r="E140" s="6">
        <f t="shared" ref="E140" si="6">D140</f>
        <v>120</v>
      </c>
      <c r="F140" s="7">
        <v>5500</v>
      </c>
      <c r="G140" s="7">
        <v>70</v>
      </c>
      <c r="H140" s="6">
        <v>7980</v>
      </c>
      <c r="I140" s="7">
        <v>14800</v>
      </c>
      <c r="J140" s="4" t="s">
        <v>32</v>
      </c>
      <c r="K140" s="4" t="s">
        <v>316</v>
      </c>
      <c r="L140" s="8">
        <v>27.78</v>
      </c>
      <c r="M140" s="8">
        <v>26.95</v>
      </c>
      <c r="N140" s="8">
        <v>9.75</v>
      </c>
      <c r="O140" s="64" t="s">
        <v>52</v>
      </c>
      <c r="P140" s="64" t="s">
        <v>52</v>
      </c>
      <c r="Q140" s="4" t="s">
        <v>52</v>
      </c>
      <c r="R140" s="15">
        <v>11.6</v>
      </c>
      <c r="S140" s="76">
        <v>8.8000000000000007</v>
      </c>
      <c r="T140" s="54">
        <v>0.72699999999999998</v>
      </c>
      <c r="U140" s="6">
        <v>27</v>
      </c>
      <c r="V140" s="36">
        <v>8.9380000000000006</v>
      </c>
      <c r="W140" s="13">
        <v>14</v>
      </c>
      <c r="X140" s="8">
        <v>0.69</v>
      </c>
      <c r="Y140" s="4" t="s">
        <v>52</v>
      </c>
      <c r="Z140" s="14"/>
      <c r="AA140" s="34"/>
    </row>
    <row r="141" spans="1:27" ht="67.5" customHeight="1">
      <c r="A141" s="91" t="s">
        <v>317</v>
      </c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</row>
    <row r="142" spans="1:27" ht="14.1" customHeight="1">
      <c r="A142" s="43"/>
      <c r="B142" s="105" t="s">
        <v>1</v>
      </c>
      <c r="C142" s="108"/>
      <c r="D142" s="106"/>
      <c r="E142" s="80"/>
      <c r="F142" s="109" t="s">
        <v>2</v>
      </c>
      <c r="G142" s="110"/>
      <c r="H142" s="110"/>
      <c r="I142" s="111"/>
      <c r="J142" s="43"/>
      <c r="K142" s="43"/>
      <c r="L142" s="114" t="s">
        <v>5</v>
      </c>
      <c r="M142" s="115"/>
      <c r="N142" s="115"/>
      <c r="O142" s="115"/>
      <c r="P142" s="115"/>
      <c r="Q142" s="116"/>
      <c r="R142" s="43"/>
      <c r="S142" s="48"/>
      <c r="T142" s="48"/>
      <c r="U142" s="96" t="s">
        <v>9</v>
      </c>
      <c r="V142" s="97"/>
      <c r="W142" s="97"/>
      <c r="X142" s="97"/>
      <c r="Y142" s="98"/>
      <c r="Z142" s="43"/>
    </row>
    <row r="143" spans="1:27" ht="14.1" customHeight="1">
      <c r="A143" s="44"/>
      <c r="B143" s="43"/>
      <c r="C143" s="46"/>
      <c r="D143" s="43"/>
      <c r="E143" s="43"/>
      <c r="F143" s="43"/>
      <c r="G143" s="43"/>
      <c r="H143" s="43"/>
      <c r="I143" s="43"/>
      <c r="J143" s="44"/>
      <c r="K143" s="44"/>
      <c r="L143" s="101" t="s">
        <v>18</v>
      </c>
      <c r="M143" s="102"/>
      <c r="N143" s="103" t="s">
        <v>19</v>
      </c>
      <c r="O143" s="104"/>
      <c r="P143" s="105" t="s">
        <v>20</v>
      </c>
      <c r="Q143" s="106"/>
      <c r="R143" s="44"/>
      <c r="S143" s="50"/>
      <c r="T143" s="50"/>
      <c r="U143" s="46"/>
      <c r="V143" s="43"/>
      <c r="W143" s="43"/>
      <c r="X143" s="43"/>
      <c r="Y143" s="43"/>
      <c r="Z143" s="44"/>
    </row>
    <row r="144" spans="1:27" ht="24.95" customHeight="1">
      <c r="A144" s="45" t="s">
        <v>605</v>
      </c>
      <c r="B144" s="45" t="s">
        <v>606</v>
      </c>
      <c r="C144" s="47" t="s">
        <v>607</v>
      </c>
      <c r="D144" s="45" t="s">
        <v>647</v>
      </c>
      <c r="E144" s="45" t="s">
        <v>625</v>
      </c>
      <c r="F144" s="45" t="s">
        <v>608</v>
      </c>
      <c r="G144" s="45" t="s">
        <v>609</v>
      </c>
      <c r="H144" s="45" t="s">
        <v>610</v>
      </c>
      <c r="I144" s="45" t="s">
        <v>611</v>
      </c>
      <c r="J144" s="45" t="s">
        <v>612</v>
      </c>
      <c r="K144" s="45" t="s">
        <v>613</v>
      </c>
      <c r="L144" s="63" t="s">
        <v>648</v>
      </c>
      <c r="M144" s="1" t="s">
        <v>27</v>
      </c>
      <c r="N144" s="1" t="s">
        <v>26</v>
      </c>
      <c r="O144" s="69" t="s">
        <v>27</v>
      </c>
      <c r="P144" s="70" t="s">
        <v>28</v>
      </c>
      <c r="Q144" s="3" t="s">
        <v>29</v>
      </c>
      <c r="R144" s="45" t="s">
        <v>614</v>
      </c>
      <c r="S144" s="51" t="s">
        <v>615</v>
      </c>
      <c r="T144" s="51" t="s">
        <v>616</v>
      </c>
      <c r="U144" s="47" t="s">
        <v>617</v>
      </c>
      <c r="V144" s="45" t="s">
        <v>618</v>
      </c>
      <c r="W144" s="45" t="s">
        <v>619</v>
      </c>
      <c r="X144" s="45" t="s">
        <v>620</v>
      </c>
      <c r="Y144" s="45" t="s">
        <v>621</v>
      </c>
      <c r="Z144" s="45" t="s">
        <v>622</v>
      </c>
    </row>
    <row r="145" spans="1:27" ht="14.1" customHeight="1">
      <c r="A145" s="4" t="s">
        <v>318</v>
      </c>
      <c r="B145" s="6">
        <v>6</v>
      </c>
      <c r="C145" s="4" t="s">
        <v>41</v>
      </c>
      <c r="D145" s="6">
        <v>120</v>
      </c>
      <c r="E145" s="6">
        <f t="shared" ref="E145:E207" si="7">D145</f>
        <v>120</v>
      </c>
      <c r="F145" s="7">
        <v>1200</v>
      </c>
      <c r="G145" s="7">
        <v>55</v>
      </c>
      <c r="H145" s="6">
        <v>1740</v>
      </c>
      <c r="I145" s="13">
        <v>3200</v>
      </c>
      <c r="J145" s="4" t="s">
        <v>32</v>
      </c>
      <c r="K145" s="4" t="s">
        <v>319</v>
      </c>
      <c r="L145" s="8">
        <v>13.25</v>
      </c>
      <c r="M145" s="9">
        <v>12.7</v>
      </c>
      <c r="N145" s="8">
        <v>5.05</v>
      </c>
      <c r="O145" s="65">
        <v>4.75</v>
      </c>
      <c r="P145" s="68">
        <v>11.6</v>
      </c>
      <c r="Q145" s="9">
        <v>4.3</v>
      </c>
      <c r="R145" s="15">
        <v>5.2</v>
      </c>
      <c r="S145" s="76">
        <v>3.8</v>
      </c>
      <c r="T145" s="54">
        <v>0.91600000000000004</v>
      </c>
      <c r="U145" s="20" t="s">
        <v>318</v>
      </c>
      <c r="V145" s="11">
        <v>3.5</v>
      </c>
      <c r="W145" s="13">
        <v>4</v>
      </c>
      <c r="X145" s="8">
        <v>0.75</v>
      </c>
      <c r="Y145" s="8">
        <v>0.8</v>
      </c>
      <c r="Z145" s="14"/>
      <c r="AA145" s="34"/>
    </row>
    <row r="146" spans="1:27" ht="14.1" customHeight="1">
      <c r="A146" s="4" t="s">
        <v>318</v>
      </c>
      <c r="B146" s="6">
        <v>14</v>
      </c>
      <c r="C146" s="4" t="s">
        <v>31</v>
      </c>
      <c r="D146" s="6">
        <v>120</v>
      </c>
      <c r="E146" s="6">
        <f t="shared" si="7"/>
        <v>120</v>
      </c>
      <c r="F146" s="7">
        <v>2550</v>
      </c>
      <c r="G146" s="7">
        <v>115</v>
      </c>
      <c r="H146" s="6">
        <v>3700</v>
      </c>
      <c r="I146" s="13">
        <v>6900</v>
      </c>
      <c r="J146" s="4" t="s">
        <v>32</v>
      </c>
      <c r="K146" s="4" t="s">
        <v>320</v>
      </c>
      <c r="L146" s="8">
        <v>13.25</v>
      </c>
      <c r="M146" s="9">
        <v>12.7</v>
      </c>
      <c r="N146" s="8">
        <v>5.05</v>
      </c>
      <c r="O146" s="65">
        <v>4.75</v>
      </c>
      <c r="P146" s="68">
        <v>11.6</v>
      </c>
      <c r="Q146" s="9">
        <v>4.3</v>
      </c>
      <c r="R146" s="15">
        <v>5.2</v>
      </c>
      <c r="S146" s="76">
        <v>4</v>
      </c>
      <c r="T146" s="54">
        <v>0.91600000000000004</v>
      </c>
      <c r="U146" s="20" t="s">
        <v>318</v>
      </c>
      <c r="V146" s="11">
        <v>3.5</v>
      </c>
      <c r="W146" s="13">
        <v>4</v>
      </c>
      <c r="X146" s="8">
        <v>0.75</v>
      </c>
      <c r="Y146" s="8">
        <v>1.1000000000000001</v>
      </c>
      <c r="Z146" s="14"/>
      <c r="AA146" s="34"/>
    </row>
    <row r="147" spans="1:27" ht="14.1" customHeight="1">
      <c r="A147" s="4" t="s">
        <v>321</v>
      </c>
      <c r="B147" s="6">
        <v>6</v>
      </c>
      <c r="C147" s="4" t="s">
        <v>31</v>
      </c>
      <c r="D147" s="82" t="s">
        <v>322</v>
      </c>
      <c r="E147" s="6">
        <f>1.15078*120</f>
        <v>138.09359999999998</v>
      </c>
      <c r="F147" s="7">
        <v>1650</v>
      </c>
      <c r="G147" s="7">
        <v>78</v>
      </c>
      <c r="H147" s="6">
        <v>2390</v>
      </c>
      <c r="I147" s="13">
        <v>4500</v>
      </c>
      <c r="J147" s="4" t="s">
        <v>323</v>
      </c>
      <c r="K147" s="4" t="s">
        <v>324</v>
      </c>
      <c r="L147" s="8">
        <v>13.45</v>
      </c>
      <c r="M147" s="8">
        <v>12.95</v>
      </c>
      <c r="N147" s="9">
        <v>5.3</v>
      </c>
      <c r="O147" s="74">
        <v>5</v>
      </c>
      <c r="P147" s="68">
        <v>13.2</v>
      </c>
      <c r="Q147" s="9">
        <v>3.6</v>
      </c>
      <c r="R147" s="15">
        <v>5.3</v>
      </c>
      <c r="S147" s="76">
        <v>4</v>
      </c>
      <c r="T147" s="54">
        <v>0.84499999999999997</v>
      </c>
      <c r="U147" s="20" t="s">
        <v>321</v>
      </c>
      <c r="V147" s="11">
        <v>4</v>
      </c>
      <c r="W147" s="37">
        <v>4.5</v>
      </c>
      <c r="X147" s="8">
        <v>0.65</v>
      </c>
      <c r="Y147" s="8">
        <v>0.94</v>
      </c>
      <c r="Z147" s="14"/>
      <c r="AA147" s="34"/>
    </row>
    <row r="148" spans="1:27" ht="14.1" customHeight="1">
      <c r="A148" s="4" t="s">
        <v>325</v>
      </c>
      <c r="B148" s="6">
        <v>4</v>
      </c>
      <c r="C148" s="4" t="s">
        <v>41</v>
      </c>
      <c r="D148" s="6">
        <v>120</v>
      </c>
      <c r="E148" s="6">
        <f t="shared" si="7"/>
        <v>120</v>
      </c>
      <c r="F148" s="7">
        <v>800</v>
      </c>
      <c r="G148" s="7">
        <v>31</v>
      </c>
      <c r="H148" s="6">
        <v>1160</v>
      </c>
      <c r="I148" s="13">
        <v>2200</v>
      </c>
      <c r="J148" s="4" t="s">
        <v>42</v>
      </c>
      <c r="K148" s="4" t="s">
        <v>326</v>
      </c>
      <c r="L148" s="9">
        <v>14.2</v>
      </c>
      <c r="M148" s="8">
        <v>13.65</v>
      </c>
      <c r="N148" s="8">
        <v>4.95</v>
      </c>
      <c r="O148" s="65">
        <v>4.6500000000000004</v>
      </c>
      <c r="P148" s="65">
        <v>12.55</v>
      </c>
      <c r="Q148" s="9">
        <v>4.2</v>
      </c>
      <c r="R148" s="15">
        <v>5.7</v>
      </c>
      <c r="S148" s="76">
        <v>4.3</v>
      </c>
      <c r="T148" s="54">
        <v>0.93</v>
      </c>
      <c r="U148" s="20" t="s">
        <v>325</v>
      </c>
      <c r="V148" s="11">
        <v>3.5</v>
      </c>
      <c r="W148" s="13">
        <v>5</v>
      </c>
      <c r="X148" s="8">
        <v>0.75</v>
      </c>
      <c r="Y148" s="8">
        <v>0.8</v>
      </c>
      <c r="Z148" s="14"/>
      <c r="AA148" s="34"/>
    </row>
    <row r="149" spans="1:27" ht="14.1" customHeight="1">
      <c r="A149" s="4" t="s">
        <v>325</v>
      </c>
      <c r="B149" s="6">
        <v>4</v>
      </c>
      <c r="C149" s="4" t="s">
        <v>41</v>
      </c>
      <c r="D149" s="6">
        <v>160</v>
      </c>
      <c r="E149" s="6">
        <f t="shared" si="7"/>
        <v>160</v>
      </c>
      <c r="F149" s="7">
        <v>800</v>
      </c>
      <c r="G149" s="7">
        <v>31</v>
      </c>
      <c r="H149" s="6">
        <v>1160</v>
      </c>
      <c r="I149" s="13">
        <v>2200</v>
      </c>
      <c r="J149" s="4" t="s">
        <v>48</v>
      </c>
      <c r="K149" s="4" t="s">
        <v>327</v>
      </c>
      <c r="L149" s="9">
        <v>14.2</v>
      </c>
      <c r="M149" s="8">
        <v>13.65</v>
      </c>
      <c r="N149" s="8">
        <v>4.95</v>
      </c>
      <c r="O149" s="65">
        <v>4.6500000000000004</v>
      </c>
      <c r="P149" s="65">
        <v>12.55</v>
      </c>
      <c r="Q149" s="9">
        <v>4.2</v>
      </c>
      <c r="R149" s="15">
        <v>5.7</v>
      </c>
      <c r="S149" s="76">
        <v>4.3</v>
      </c>
      <c r="T149" s="54">
        <v>0.93</v>
      </c>
      <c r="U149" s="20" t="s">
        <v>325</v>
      </c>
      <c r="V149" s="11">
        <v>3.5</v>
      </c>
      <c r="W149" s="13">
        <v>5</v>
      </c>
      <c r="X149" s="8">
        <v>0.75</v>
      </c>
      <c r="Y149" s="8">
        <v>0.8</v>
      </c>
      <c r="Z149" s="14"/>
      <c r="AA149" s="34"/>
    </row>
    <row r="150" spans="1:27" ht="14.1" customHeight="1">
      <c r="A150" s="4" t="s">
        <v>325</v>
      </c>
      <c r="B150" s="6">
        <v>6</v>
      </c>
      <c r="C150" s="4" t="s">
        <v>41</v>
      </c>
      <c r="D150" s="6">
        <v>120</v>
      </c>
      <c r="E150" s="6">
        <f t="shared" si="7"/>
        <v>120</v>
      </c>
      <c r="F150" s="7">
        <v>1285</v>
      </c>
      <c r="G150" s="7">
        <v>50</v>
      </c>
      <c r="H150" s="6">
        <v>1860</v>
      </c>
      <c r="I150" s="13">
        <v>3500</v>
      </c>
      <c r="J150" s="4" t="s">
        <v>42</v>
      </c>
      <c r="K150" s="4" t="s">
        <v>328</v>
      </c>
      <c r="L150" s="9">
        <v>14.2</v>
      </c>
      <c r="M150" s="8">
        <v>13.65</v>
      </c>
      <c r="N150" s="8">
        <v>4.95</v>
      </c>
      <c r="O150" s="65">
        <v>4.6500000000000004</v>
      </c>
      <c r="P150" s="65">
        <v>12.55</v>
      </c>
      <c r="Q150" s="9">
        <v>4.2</v>
      </c>
      <c r="R150" s="15">
        <v>5.7</v>
      </c>
      <c r="S150" s="76">
        <v>4.3</v>
      </c>
      <c r="T150" s="54">
        <v>0.93</v>
      </c>
      <c r="U150" s="20" t="s">
        <v>325</v>
      </c>
      <c r="V150" s="11">
        <v>3.5</v>
      </c>
      <c r="W150" s="13">
        <v>5</v>
      </c>
      <c r="X150" s="8">
        <v>0.75</v>
      </c>
      <c r="Y150" s="8">
        <v>0.8</v>
      </c>
      <c r="Z150" s="14"/>
      <c r="AA150" s="34"/>
    </row>
    <row r="151" spans="1:27" ht="14.1" customHeight="1">
      <c r="A151" s="4" t="s">
        <v>325</v>
      </c>
      <c r="B151" s="6">
        <v>6</v>
      </c>
      <c r="C151" s="4" t="s">
        <v>31</v>
      </c>
      <c r="D151" s="6">
        <v>160</v>
      </c>
      <c r="E151" s="6">
        <f t="shared" si="7"/>
        <v>160</v>
      </c>
      <c r="F151" s="7">
        <v>1285</v>
      </c>
      <c r="G151" s="7">
        <v>50</v>
      </c>
      <c r="H151" s="6">
        <v>1860</v>
      </c>
      <c r="I151" s="13">
        <v>3500</v>
      </c>
      <c r="J151" s="4" t="s">
        <v>42</v>
      </c>
      <c r="K151" s="4" t="s">
        <v>329</v>
      </c>
      <c r="L151" s="9">
        <v>14.2</v>
      </c>
      <c r="M151" s="8">
        <v>13.65</v>
      </c>
      <c r="N151" s="8">
        <v>4.95</v>
      </c>
      <c r="O151" s="65">
        <v>4.6500000000000004</v>
      </c>
      <c r="P151" s="65">
        <v>12.55</v>
      </c>
      <c r="Q151" s="9">
        <v>4.2</v>
      </c>
      <c r="R151" s="15">
        <v>5.7</v>
      </c>
      <c r="S151" s="76">
        <v>4.3</v>
      </c>
      <c r="T151" s="54">
        <v>0.93</v>
      </c>
      <c r="U151" s="20" t="s">
        <v>325</v>
      </c>
      <c r="V151" s="11">
        <v>3.5</v>
      </c>
      <c r="W151" s="13">
        <v>5</v>
      </c>
      <c r="X151" s="8">
        <v>0.75</v>
      </c>
      <c r="Y151" s="8">
        <v>0.8</v>
      </c>
      <c r="Z151" s="14"/>
      <c r="AA151" s="34"/>
    </row>
    <row r="152" spans="1:27" ht="14.1" customHeight="1">
      <c r="A152" s="4" t="s">
        <v>325</v>
      </c>
      <c r="B152" s="6">
        <v>6</v>
      </c>
      <c r="C152" s="4" t="s">
        <v>41</v>
      </c>
      <c r="D152" s="6">
        <v>160</v>
      </c>
      <c r="E152" s="6">
        <f t="shared" si="7"/>
        <v>160</v>
      </c>
      <c r="F152" s="7">
        <v>1285</v>
      </c>
      <c r="G152" s="7">
        <v>50</v>
      </c>
      <c r="H152" s="6">
        <v>1860</v>
      </c>
      <c r="I152" s="13">
        <v>3500</v>
      </c>
      <c r="J152" s="4" t="s">
        <v>48</v>
      </c>
      <c r="K152" s="4" t="s">
        <v>330</v>
      </c>
      <c r="L152" s="9">
        <v>14.2</v>
      </c>
      <c r="M152" s="8">
        <v>13.65</v>
      </c>
      <c r="N152" s="8">
        <v>4.95</v>
      </c>
      <c r="O152" s="65">
        <v>4.6500000000000004</v>
      </c>
      <c r="P152" s="65">
        <v>12.55</v>
      </c>
      <c r="Q152" s="9">
        <v>4.2</v>
      </c>
      <c r="R152" s="15">
        <v>5.7</v>
      </c>
      <c r="S152" s="76">
        <v>4.3</v>
      </c>
      <c r="T152" s="54">
        <v>0.93</v>
      </c>
      <c r="U152" s="20" t="s">
        <v>325</v>
      </c>
      <c r="V152" s="11">
        <v>3.5</v>
      </c>
      <c r="W152" s="13">
        <v>5</v>
      </c>
      <c r="X152" s="8">
        <v>0.75</v>
      </c>
      <c r="Y152" s="8">
        <v>0.8</v>
      </c>
      <c r="Z152" s="14"/>
      <c r="AA152" s="34"/>
    </row>
    <row r="153" spans="1:27" ht="14.1" customHeight="1">
      <c r="A153" s="4" t="s">
        <v>325</v>
      </c>
      <c r="B153" s="6">
        <v>10</v>
      </c>
      <c r="C153" s="4" t="s">
        <v>41</v>
      </c>
      <c r="D153" s="6">
        <v>120</v>
      </c>
      <c r="E153" s="6">
        <f t="shared" si="7"/>
        <v>120</v>
      </c>
      <c r="F153" s="7">
        <v>2150</v>
      </c>
      <c r="G153" s="7">
        <v>88</v>
      </c>
      <c r="H153" s="6">
        <v>3120</v>
      </c>
      <c r="I153" s="13">
        <v>5800</v>
      </c>
      <c r="J153" s="4" t="s">
        <v>42</v>
      </c>
      <c r="K153" s="4" t="s">
        <v>331</v>
      </c>
      <c r="L153" s="9">
        <v>14.2</v>
      </c>
      <c r="M153" s="8">
        <v>13.65</v>
      </c>
      <c r="N153" s="8">
        <v>4.95</v>
      </c>
      <c r="O153" s="65">
        <v>4.6500000000000004</v>
      </c>
      <c r="P153" s="65">
        <v>12.55</v>
      </c>
      <c r="Q153" s="9">
        <v>4.2</v>
      </c>
      <c r="R153" s="15">
        <v>5.7</v>
      </c>
      <c r="S153" s="76">
        <v>4.3</v>
      </c>
      <c r="T153" s="54">
        <v>0.93</v>
      </c>
      <c r="U153" s="20" t="s">
        <v>325</v>
      </c>
      <c r="V153" s="11">
        <v>3.5</v>
      </c>
      <c r="W153" s="13">
        <v>5</v>
      </c>
      <c r="X153" s="8">
        <v>0.75</v>
      </c>
      <c r="Y153" s="8">
        <v>0.8</v>
      </c>
      <c r="Z153" s="14"/>
      <c r="AA153" s="34"/>
    </row>
    <row r="154" spans="1:27" ht="14.1" customHeight="1">
      <c r="A154" s="4" t="s">
        <v>325</v>
      </c>
      <c r="B154" s="6">
        <v>10</v>
      </c>
      <c r="C154" s="4" t="s">
        <v>31</v>
      </c>
      <c r="D154" s="6">
        <v>190</v>
      </c>
      <c r="E154" s="6">
        <f t="shared" si="7"/>
        <v>190</v>
      </c>
      <c r="F154" s="7">
        <v>2150</v>
      </c>
      <c r="G154" s="7">
        <v>88</v>
      </c>
      <c r="H154" s="6">
        <v>3120</v>
      </c>
      <c r="I154" s="13">
        <v>5800</v>
      </c>
      <c r="J154" s="4" t="s">
        <v>98</v>
      </c>
      <c r="K154" s="4" t="s">
        <v>332</v>
      </c>
      <c r="L154" s="9">
        <v>14.2</v>
      </c>
      <c r="M154" s="8">
        <v>13.65</v>
      </c>
      <c r="N154" s="8">
        <v>4.95</v>
      </c>
      <c r="O154" s="65">
        <v>4.6500000000000004</v>
      </c>
      <c r="P154" s="65">
        <v>12.55</v>
      </c>
      <c r="Q154" s="9">
        <v>4.2</v>
      </c>
      <c r="R154" s="15">
        <v>5.7</v>
      </c>
      <c r="S154" s="76">
        <v>4.3</v>
      </c>
      <c r="T154" s="54">
        <v>0.93</v>
      </c>
      <c r="U154" s="20" t="s">
        <v>325</v>
      </c>
      <c r="V154" s="11">
        <v>3.5</v>
      </c>
      <c r="W154" s="13">
        <v>5</v>
      </c>
      <c r="X154" s="8">
        <v>0.75</v>
      </c>
      <c r="Y154" s="8">
        <v>0.8</v>
      </c>
      <c r="Z154" s="14"/>
      <c r="AA154" s="34"/>
    </row>
    <row r="155" spans="1:27" ht="15" customHeight="1">
      <c r="A155" s="4" t="s">
        <v>44</v>
      </c>
      <c r="B155" s="6">
        <v>4</v>
      </c>
      <c r="C155" s="4" t="s">
        <v>41</v>
      </c>
      <c r="D155" s="6">
        <v>120</v>
      </c>
      <c r="E155" s="6">
        <f t="shared" si="7"/>
        <v>120</v>
      </c>
      <c r="F155" s="7">
        <v>1150</v>
      </c>
      <c r="G155" s="7">
        <v>29</v>
      </c>
      <c r="H155" s="6">
        <v>1670</v>
      </c>
      <c r="I155" s="13">
        <v>3100</v>
      </c>
      <c r="J155" s="4" t="s">
        <v>42</v>
      </c>
      <c r="K155" s="4" t="s">
        <v>333</v>
      </c>
      <c r="L155" s="9">
        <v>17.5</v>
      </c>
      <c r="M155" s="9">
        <v>16.8</v>
      </c>
      <c r="N155" s="9">
        <v>6.3</v>
      </c>
      <c r="O155" s="68">
        <v>5.9</v>
      </c>
      <c r="P155" s="65">
        <v>15.45</v>
      </c>
      <c r="Q155" s="8">
        <v>5.35</v>
      </c>
      <c r="R155" s="15">
        <v>6.9</v>
      </c>
      <c r="S155" s="76">
        <v>4.8</v>
      </c>
      <c r="T155" s="54">
        <v>0.91300000000000003</v>
      </c>
      <c r="U155" s="20" t="s">
        <v>44</v>
      </c>
      <c r="V155" s="11">
        <v>5</v>
      </c>
      <c r="W155" s="13">
        <v>6</v>
      </c>
      <c r="X155" s="8">
        <v>0.75</v>
      </c>
      <c r="Y155" s="8">
        <v>0.8</v>
      </c>
      <c r="Z155" s="14"/>
      <c r="AA155" s="34"/>
    </row>
    <row r="156" spans="1:27" ht="14.1" customHeight="1">
      <c r="A156" s="4" t="s">
        <v>44</v>
      </c>
      <c r="B156" s="6">
        <v>4</v>
      </c>
      <c r="C156" s="4" t="s">
        <v>41</v>
      </c>
      <c r="D156" s="6">
        <v>120</v>
      </c>
      <c r="E156" s="6">
        <f t="shared" si="7"/>
        <v>120</v>
      </c>
      <c r="F156" s="7">
        <v>1150</v>
      </c>
      <c r="G156" s="7">
        <v>29</v>
      </c>
      <c r="H156" s="6">
        <v>1670</v>
      </c>
      <c r="I156" s="13">
        <v>3100</v>
      </c>
      <c r="J156" s="4" t="s">
        <v>42</v>
      </c>
      <c r="K156" s="4" t="s">
        <v>334</v>
      </c>
      <c r="L156" s="9">
        <v>17.5</v>
      </c>
      <c r="M156" s="9">
        <v>16.8</v>
      </c>
      <c r="N156" s="9">
        <v>6.3</v>
      </c>
      <c r="O156" s="68">
        <v>5.9</v>
      </c>
      <c r="P156" s="65">
        <v>15.45</v>
      </c>
      <c r="Q156" s="8">
        <v>5.35</v>
      </c>
      <c r="R156" s="15">
        <v>6.9</v>
      </c>
      <c r="S156" s="76">
        <v>4.8</v>
      </c>
      <c r="T156" s="54">
        <v>0.91300000000000003</v>
      </c>
      <c r="U156" s="20" t="s">
        <v>44</v>
      </c>
      <c r="V156" s="11">
        <v>5</v>
      </c>
      <c r="W156" s="13">
        <v>6</v>
      </c>
      <c r="X156" s="8">
        <v>0.75</v>
      </c>
      <c r="Y156" s="8">
        <v>0.8</v>
      </c>
      <c r="Z156" s="14"/>
      <c r="AA156" s="34"/>
    </row>
    <row r="157" spans="1:27" ht="14.1" customHeight="1">
      <c r="A157" s="4" t="s">
        <v>44</v>
      </c>
      <c r="B157" s="6">
        <v>4</v>
      </c>
      <c r="C157" s="4" t="s">
        <v>41</v>
      </c>
      <c r="D157" s="6">
        <v>160</v>
      </c>
      <c r="E157" s="6">
        <f t="shared" si="7"/>
        <v>160</v>
      </c>
      <c r="F157" s="7">
        <v>1150</v>
      </c>
      <c r="G157" s="7">
        <v>29</v>
      </c>
      <c r="H157" s="6">
        <v>1670</v>
      </c>
      <c r="I157" s="13">
        <v>3100</v>
      </c>
      <c r="J157" s="4" t="s">
        <v>48</v>
      </c>
      <c r="K157" s="4" t="s">
        <v>335</v>
      </c>
      <c r="L157" s="9">
        <v>17.5</v>
      </c>
      <c r="M157" s="9">
        <v>16.8</v>
      </c>
      <c r="N157" s="9">
        <v>6.3</v>
      </c>
      <c r="O157" s="68">
        <v>5.9</v>
      </c>
      <c r="P157" s="65">
        <v>15.45</v>
      </c>
      <c r="Q157" s="8">
        <v>5.35</v>
      </c>
      <c r="R157" s="15">
        <v>6.9</v>
      </c>
      <c r="S157" s="76">
        <v>4.8</v>
      </c>
      <c r="T157" s="54">
        <v>0.91300000000000003</v>
      </c>
      <c r="U157" s="20" t="s">
        <v>44</v>
      </c>
      <c r="V157" s="11">
        <v>5</v>
      </c>
      <c r="W157" s="13">
        <v>6</v>
      </c>
      <c r="X157" s="8">
        <v>0.75</v>
      </c>
      <c r="Y157" s="8">
        <v>0.8</v>
      </c>
      <c r="Z157" s="14"/>
      <c r="AA157" s="34"/>
    </row>
    <row r="158" spans="1:27" ht="25.5" customHeight="1">
      <c r="A158" s="4" t="s">
        <v>44</v>
      </c>
      <c r="B158" s="6">
        <v>6</v>
      </c>
      <c r="C158" s="4" t="s">
        <v>41</v>
      </c>
      <c r="D158" s="6">
        <v>120</v>
      </c>
      <c r="E158" s="6">
        <f t="shared" si="7"/>
        <v>120</v>
      </c>
      <c r="F158" s="7">
        <v>1750</v>
      </c>
      <c r="G158" s="7">
        <v>42</v>
      </c>
      <c r="H158" s="6">
        <v>2540</v>
      </c>
      <c r="I158" s="13">
        <v>4700</v>
      </c>
      <c r="J158" s="4" t="s">
        <v>42</v>
      </c>
      <c r="K158" s="25" t="s">
        <v>336</v>
      </c>
      <c r="L158" s="9">
        <v>17.5</v>
      </c>
      <c r="M158" s="9">
        <v>16.8</v>
      </c>
      <c r="N158" s="9">
        <v>6.3</v>
      </c>
      <c r="O158" s="68">
        <v>5.9</v>
      </c>
      <c r="P158" s="65">
        <v>15.45</v>
      </c>
      <c r="Q158" s="8">
        <v>5.35</v>
      </c>
      <c r="R158" s="15">
        <v>6.9</v>
      </c>
      <c r="S158" s="76">
        <v>4.8</v>
      </c>
      <c r="T158" s="54">
        <v>0.91300000000000003</v>
      </c>
      <c r="U158" s="20" t="s">
        <v>44</v>
      </c>
      <c r="V158" s="11">
        <v>5</v>
      </c>
      <c r="W158" s="13">
        <v>6</v>
      </c>
      <c r="X158" s="8">
        <v>0.75</v>
      </c>
      <c r="Y158" s="8">
        <v>0.85</v>
      </c>
      <c r="Z158" s="30"/>
      <c r="AA158" s="35"/>
    </row>
    <row r="159" spans="1:27" ht="14.1" customHeight="1">
      <c r="A159" s="4" t="s">
        <v>44</v>
      </c>
      <c r="B159" s="6">
        <v>6</v>
      </c>
      <c r="C159" s="4" t="s">
        <v>41</v>
      </c>
      <c r="D159" s="6">
        <v>160</v>
      </c>
      <c r="E159" s="6">
        <f t="shared" si="7"/>
        <v>160</v>
      </c>
      <c r="F159" s="7">
        <v>1750</v>
      </c>
      <c r="G159" s="7">
        <v>42</v>
      </c>
      <c r="H159" s="6">
        <v>2540</v>
      </c>
      <c r="I159" s="13">
        <v>4700</v>
      </c>
      <c r="J159" s="4" t="s">
        <v>48</v>
      </c>
      <c r="K159" s="4" t="s">
        <v>337</v>
      </c>
      <c r="L159" s="9">
        <v>17.5</v>
      </c>
      <c r="M159" s="9">
        <v>16.8</v>
      </c>
      <c r="N159" s="9">
        <v>6.3</v>
      </c>
      <c r="O159" s="68">
        <v>5.9</v>
      </c>
      <c r="P159" s="65">
        <v>15.45</v>
      </c>
      <c r="Q159" s="8">
        <v>5.35</v>
      </c>
      <c r="R159" s="15">
        <v>6.9</v>
      </c>
      <c r="S159" s="76">
        <v>4.8</v>
      </c>
      <c r="T159" s="54">
        <v>0.91300000000000003</v>
      </c>
      <c r="U159" s="20" t="s">
        <v>44</v>
      </c>
      <c r="V159" s="11">
        <v>5</v>
      </c>
      <c r="W159" s="13">
        <v>6</v>
      </c>
      <c r="X159" s="8">
        <v>0.75</v>
      </c>
      <c r="Y159" s="8">
        <v>0.85</v>
      </c>
      <c r="Z159" s="14"/>
      <c r="AA159" s="34"/>
    </row>
    <row r="160" spans="1:27" ht="14.1" customHeight="1">
      <c r="A160" s="4" t="s">
        <v>44</v>
      </c>
      <c r="B160" s="6">
        <v>8</v>
      </c>
      <c r="C160" s="4" t="s">
        <v>41</v>
      </c>
      <c r="D160" s="6">
        <v>120</v>
      </c>
      <c r="E160" s="6">
        <f t="shared" si="7"/>
        <v>120</v>
      </c>
      <c r="F160" s="7">
        <v>2350</v>
      </c>
      <c r="G160" s="7">
        <v>55</v>
      </c>
      <c r="H160" s="6">
        <v>3410</v>
      </c>
      <c r="I160" s="13">
        <v>6300</v>
      </c>
      <c r="J160" s="4" t="s">
        <v>42</v>
      </c>
      <c r="K160" s="4" t="s">
        <v>338</v>
      </c>
      <c r="L160" s="9">
        <v>17.5</v>
      </c>
      <c r="M160" s="9">
        <v>16.8</v>
      </c>
      <c r="N160" s="9">
        <v>6.3</v>
      </c>
      <c r="O160" s="68">
        <v>5.9</v>
      </c>
      <c r="P160" s="65">
        <v>15.45</v>
      </c>
      <c r="Q160" s="8">
        <v>5.35</v>
      </c>
      <c r="R160" s="15">
        <v>6.9</v>
      </c>
      <c r="S160" s="76">
        <v>4.8</v>
      </c>
      <c r="T160" s="54">
        <v>0.91300000000000003</v>
      </c>
      <c r="U160" s="20" t="s">
        <v>44</v>
      </c>
      <c r="V160" s="11">
        <v>5</v>
      </c>
      <c r="W160" s="13">
        <v>6</v>
      </c>
      <c r="X160" s="8">
        <v>0.75</v>
      </c>
      <c r="Y160" s="8">
        <v>0.9</v>
      </c>
      <c r="Z160" s="14"/>
      <c r="AA160" s="34"/>
    </row>
    <row r="161" spans="1:27" ht="14.1" customHeight="1">
      <c r="A161" s="4" t="s">
        <v>44</v>
      </c>
      <c r="B161" s="6">
        <v>8</v>
      </c>
      <c r="C161" s="4" t="s">
        <v>31</v>
      </c>
      <c r="D161" s="6">
        <v>160</v>
      </c>
      <c r="E161" s="6">
        <f t="shared" si="7"/>
        <v>160</v>
      </c>
      <c r="F161" s="7">
        <v>2350</v>
      </c>
      <c r="G161" s="7">
        <v>55</v>
      </c>
      <c r="H161" s="6">
        <v>3410</v>
      </c>
      <c r="I161" s="13">
        <v>6300</v>
      </c>
      <c r="J161" s="4" t="s">
        <v>32</v>
      </c>
      <c r="K161" s="4" t="s">
        <v>339</v>
      </c>
      <c r="L161" s="9">
        <v>17.5</v>
      </c>
      <c r="M161" s="9">
        <v>16.8</v>
      </c>
      <c r="N161" s="9">
        <v>6.3</v>
      </c>
      <c r="O161" s="68">
        <v>5.9</v>
      </c>
      <c r="P161" s="65">
        <v>15.45</v>
      </c>
      <c r="Q161" s="8">
        <v>5.35</v>
      </c>
      <c r="R161" s="15">
        <v>6.9</v>
      </c>
      <c r="S161" s="76">
        <v>4.8</v>
      </c>
      <c r="T161" s="54">
        <v>0.91300000000000003</v>
      </c>
      <c r="U161" s="20" t="s">
        <v>44</v>
      </c>
      <c r="V161" s="11">
        <v>5</v>
      </c>
      <c r="W161" s="13">
        <v>6</v>
      </c>
      <c r="X161" s="8">
        <v>0.75</v>
      </c>
      <c r="Y161" s="8">
        <v>0.9</v>
      </c>
      <c r="Z161" s="14"/>
      <c r="AA161" s="34"/>
    </row>
    <row r="162" spans="1:27" ht="14.1" customHeight="1">
      <c r="A162" s="4" t="s">
        <v>44</v>
      </c>
      <c r="B162" s="6">
        <v>8</v>
      </c>
      <c r="C162" s="4" t="s">
        <v>41</v>
      </c>
      <c r="D162" s="6">
        <v>160</v>
      </c>
      <c r="E162" s="6">
        <f t="shared" si="7"/>
        <v>160</v>
      </c>
      <c r="F162" s="7">
        <v>2350</v>
      </c>
      <c r="G162" s="7">
        <v>55</v>
      </c>
      <c r="H162" s="6">
        <v>3410</v>
      </c>
      <c r="I162" s="13">
        <v>6300</v>
      </c>
      <c r="J162" s="4" t="s">
        <v>42</v>
      </c>
      <c r="K162" s="4" t="s">
        <v>340</v>
      </c>
      <c r="L162" s="9">
        <v>17.5</v>
      </c>
      <c r="M162" s="9">
        <v>16.8</v>
      </c>
      <c r="N162" s="9">
        <v>6.3</v>
      </c>
      <c r="O162" s="68">
        <v>5.9</v>
      </c>
      <c r="P162" s="65">
        <v>15.45</v>
      </c>
      <c r="Q162" s="8">
        <v>5.35</v>
      </c>
      <c r="R162" s="15">
        <v>6.9</v>
      </c>
      <c r="S162" s="76">
        <v>4.8</v>
      </c>
      <c r="T162" s="54">
        <v>0.91300000000000003</v>
      </c>
      <c r="U162" s="20" t="s">
        <v>44</v>
      </c>
      <c r="V162" s="11">
        <v>5</v>
      </c>
      <c r="W162" s="13">
        <v>6</v>
      </c>
      <c r="X162" s="8">
        <v>0.75</v>
      </c>
      <c r="Y162" s="8">
        <v>0.9</v>
      </c>
      <c r="Z162" s="14"/>
      <c r="AA162" s="34"/>
    </row>
    <row r="163" spans="1:27" ht="25.5" customHeight="1">
      <c r="A163" s="4" t="s">
        <v>44</v>
      </c>
      <c r="B163" s="6">
        <v>8</v>
      </c>
      <c r="C163" s="4" t="s">
        <v>41</v>
      </c>
      <c r="D163" s="6">
        <v>160</v>
      </c>
      <c r="E163" s="6">
        <f t="shared" si="7"/>
        <v>160</v>
      </c>
      <c r="F163" s="7">
        <v>2350</v>
      </c>
      <c r="G163" s="7">
        <v>55</v>
      </c>
      <c r="H163" s="6">
        <v>3410</v>
      </c>
      <c r="I163" s="13">
        <v>6300</v>
      </c>
      <c r="J163" s="4" t="s">
        <v>48</v>
      </c>
      <c r="K163" s="25" t="s">
        <v>341</v>
      </c>
      <c r="L163" s="9">
        <v>17.5</v>
      </c>
      <c r="M163" s="9">
        <v>16.8</v>
      </c>
      <c r="N163" s="9">
        <v>6.3</v>
      </c>
      <c r="O163" s="68">
        <v>5.9</v>
      </c>
      <c r="P163" s="65">
        <v>15.45</v>
      </c>
      <c r="Q163" s="8">
        <v>5.35</v>
      </c>
      <c r="R163" s="15">
        <v>6.9</v>
      </c>
      <c r="S163" s="76">
        <v>4.8</v>
      </c>
      <c r="T163" s="54">
        <v>0.91300000000000003</v>
      </c>
      <c r="U163" s="20" t="s">
        <v>44</v>
      </c>
      <c r="V163" s="11">
        <v>5</v>
      </c>
      <c r="W163" s="13">
        <v>6</v>
      </c>
      <c r="X163" s="8">
        <v>0.75</v>
      </c>
      <c r="Y163" s="8">
        <v>0.9</v>
      </c>
      <c r="Z163" s="30"/>
      <c r="AA163" s="35"/>
    </row>
    <row r="164" spans="1:27" ht="14.1" customHeight="1">
      <c r="A164" s="4" t="s">
        <v>342</v>
      </c>
      <c r="B164" s="6">
        <v>4</v>
      </c>
      <c r="C164" s="4" t="s">
        <v>41</v>
      </c>
      <c r="D164" s="6">
        <v>120</v>
      </c>
      <c r="E164" s="6">
        <f t="shared" si="7"/>
        <v>120</v>
      </c>
      <c r="F164" s="7">
        <v>1750</v>
      </c>
      <c r="G164" s="7">
        <v>45</v>
      </c>
      <c r="H164" s="6">
        <v>2540</v>
      </c>
      <c r="I164" s="13">
        <v>4725</v>
      </c>
      <c r="J164" s="4" t="s">
        <v>32</v>
      </c>
      <c r="K164" s="4" t="s">
        <v>343</v>
      </c>
      <c r="L164" s="9">
        <v>17.3</v>
      </c>
      <c r="M164" s="9">
        <v>16.8</v>
      </c>
      <c r="N164" s="9">
        <v>5.9</v>
      </c>
      <c r="O164" s="68">
        <v>5.6</v>
      </c>
      <c r="P164" s="65">
        <v>15.25</v>
      </c>
      <c r="Q164" s="6">
        <v>5</v>
      </c>
      <c r="R164" s="11">
        <v>6.95</v>
      </c>
      <c r="S164" s="76">
        <v>4.9000000000000004</v>
      </c>
      <c r="T164" s="54">
        <v>0.91600000000000004</v>
      </c>
      <c r="U164" s="20" t="s">
        <v>344</v>
      </c>
      <c r="V164" s="11">
        <v>3.79</v>
      </c>
      <c r="W164" s="37">
        <v>6.5</v>
      </c>
      <c r="X164" s="8">
        <v>0.72</v>
      </c>
      <c r="Y164" s="8">
        <v>0.75</v>
      </c>
      <c r="Z164" s="14"/>
      <c r="AA164" s="34"/>
    </row>
    <row r="165" spans="1:27" ht="14.1" customHeight="1">
      <c r="A165" s="4" t="s">
        <v>89</v>
      </c>
      <c r="B165" s="6">
        <v>6</v>
      </c>
      <c r="C165" s="4" t="s">
        <v>41</v>
      </c>
      <c r="D165" s="6">
        <v>160</v>
      </c>
      <c r="E165" s="6">
        <f t="shared" si="7"/>
        <v>160</v>
      </c>
      <c r="F165" s="7">
        <v>2300</v>
      </c>
      <c r="G165" s="7">
        <v>51</v>
      </c>
      <c r="H165" s="6">
        <v>3340</v>
      </c>
      <c r="I165" s="13">
        <v>6200</v>
      </c>
      <c r="J165" s="4" t="s">
        <v>48</v>
      </c>
      <c r="K165" s="4" t="s">
        <v>345</v>
      </c>
      <c r="L165" s="8">
        <v>19.850000000000001</v>
      </c>
      <c r="M165" s="8">
        <v>19.149999999999999</v>
      </c>
      <c r="N165" s="9">
        <v>6.9</v>
      </c>
      <c r="O165" s="65">
        <v>6.35</v>
      </c>
      <c r="P165" s="68">
        <v>17.7</v>
      </c>
      <c r="Q165" s="8">
        <v>5.85</v>
      </c>
      <c r="R165" s="17">
        <v>8</v>
      </c>
      <c r="S165" s="76">
        <v>5.9</v>
      </c>
      <c r="T165" s="54">
        <v>0.86699999999999999</v>
      </c>
      <c r="U165" s="20" t="s">
        <v>89</v>
      </c>
      <c r="V165" s="11">
        <v>5.25</v>
      </c>
      <c r="W165" s="13">
        <v>8</v>
      </c>
      <c r="X165" s="8">
        <v>0.81</v>
      </c>
      <c r="Y165" s="8">
        <v>0.95</v>
      </c>
      <c r="Z165" s="14"/>
      <c r="AA165" s="34"/>
    </row>
    <row r="166" spans="1:27" ht="14.1" customHeight="1">
      <c r="A166" s="4" t="s">
        <v>89</v>
      </c>
      <c r="B166" s="6">
        <v>8</v>
      </c>
      <c r="C166" s="4" t="s">
        <v>41</v>
      </c>
      <c r="D166" s="6">
        <v>120</v>
      </c>
      <c r="E166" s="6">
        <f t="shared" si="7"/>
        <v>120</v>
      </c>
      <c r="F166" s="7">
        <v>3150</v>
      </c>
      <c r="G166" s="7">
        <v>75</v>
      </c>
      <c r="H166" s="6">
        <v>4570</v>
      </c>
      <c r="I166" s="13">
        <v>8500</v>
      </c>
      <c r="J166" s="4" t="s">
        <v>42</v>
      </c>
      <c r="K166" s="4" t="s">
        <v>346</v>
      </c>
      <c r="L166" s="8">
        <v>19.850000000000001</v>
      </c>
      <c r="M166" s="8">
        <v>19.149999999999999</v>
      </c>
      <c r="N166" s="9">
        <v>6.9</v>
      </c>
      <c r="O166" s="65">
        <v>6.35</v>
      </c>
      <c r="P166" s="68">
        <v>17.7</v>
      </c>
      <c r="Q166" s="8">
        <v>5.85</v>
      </c>
      <c r="R166" s="17">
        <v>8</v>
      </c>
      <c r="S166" s="76">
        <v>5.9</v>
      </c>
      <c r="T166" s="54">
        <v>0.86699999999999999</v>
      </c>
      <c r="U166" s="20" t="s">
        <v>89</v>
      </c>
      <c r="V166" s="11">
        <v>5.25</v>
      </c>
      <c r="W166" s="13">
        <v>8</v>
      </c>
      <c r="X166" s="8">
        <v>0.81</v>
      </c>
      <c r="Y166" s="8">
        <v>0.95</v>
      </c>
      <c r="Z166" s="14"/>
      <c r="AA166" s="34"/>
    </row>
    <row r="167" spans="1:27" ht="14.1" customHeight="1">
      <c r="A167" s="4" t="s">
        <v>89</v>
      </c>
      <c r="B167" s="6">
        <v>8</v>
      </c>
      <c r="C167" s="4" t="s">
        <v>31</v>
      </c>
      <c r="D167" s="82" t="s">
        <v>72</v>
      </c>
      <c r="E167" s="6">
        <f>1.15078*139</f>
        <v>159.95841999999999</v>
      </c>
      <c r="F167" s="7">
        <v>3150</v>
      </c>
      <c r="G167" s="7">
        <v>75</v>
      </c>
      <c r="H167" s="6">
        <v>4570</v>
      </c>
      <c r="I167" s="13">
        <v>8500</v>
      </c>
      <c r="J167" s="4" t="s">
        <v>32</v>
      </c>
      <c r="K167" s="4" t="s">
        <v>347</v>
      </c>
      <c r="L167" s="8">
        <v>19.850000000000001</v>
      </c>
      <c r="M167" s="8">
        <v>19.149999999999999</v>
      </c>
      <c r="N167" s="9">
        <v>6.9</v>
      </c>
      <c r="O167" s="65">
        <v>6.35</v>
      </c>
      <c r="P167" s="68">
        <v>17.7</v>
      </c>
      <c r="Q167" s="8">
        <v>5.85</v>
      </c>
      <c r="R167" s="17">
        <v>8</v>
      </c>
      <c r="S167" s="76">
        <v>5.9</v>
      </c>
      <c r="T167" s="54">
        <v>0.86699999999999999</v>
      </c>
      <c r="U167" s="20" t="s">
        <v>89</v>
      </c>
      <c r="V167" s="11">
        <v>5.25</v>
      </c>
      <c r="W167" s="13">
        <v>8</v>
      </c>
      <c r="X167" s="8">
        <v>0.81</v>
      </c>
      <c r="Y167" s="8">
        <v>0.95</v>
      </c>
      <c r="Z167" s="14"/>
      <c r="AA167" s="34"/>
    </row>
    <row r="168" spans="1:27" ht="14.1" customHeight="1">
      <c r="A168" s="4" t="s">
        <v>89</v>
      </c>
      <c r="B168" s="6">
        <v>8</v>
      </c>
      <c r="C168" s="4" t="s">
        <v>41</v>
      </c>
      <c r="D168" s="6">
        <v>160</v>
      </c>
      <c r="E168" s="6">
        <f t="shared" si="7"/>
        <v>160</v>
      </c>
      <c r="F168" s="7">
        <v>3150</v>
      </c>
      <c r="G168" s="7">
        <v>75</v>
      </c>
      <c r="H168" s="6">
        <v>4570</v>
      </c>
      <c r="I168" s="13">
        <v>8500</v>
      </c>
      <c r="J168" s="4" t="s">
        <v>48</v>
      </c>
      <c r="K168" s="4" t="s">
        <v>348</v>
      </c>
      <c r="L168" s="8">
        <v>19.850000000000001</v>
      </c>
      <c r="M168" s="8">
        <v>19.149999999999999</v>
      </c>
      <c r="N168" s="9">
        <v>6.9</v>
      </c>
      <c r="O168" s="65">
        <v>6.35</v>
      </c>
      <c r="P168" s="68">
        <v>17.7</v>
      </c>
      <c r="Q168" s="8">
        <v>5.85</v>
      </c>
      <c r="R168" s="17">
        <v>8</v>
      </c>
      <c r="S168" s="76">
        <v>5.9</v>
      </c>
      <c r="T168" s="54">
        <v>0.86699999999999999</v>
      </c>
      <c r="U168" s="20" t="s">
        <v>89</v>
      </c>
      <c r="V168" s="11">
        <v>5.25</v>
      </c>
      <c r="W168" s="13">
        <v>8</v>
      </c>
      <c r="X168" s="8">
        <v>0.81</v>
      </c>
      <c r="Y168" s="8">
        <v>0.95</v>
      </c>
      <c r="Z168" s="14"/>
      <c r="AA168" s="34"/>
    </row>
    <row r="169" spans="1:27" ht="14.1" customHeight="1">
      <c r="A169" s="4" t="s">
        <v>89</v>
      </c>
      <c r="B169" s="6">
        <v>8</v>
      </c>
      <c r="C169" s="4" t="s">
        <v>31</v>
      </c>
      <c r="D169" s="6">
        <v>160</v>
      </c>
      <c r="E169" s="6">
        <f t="shared" si="7"/>
        <v>160</v>
      </c>
      <c r="F169" s="7">
        <v>3150</v>
      </c>
      <c r="G169" s="7">
        <v>75</v>
      </c>
      <c r="H169" s="6">
        <v>4570</v>
      </c>
      <c r="I169" s="13">
        <v>8500</v>
      </c>
      <c r="J169" s="4" t="s">
        <v>48</v>
      </c>
      <c r="K169" s="4" t="s">
        <v>349</v>
      </c>
      <c r="L169" s="8">
        <v>19.850000000000001</v>
      </c>
      <c r="M169" s="8">
        <v>19.149999999999999</v>
      </c>
      <c r="N169" s="9">
        <v>6.9</v>
      </c>
      <c r="O169" s="65">
        <v>6.35</v>
      </c>
      <c r="P169" s="68">
        <v>17.7</v>
      </c>
      <c r="Q169" s="8">
        <v>5.85</v>
      </c>
      <c r="R169" s="17">
        <v>8</v>
      </c>
      <c r="S169" s="76">
        <v>5.9</v>
      </c>
      <c r="T169" s="54">
        <v>0.86699999999999999</v>
      </c>
      <c r="U169" s="20" t="s">
        <v>89</v>
      </c>
      <c r="V169" s="11">
        <v>5.25</v>
      </c>
      <c r="W169" s="13">
        <v>8</v>
      </c>
      <c r="X169" s="8">
        <v>0.81</v>
      </c>
      <c r="Y169" s="8">
        <v>0.95</v>
      </c>
      <c r="Z169" s="14"/>
      <c r="AA169" s="34"/>
    </row>
    <row r="170" spans="1:27" ht="14.1" customHeight="1">
      <c r="A170" s="4" t="s">
        <v>116</v>
      </c>
      <c r="B170" s="6">
        <v>6</v>
      </c>
      <c r="C170" s="4" t="s">
        <v>31</v>
      </c>
      <c r="D170" s="6">
        <v>160</v>
      </c>
      <c r="E170" s="6">
        <f t="shared" si="7"/>
        <v>160</v>
      </c>
      <c r="F170" s="7">
        <v>2770</v>
      </c>
      <c r="G170" s="7">
        <v>60</v>
      </c>
      <c r="H170" s="6">
        <v>4020</v>
      </c>
      <c r="I170" s="13">
        <v>7500</v>
      </c>
      <c r="J170" s="4" t="s">
        <v>48</v>
      </c>
      <c r="K170" s="4" t="s">
        <v>350</v>
      </c>
      <c r="L170" s="9">
        <v>22.1</v>
      </c>
      <c r="M170" s="8">
        <v>21.35</v>
      </c>
      <c r="N170" s="8">
        <v>6.65</v>
      </c>
      <c r="O170" s="65">
        <v>6.25</v>
      </c>
      <c r="P170" s="68">
        <v>19.899999999999999</v>
      </c>
      <c r="Q170" s="8">
        <v>5.65</v>
      </c>
      <c r="R170" s="15">
        <v>9.1</v>
      </c>
      <c r="S170" s="76">
        <v>6.9</v>
      </c>
      <c r="T170" s="54">
        <v>0.90800000000000003</v>
      </c>
      <c r="U170" s="20" t="s">
        <v>116</v>
      </c>
      <c r="V170" s="11">
        <v>4.75</v>
      </c>
      <c r="W170" s="13">
        <v>10</v>
      </c>
      <c r="X170" s="8">
        <v>0.81</v>
      </c>
      <c r="Y170" s="8">
        <v>0.95</v>
      </c>
      <c r="Z170" s="14"/>
      <c r="AA170" s="34"/>
    </row>
    <row r="171" spans="1:27" ht="14.1" customHeight="1">
      <c r="A171" s="4" t="s">
        <v>116</v>
      </c>
      <c r="B171" s="6">
        <v>8</v>
      </c>
      <c r="C171" s="4" t="s">
        <v>41</v>
      </c>
      <c r="D171" s="6">
        <v>120</v>
      </c>
      <c r="E171" s="6">
        <f t="shared" si="7"/>
        <v>120</v>
      </c>
      <c r="F171" s="7">
        <v>3750</v>
      </c>
      <c r="G171" s="7">
        <v>80</v>
      </c>
      <c r="H171" s="6">
        <v>5440</v>
      </c>
      <c r="I171" s="7">
        <v>10100</v>
      </c>
      <c r="J171" s="4" t="s">
        <v>42</v>
      </c>
      <c r="K171" s="4" t="s">
        <v>351</v>
      </c>
      <c r="L171" s="9">
        <v>22.1</v>
      </c>
      <c r="M171" s="8">
        <v>21.35</v>
      </c>
      <c r="N171" s="8">
        <v>6.65</v>
      </c>
      <c r="O171" s="65">
        <v>6.25</v>
      </c>
      <c r="P171" s="68">
        <v>19.899999999999999</v>
      </c>
      <c r="Q171" s="8">
        <v>5.65</v>
      </c>
      <c r="R171" s="15">
        <v>9.1</v>
      </c>
      <c r="S171" s="76">
        <v>7.1</v>
      </c>
      <c r="T171" s="54">
        <v>0.90800000000000003</v>
      </c>
      <c r="U171" s="20" t="s">
        <v>116</v>
      </c>
      <c r="V171" s="11">
        <v>4.75</v>
      </c>
      <c r="W171" s="13">
        <v>10</v>
      </c>
      <c r="X171" s="8">
        <v>0.81</v>
      </c>
      <c r="Y171" s="8">
        <v>1.1000000000000001</v>
      </c>
      <c r="Z171" s="14"/>
      <c r="AA171" s="34"/>
    </row>
    <row r="172" spans="1:27" ht="14.1" customHeight="1">
      <c r="A172" s="4" t="s">
        <v>116</v>
      </c>
      <c r="B172" s="6">
        <v>8</v>
      </c>
      <c r="C172" s="4" t="s">
        <v>41</v>
      </c>
      <c r="D172" s="6">
        <v>160</v>
      </c>
      <c r="E172" s="6">
        <f t="shared" si="7"/>
        <v>160</v>
      </c>
      <c r="F172" s="7">
        <v>3750</v>
      </c>
      <c r="G172" s="7">
        <v>80</v>
      </c>
      <c r="H172" s="6">
        <v>5440</v>
      </c>
      <c r="I172" s="7">
        <v>10100</v>
      </c>
      <c r="J172" s="4" t="s">
        <v>48</v>
      </c>
      <c r="K172" s="4" t="s">
        <v>352</v>
      </c>
      <c r="L172" s="9">
        <v>22.1</v>
      </c>
      <c r="M172" s="8">
        <v>21.35</v>
      </c>
      <c r="N172" s="8">
        <v>6.65</v>
      </c>
      <c r="O172" s="65">
        <v>6.25</v>
      </c>
      <c r="P172" s="68">
        <v>19.899999999999999</v>
      </c>
      <c r="Q172" s="8">
        <v>5.65</v>
      </c>
      <c r="R172" s="15">
        <v>9.1</v>
      </c>
      <c r="S172" s="76">
        <v>7.1</v>
      </c>
      <c r="T172" s="54">
        <v>0.90800000000000003</v>
      </c>
      <c r="U172" s="20" t="s">
        <v>116</v>
      </c>
      <c r="V172" s="11">
        <v>4.75</v>
      </c>
      <c r="W172" s="13">
        <v>10</v>
      </c>
      <c r="X172" s="8">
        <v>0.81</v>
      </c>
      <c r="Y172" s="8">
        <v>0.95</v>
      </c>
      <c r="Z172" s="14"/>
      <c r="AA172" s="34"/>
    </row>
    <row r="173" spans="1:27" ht="14.1" customHeight="1">
      <c r="A173" s="4" t="s">
        <v>116</v>
      </c>
      <c r="B173" s="6">
        <v>10</v>
      </c>
      <c r="C173" s="4" t="s">
        <v>41</v>
      </c>
      <c r="D173" s="6">
        <v>160</v>
      </c>
      <c r="E173" s="6">
        <f t="shared" si="7"/>
        <v>160</v>
      </c>
      <c r="F173" s="7">
        <v>4750</v>
      </c>
      <c r="G173" s="7">
        <v>100</v>
      </c>
      <c r="H173" s="6">
        <v>6890</v>
      </c>
      <c r="I173" s="7">
        <v>12800</v>
      </c>
      <c r="J173" s="4" t="s">
        <v>48</v>
      </c>
      <c r="K173" s="4" t="s">
        <v>353</v>
      </c>
      <c r="L173" s="9">
        <v>22.1</v>
      </c>
      <c r="M173" s="8">
        <v>21.35</v>
      </c>
      <c r="N173" s="8">
        <v>6.65</v>
      </c>
      <c r="O173" s="65">
        <v>6.25</v>
      </c>
      <c r="P173" s="68">
        <v>19.899999999999999</v>
      </c>
      <c r="Q173" s="8">
        <v>5.65</v>
      </c>
      <c r="R173" s="15">
        <v>9.1</v>
      </c>
      <c r="S173" s="76">
        <v>7.1</v>
      </c>
      <c r="T173" s="54">
        <v>0.90800000000000003</v>
      </c>
      <c r="U173" s="20" t="s">
        <v>116</v>
      </c>
      <c r="V173" s="11">
        <v>4.75</v>
      </c>
      <c r="W173" s="13">
        <v>10</v>
      </c>
      <c r="X173" s="8">
        <v>0.81</v>
      </c>
      <c r="Y173" s="8">
        <v>1.1000000000000001</v>
      </c>
      <c r="Z173" s="14"/>
      <c r="AA173" s="34"/>
    </row>
    <row r="174" spans="1:27" ht="25.5" customHeight="1">
      <c r="A174" s="4" t="s">
        <v>116</v>
      </c>
      <c r="B174" s="6">
        <v>10</v>
      </c>
      <c r="C174" s="4" t="s">
        <v>31</v>
      </c>
      <c r="D174" s="6">
        <v>160</v>
      </c>
      <c r="E174" s="6">
        <f t="shared" si="7"/>
        <v>160</v>
      </c>
      <c r="F174" s="7">
        <v>4750</v>
      </c>
      <c r="G174" s="7">
        <v>100</v>
      </c>
      <c r="H174" s="6">
        <v>6890</v>
      </c>
      <c r="I174" s="7">
        <v>12800</v>
      </c>
      <c r="J174" s="4" t="s">
        <v>32</v>
      </c>
      <c r="K174" s="38" t="s">
        <v>354</v>
      </c>
      <c r="L174" s="9">
        <v>22.1</v>
      </c>
      <c r="M174" s="8">
        <v>21.35</v>
      </c>
      <c r="N174" s="8">
        <v>6.65</v>
      </c>
      <c r="O174" s="65">
        <v>6.25</v>
      </c>
      <c r="P174" s="68">
        <v>19.899999999999999</v>
      </c>
      <c r="Q174" s="8">
        <v>5.65</v>
      </c>
      <c r="R174" s="15">
        <v>9.1</v>
      </c>
      <c r="S174" s="76">
        <v>7.1</v>
      </c>
      <c r="T174" s="54">
        <v>0.90800000000000003</v>
      </c>
      <c r="U174" s="20" t="s">
        <v>116</v>
      </c>
      <c r="V174" s="11">
        <v>4.75</v>
      </c>
      <c r="W174" s="13">
        <v>10</v>
      </c>
      <c r="X174" s="8">
        <v>0.81</v>
      </c>
      <c r="Y174" s="8">
        <v>1.1000000000000001</v>
      </c>
      <c r="Z174" s="30"/>
      <c r="AA174" s="35"/>
    </row>
    <row r="175" spans="1:27" ht="14.1" customHeight="1">
      <c r="A175" s="4" t="s">
        <v>116</v>
      </c>
      <c r="B175" s="6">
        <v>12</v>
      </c>
      <c r="C175" s="4" t="s">
        <v>31</v>
      </c>
      <c r="D175" s="6">
        <v>160</v>
      </c>
      <c r="E175" s="6">
        <f t="shared" si="7"/>
        <v>160</v>
      </c>
      <c r="F175" s="7">
        <v>5750</v>
      </c>
      <c r="G175" s="7">
        <v>120</v>
      </c>
      <c r="H175" s="6">
        <v>8340</v>
      </c>
      <c r="I175" s="7">
        <v>15500</v>
      </c>
      <c r="J175" s="4" t="s">
        <v>42</v>
      </c>
      <c r="K175" s="4" t="s">
        <v>355</v>
      </c>
      <c r="L175" s="9">
        <v>22.1</v>
      </c>
      <c r="M175" s="8">
        <v>21.35</v>
      </c>
      <c r="N175" s="8">
        <v>6.65</v>
      </c>
      <c r="O175" s="65">
        <v>6.25</v>
      </c>
      <c r="P175" s="68">
        <v>19.899999999999999</v>
      </c>
      <c r="Q175" s="8">
        <v>5.65</v>
      </c>
      <c r="R175" s="15">
        <v>9.1</v>
      </c>
      <c r="S175" s="76">
        <v>7.1</v>
      </c>
      <c r="T175" s="54">
        <v>0.90800000000000003</v>
      </c>
      <c r="U175" s="20" t="s">
        <v>116</v>
      </c>
      <c r="V175" s="11">
        <v>4.75</v>
      </c>
      <c r="W175" s="13">
        <v>10</v>
      </c>
      <c r="X175" s="8">
        <v>0.81</v>
      </c>
      <c r="Y175" s="8">
        <v>1.1000000000000001</v>
      </c>
      <c r="Z175" s="14"/>
      <c r="AA175" s="34"/>
    </row>
    <row r="176" spans="1:27" ht="14.1" customHeight="1">
      <c r="A176" s="4" t="s">
        <v>116</v>
      </c>
      <c r="B176" s="6">
        <v>14</v>
      </c>
      <c r="C176" s="4" t="s">
        <v>31</v>
      </c>
      <c r="D176" s="82" t="s">
        <v>356</v>
      </c>
      <c r="E176" s="6">
        <f>1.15078*160</f>
        <v>184.12479999999999</v>
      </c>
      <c r="F176" s="7">
        <v>7738</v>
      </c>
      <c r="G176" s="7">
        <v>159</v>
      </c>
      <c r="H176" s="6">
        <v>11600</v>
      </c>
      <c r="I176" s="7">
        <v>23200</v>
      </c>
      <c r="J176" s="4" t="s">
        <v>32</v>
      </c>
      <c r="K176" s="4" t="s">
        <v>357</v>
      </c>
      <c r="L176" s="9">
        <v>22.1</v>
      </c>
      <c r="M176" s="8">
        <v>21.35</v>
      </c>
      <c r="N176" s="8">
        <v>6.65</v>
      </c>
      <c r="O176" s="65">
        <v>6.25</v>
      </c>
      <c r="P176" s="68">
        <v>19.899999999999999</v>
      </c>
      <c r="Q176" s="8">
        <v>5.65</v>
      </c>
      <c r="R176" s="15">
        <v>9.1</v>
      </c>
      <c r="S176" s="76">
        <v>7.1</v>
      </c>
      <c r="T176" s="54">
        <v>0.90800000000000003</v>
      </c>
      <c r="U176" s="20" t="s">
        <v>116</v>
      </c>
      <c r="V176" s="11">
        <v>4.75</v>
      </c>
      <c r="W176" s="13">
        <v>10</v>
      </c>
      <c r="X176" s="8">
        <v>0.81</v>
      </c>
      <c r="Y176" s="8">
        <v>1.1000000000000001</v>
      </c>
      <c r="Z176" s="14"/>
      <c r="AA176" s="34"/>
    </row>
    <row r="177" spans="1:27" ht="14.1" customHeight="1">
      <c r="A177" s="4" t="s">
        <v>116</v>
      </c>
      <c r="B177" s="6">
        <v>14</v>
      </c>
      <c r="C177" s="4" t="s">
        <v>31</v>
      </c>
      <c r="D177" s="82" t="s">
        <v>222</v>
      </c>
      <c r="E177" s="6">
        <f>1.15078*174</f>
        <v>200.23571999999999</v>
      </c>
      <c r="F177" s="7">
        <v>7738</v>
      </c>
      <c r="G177" s="7">
        <v>159</v>
      </c>
      <c r="H177" s="6">
        <v>11600</v>
      </c>
      <c r="I177" s="7">
        <v>23200</v>
      </c>
      <c r="J177" s="4" t="s">
        <v>32</v>
      </c>
      <c r="K177" s="4" t="s">
        <v>358</v>
      </c>
      <c r="L177" s="9">
        <v>22.1</v>
      </c>
      <c r="M177" s="8">
        <v>21.35</v>
      </c>
      <c r="N177" s="8">
        <v>6.65</v>
      </c>
      <c r="O177" s="65">
        <v>6.25</v>
      </c>
      <c r="P177" s="68">
        <v>19.899999999999999</v>
      </c>
      <c r="Q177" s="8">
        <v>5.65</v>
      </c>
      <c r="R177" s="15">
        <v>9.1</v>
      </c>
      <c r="S177" s="76">
        <v>7.1</v>
      </c>
      <c r="T177" s="54">
        <v>0.90800000000000003</v>
      </c>
      <c r="U177" s="20" t="s">
        <v>116</v>
      </c>
      <c r="V177" s="11">
        <v>4.75</v>
      </c>
      <c r="W177" s="13">
        <v>10</v>
      </c>
      <c r="X177" s="8">
        <v>0.81</v>
      </c>
      <c r="Y177" s="8">
        <v>1.1000000000000001</v>
      </c>
      <c r="Z177" s="14"/>
      <c r="AA177" s="34"/>
    </row>
    <row r="178" spans="1:27" ht="14.85" customHeight="1">
      <c r="A178" s="4" t="s">
        <v>359</v>
      </c>
      <c r="B178" s="6">
        <v>6</v>
      </c>
      <c r="C178" s="4" t="s">
        <v>41</v>
      </c>
      <c r="D178" s="6">
        <v>120</v>
      </c>
      <c r="E178" s="6">
        <f t="shared" si="7"/>
        <v>120</v>
      </c>
      <c r="F178" s="7">
        <v>1900</v>
      </c>
      <c r="G178" s="7">
        <v>38</v>
      </c>
      <c r="H178" s="6">
        <v>2760</v>
      </c>
      <c r="I178" s="13">
        <v>5100</v>
      </c>
      <c r="J178" s="4" t="s">
        <v>42</v>
      </c>
      <c r="K178" s="4" t="s">
        <v>360</v>
      </c>
      <c r="L178" s="8">
        <v>18.75</v>
      </c>
      <c r="M178" s="6">
        <v>18</v>
      </c>
      <c r="N178" s="6">
        <v>7</v>
      </c>
      <c r="O178" s="65">
        <v>6.45</v>
      </c>
      <c r="P178" s="65">
        <v>16.45</v>
      </c>
      <c r="Q178" s="8">
        <v>5.95</v>
      </c>
      <c r="R178" s="15">
        <v>7.3</v>
      </c>
      <c r="S178" s="76">
        <v>4.8</v>
      </c>
      <c r="T178" s="54">
        <v>0.92</v>
      </c>
      <c r="U178" s="20" t="s">
        <v>44</v>
      </c>
      <c r="V178" s="11">
        <v>5</v>
      </c>
      <c r="W178" s="13">
        <v>6</v>
      </c>
      <c r="X178" s="8">
        <v>0.75</v>
      </c>
      <c r="Y178" s="8">
        <v>0.7</v>
      </c>
      <c r="Z178" s="14"/>
      <c r="AA178" s="34"/>
    </row>
    <row r="179" spans="1:27" ht="14.1" customHeight="1">
      <c r="A179" s="4" t="s">
        <v>359</v>
      </c>
      <c r="B179" s="6">
        <v>6</v>
      </c>
      <c r="C179" s="5" t="s">
        <v>41</v>
      </c>
      <c r="D179" s="6">
        <v>160</v>
      </c>
      <c r="E179" s="6">
        <f t="shared" si="7"/>
        <v>160</v>
      </c>
      <c r="F179" s="6">
        <v>1900</v>
      </c>
      <c r="G179" s="7">
        <v>38</v>
      </c>
      <c r="H179" s="6">
        <v>2760</v>
      </c>
      <c r="I179" s="6">
        <v>5100</v>
      </c>
      <c r="J179" s="20" t="s">
        <v>48</v>
      </c>
      <c r="K179" s="4" t="s">
        <v>361</v>
      </c>
      <c r="L179" s="8">
        <v>18.75</v>
      </c>
      <c r="M179" s="6">
        <v>18</v>
      </c>
      <c r="N179" s="6">
        <v>7</v>
      </c>
      <c r="O179" s="65">
        <v>6.45</v>
      </c>
      <c r="P179" s="66">
        <v>16.45</v>
      </c>
      <c r="Q179" s="8">
        <v>5.95</v>
      </c>
      <c r="R179" s="9">
        <v>7.3</v>
      </c>
      <c r="S179" s="65">
        <v>4.8</v>
      </c>
      <c r="T179" s="54">
        <v>0.92</v>
      </c>
      <c r="U179" s="4" t="s">
        <v>44</v>
      </c>
      <c r="V179" s="11">
        <v>5</v>
      </c>
      <c r="W179" s="6">
        <v>6</v>
      </c>
      <c r="X179" s="8">
        <v>0.75</v>
      </c>
      <c r="Y179" s="8">
        <v>0.7</v>
      </c>
      <c r="Z179" s="14"/>
    </row>
    <row r="180" spans="1:27" ht="14.1" customHeight="1">
      <c r="A180" s="4" t="s">
        <v>359</v>
      </c>
      <c r="B180" s="6">
        <v>8</v>
      </c>
      <c r="C180" s="5" t="s">
        <v>41</v>
      </c>
      <c r="D180" s="6">
        <v>160</v>
      </c>
      <c r="E180" s="6">
        <f t="shared" si="7"/>
        <v>160</v>
      </c>
      <c r="F180" s="6">
        <v>2550</v>
      </c>
      <c r="G180" s="7">
        <v>54</v>
      </c>
      <c r="H180" s="6">
        <v>3700</v>
      </c>
      <c r="I180" s="6">
        <v>6900</v>
      </c>
      <c r="J180" s="20" t="s">
        <v>48</v>
      </c>
      <c r="K180" s="4" t="s">
        <v>362</v>
      </c>
      <c r="L180" s="8">
        <v>18.75</v>
      </c>
      <c r="M180" s="6">
        <v>18</v>
      </c>
      <c r="N180" s="6">
        <v>7</v>
      </c>
      <c r="O180" s="65">
        <v>6.45</v>
      </c>
      <c r="P180" s="66">
        <v>16.45</v>
      </c>
      <c r="Q180" s="8">
        <v>5.95</v>
      </c>
      <c r="R180" s="9">
        <v>7.3</v>
      </c>
      <c r="S180" s="65">
        <v>4.8</v>
      </c>
      <c r="T180" s="54">
        <v>0.92</v>
      </c>
      <c r="U180" s="4" t="s">
        <v>44</v>
      </c>
      <c r="V180" s="11">
        <v>5</v>
      </c>
      <c r="W180" s="6">
        <v>6</v>
      </c>
      <c r="X180" s="8">
        <v>0.75</v>
      </c>
      <c r="Y180" s="8">
        <v>0.9</v>
      </c>
      <c r="Z180" s="14"/>
    </row>
    <row r="181" spans="1:27" ht="14.1" customHeight="1">
      <c r="A181" s="4" t="s">
        <v>359</v>
      </c>
      <c r="B181" s="6">
        <v>10</v>
      </c>
      <c r="C181" s="5" t="s">
        <v>31</v>
      </c>
      <c r="D181" s="6">
        <v>160</v>
      </c>
      <c r="E181" s="6">
        <f t="shared" si="7"/>
        <v>160</v>
      </c>
      <c r="F181" s="6">
        <v>3600</v>
      </c>
      <c r="G181" s="7">
        <v>73</v>
      </c>
      <c r="H181" s="6">
        <v>5225</v>
      </c>
      <c r="I181" s="6">
        <v>9700</v>
      </c>
      <c r="J181" s="20" t="s">
        <v>50</v>
      </c>
      <c r="K181" s="4" t="s">
        <v>363</v>
      </c>
      <c r="L181" s="8">
        <v>18.75</v>
      </c>
      <c r="M181" s="6">
        <v>18</v>
      </c>
      <c r="N181" s="6">
        <v>7</v>
      </c>
      <c r="O181" s="65">
        <v>6.45</v>
      </c>
      <c r="P181" s="66">
        <v>16.45</v>
      </c>
      <c r="Q181" s="8">
        <v>5.95</v>
      </c>
      <c r="R181" s="9">
        <v>7.3</v>
      </c>
      <c r="S181" s="65">
        <v>4.8</v>
      </c>
      <c r="T181" s="54">
        <v>0.92</v>
      </c>
      <c r="U181" s="4" t="s">
        <v>44</v>
      </c>
      <c r="V181" s="11">
        <v>5</v>
      </c>
      <c r="W181" s="6">
        <v>6</v>
      </c>
      <c r="X181" s="8">
        <v>0.75</v>
      </c>
      <c r="Y181" s="8">
        <v>0.9</v>
      </c>
      <c r="Z181" s="14"/>
    </row>
    <row r="182" spans="1:27" ht="14.1" customHeight="1">
      <c r="A182" s="4" t="s">
        <v>364</v>
      </c>
      <c r="B182" s="6">
        <v>10</v>
      </c>
      <c r="C182" s="5" t="s">
        <v>31</v>
      </c>
      <c r="D182" s="6">
        <v>120</v>
      </c>
      <c r="E182" s="6">
        <f t="shared" si="7"/>
        <v>120</v>
      </c>
      <c r="F182" s="6">
        <v>4500</v>
      </c>
      <c r="G182" s="7">
        <v>84</v>
      </c>
      <c r="H182" s="6">
        <v>6750</v>
      </c>
      <c r="I182" s="6">
        <v>12150</v>
      </c>
      <c r="J182" s="20" t="s">
        <v>365</v>
      </c>
      <c r="K182" s="4" t="s">
        <v>366</v>
      </c>
      <c r="L182" s="8">
        <v>20.85</v>
      </c>
      <c r="M182" s="9">
        <v>20.100000000000001</v>
      </c>
      <c r="N182" s="15">
        <v>7.3</v>
      </c>
      <c r="O182" s="65">
        <v>6.84</v>
      </c>
      <c r="P182" s="66">
        <v>18.54</v>
      </c>
      <c r="Q182" s="8">
        <v>6.19</v>
      </c>
      <c r="R182" s="8">
        <v>8.35</v>
      </c>
      <c r="S182" s="65">
        <v>5.9</v>
      </c>
      <c r="T182" s="54">
        <v>0.88200000000000001</v>
      </c>
      <c r="U182" s="4" t="s">
        <v>364</v>
      </c>
      <c r="V182" s="11">
        <v>5.5</v>
      </c>
      <c r="W182" s="6">
        <v>8</v>
      </c>
      <c r="X182" s="8">
        <v>0.81</v>
      </c>
      <c r="Y182" s="8">
        <v>1.3</v>
      </c>
      <c r="Z182" s="14"/>
    </row>
    <row r="183" spans="1:27" ht="14.1" customHeight="1">
      <c r="A183" s="4" t="s">
        <v>364</v>
      </c>
      <c r="B183" s="6">
        <v>16</v>
      </c>
      <c r="C183" s="5" t="s">
        <v>31</v>
      </c>
      <c r="D183" s="82" t="s">
        <v>367</v>
      </c>
      <c r="E183" s="6">
        <f>1.15078*130</f>
        <v>149.60139999999998</v>
      </c>
      <c r="F183" s="6">
        <v>6650</v>
      </c>
      <c r="G183" s="7">
        <v>125</v>
      </c>
      <c r="H183" s="6">
        <v>9640</v>
      </c>
      <c r="I183" s="6">
        <v>18000</v>
      </c>
      <c r="J183" s="2" t="s">
        <v>32</v>
      </c>
      <c r="K183" s="4" t="s">
        <v>368</v>
      </c>
      <c r="L183" s="8">
        <v>20.85</v>
      </c>
      <c r="M183" s="9">
        <v>20.100000000000001</v>
      </c>
      <c r="N183" s="15">
        <v>7.3</v>
      </c>
      <c r="O183" s="65">
        <v>6.84</v>
      </c>
      <c r="P183" s="66">
        <v>18.54</v>
      </c>
      <c r="Q183" s="8">
        <v>6.19</v>
      </c>
      <c r="R183" s="8">
        <v>8.35</v>
      </c>
      <c r="S183" s="65">
        <v>6.3</v>
      </c>
      <c r="T183" s="54">
        <v>0.88200000000000001</v>
      </c>
      <c r="U183" s="4" t="s">
        <v>364</v>
      </c>
      <c r="V183" s="11">
        <v>5.5</v>
      </c>
      <c r="W183" s="6">
        <v>8</v>
      </c>
      <c r="X183" s="8">
        <v>0.81</v>
      </c>
      <c r="Y183" s="8">
        <v>1.3</v>
      </c>
      <c r="Z183" s="14"/>
    </row>
    <row r="184" spans="1:27" ht="14.1" customHeight="1">
      <c r="A184" s="4" t="s">
        <v>369</v>
      </c>
      <c r="B184" s="6">
        <v>12</v>
      </c>
      <c r="C184" s="5" t="s">
        <v>31</v>
      </c>
      <c r="D184" s="6">
        <v>160</v>
      </c>
      <c r="E184" s="6">
        <f t="shared" si="7"/>
        <v>160</v>
      </c>
      <c r="F184" s="6">
        <v>8700</v>
      </c>
      <c r="G184" s="7">
        <v>130</v>
      </c>
      <c r="H184" s="6">
        <v>12620</v>
      </c>
      <c r="I184" s="6">
        <v>23500</v>
      </c>
      <c r="J184" s="2" t="s">
        <v>32</v>
      </c>
      <c r="K184" s="4" t="s">
        <v>370</v>
      </c>
      <c r="L184" s="8">
        <v>27.75</v>
      </c>
      <c r="M184" s="6">
        <v>27</v>
      </c>
      <c r="N184" s="11">
        <v>7.65</v>
      </c>
      <c r="O184" s="65">
        <v>7.19</v>
      </c>
      <c r="P184" s="66">
        <v>25.29</v>
      </c>
      <c r="Q184" s="9">
        <v>6.5</v>
      </c>
      <c r="R184" s="8">
        <v>11.64</v>
      </c>
      <c r="S184" s="65">
        <v>9.1</v>
      </c>
      <c r="T184" s="54">
        <v>0.90100000000000002</v>
      </c>
      <c r="U184" s="4" t="s">
        <v>369</v>
      </c>
      <c r="V184" s="11">
        <v>5.5</v>
      </c>
      <c r="W184" s="6">
        <v>14</v>
      </c>
      <c r="X184" s="8">
        <v>0.81</v>
      </c>
      <c r="Y184" s="8">
        <v>1.65</v>
      </c>
      <c r="Z184" s="14"/>
    </row>
    <row r="185" spans="1:27" ht="14.1" customHeight="1">
      <c r="A185" s="4" t="s">
        <v>371</v>
      </c>
      <c r="B185" s="6">
        <v>4</v>
      </c>
      <c r="C185" s="5" t="s">
        <v>41</v>
      </c>
      <c r="D185" s="6">
        <v>120</v>
      </c>
      <c r="E185" s="6">
        <f t="shared" si="7"/>
        <v>120</v>
      </c>
      <c r="F185" s="6">
        <v>1100</v>
      </c>
      <c r="G185" s="7">
        <v>24</v>
      </c>
      <c r="H185" s="6">
        <v>1600</v>
      </c>
      <c r="I185" s="6">
        <v>3000</v>
      </c>
      <c r="J185" s="2" t="s">
        <v>32</v>
      </c>
      <c r="K185" s="4" t="s">
        <v>372</v>
      </c>
      <c r="L185" s="6">
        <v>18</v>
      </c>
      <c r="M185" s="8">
        <v>17.149999999999999</v>
      </c>
      <c r="N185" s="15">
        <v>8.3000000000000007</v>
      </c>
      <c r="O185" s="68">
        <v>7.8</v>
      </c>
      <c r="P185" s="75">
        <v>15.5</v>
      </c>
      <c r="Q185" s="8">
        <v>7.05</v>
      </c>
      <c r="R185" s="8">
        <v>6.65</v>
      </c>
      <c r="S185" s="65">
        <v>3.8</v>
      </c>
      <c r="T185" s="54">
        <v>0.84199999999999997</v>
      </c>
      <c r="U185" s="4" t="s">
        <v>371</v>
      </c>
      <c r="V185" s="11">
        <v>5.5</v>
      </c>
      <c r="W185" s="6">
        <v>4</v>
      </c>
      <c r="X185" s="8">
        <v>0.69</v>
      </c>
      <c r="Y185" s="8">
        <v>0.61</v>
      </c>
      <c r="Z185" s="14"/>
    </row>
    <row r="186" spans="1:27" ht="14.1" customHeight="1">
      <c r="A186" s="4" t="s">
        <v>373</v>
      </c>
      <c r="B186" s="6">
        <v>6</v>
      </c>
      <c r="C186" s="5" t="s">
        <v>41</v>
      </c>
      <c r="D186" s="6">
        <v>120</v>
      </c>
      <c r="E186" s="6">
        <f t="shared" si="7"/>
        <v>120</v>
      </c>
      <c r="F186" s="6">
        <v>2050</v>
      </c>
      <c r="G186" s="7">
        <v>35</v>
      </c>
      <c r="H186" s="6">
        <v>2970</v>
      </c>
      <c r="I186" s="6">
        <v>5500</v>
      </c>
      <c r="J186" s="20" t="s">
        <v>42</v>
      </c>
      <c r="K186" s="4" t="s">
        <v>374</v>
      </c>
      <c r="L186" s="9">
        <v>19.5</v>
      </c>
      <c r="M186" s="8">
        <v>18.75</v>
      </c>
      <c r="N186" s="11">
        <v>7.95</v>
      </c>
      <c r="O186" s="65">
        <v>7.35</v>
      </c>
      <c r="P186" s="66">
        <v>17.04</v>
      </c>
      <c r="Q186" s="8">
        <v>6.75</v>
      </c>
      <c r="R186" s="8">
        <v>7.55</v>
      </c>
      <c r="S186" s="65">
        <v>4.8</v>
      </c>
      <c r="T186" s="54">
        <v>0.85699999999999998</v>
      </c>
      <c r="U186" s="4" t="s">
        <v>44</v>
      </c>
      <c r="V186" s="11">
        <v>5</v>
      </c>
      <c r="W186" s="6">
        <v>6</v>
      </c>
      <c r="X186" s="8">
        <v>0.75</v>
      </c>
      <c r="Y186" s="8">
        <v>0.85</v>
      </c>
      <c r="Z186" s="14"/>
    </row>
    <row r="187" spans="1:27" ht="14.1" customHeight="1">
      <c r="A187" s="4" t="s">
        <v>373</v>
      </c>
      <c r="B187" s="6">
        <v>8</v>
      </c>
      <c r="C187" s="5" t="s">
        <v>41</v>
      </c>
      <c r="D187" s="6">
        <v>120</v>
      </c>
      <c r="E187" s="6">
        <f t="shared" si="7"/>
        <v>120</v>
      </c>
      <c r="F187" s="6">
        <v>2800</v>
      </c>
      <c r="G187" s="7">
        <v>48</v>
      </c>
      <c r="H187" s="6">
        <v>4060</v>
      </c>
      <c r="I187" s="6">
        <v>7600</v>
      </c>
      <c r="J187" s="20" t="s">
        <v>42</v>
      </c>
      <c r="K187" s="4" t="s">
        <v>375</v>
      </c>
      <c r="L187" s="9">
        <v>19.5</v>
      </c>
      <c r="M187" s="8">
        <v>18.75</v>
      </c>
      <c r="N187" s="11">
        <v>7.95</v>
      </c>
      <c r="O187" s="65">
        <v>7.35</v>
      </c>
      <c r="P187" s="66">
        <v>17.04</v>
      </c>
      <c r="Q187" s="8">
        <v>6.75</v>
      </c>
      <c r="R187" s="8">
        <v>7.55</v>
      </c>
      <c r="S187" s="65">
        <v>4.8</v>
      </c>
      <c r="T187" s="54">
        <v>0.85699999999999998</v>
      </c>
      <c r="U187" s="4" t="s">
        <v>44</v>
      </c>
      <c r="V187" s="11">
        <v>5</v>
      </c>
      <c r="W187" s="6">
        <v>6</v>
      </c>
      <c r="X187" s="8">
        <v>0.75</v>
      </c>
      <c r="Y187" s="8">
        <v>0.85</v>
      </c>
      <c r="Z187" s="14"/>
    </row>
    <row r="188" spans="1:27" ht="14.1" customHeight="1">
      <c r="A188" s="4" t="s">
        <v>376</v>
      </c>
      <c r="B188" s="6">
        <v>6</v>
      </c>
      <c r="C188" s="5" t="s">
        <v>31</v>
      </c>
      <c r="D188" s="6">
        <v>120</v>
      </c>
      <c r="E188" s="6">
        <f t="shared" si="7"/>
        <v>120</v>
      </c>
      <c r="F188" s="6">
        <v>2275</v>
      </c>
      <c r="G188" s="7">
        <v>30</v>
      </c>
      <c r="H188" s="6">
        <v>3300</v>
      </c>
      <c r="I188" s="6">
        <v>6100</v>
      </c>
      <c r="J188" s="2" t="s">
        <v>32</v>
      </c>
      <c r="K188" s="4" t="s">
        <v>377</v>
      </c>
      <c r="L188" s="9">
        <v>22.1</v>
      </c>
      <c r="M188" s="8">
        <v>21.15</v>
      </c>
      <c r="N188" s="11">
        <v>8.85</v>
      </c>
      <c r="O188" s="68">
        <v>8.3000000000000007</v>
      </c>
      <c r="P188" s="75">
        <v>19.2</v>
      </c>
      <c r="Q188" s="9">
        <v>7.5</v>
      </c>
      <c r="R188" s="8">
        <v>8.39</v>
      </c>
      <c r="S188" s="65">
        <v>5</v>
      </c>
      <c r="T188" s="54">
        <v>0.91100000000000003</v>
      </c>
      <c r="U188" s="4" t="s">
        <v>376</v>
      </c>
      <c r="V188" s="11">
        <v>6</v>
      </c>
      <c r="W188" s="6">
        <v>6</v>
      </c>
      <c r="X188" s="8">
        <v>0.88</v>
      </c>
      <c r="Y188" s="8">
        <v>0.9</v>
      </c>
      <c r="Z188" s="14"/>
    </row>
    <row r="189" spans="1:27" ht="14.1" customHeight="1">
      <c r="A189" s="4" t="s">
        <v>378</v>
      </c>
      <c r="B189" s="6">
        <v>8</v>
      </c>
      <c r="C189" s="5" t="s">
        <v>41</v>
      </c>
      <c r="D189" s="6">
        <v>160</v>
      </c>
      <c r="E189" s="6">
        <f t="shared" si="7"/>
        <v>160</v>
      </c>
      <c r="F189" s="6">
        <v>4400</v>
      </c>
      <c r="G189" s="7">
        <v>55</v>
      </c>
      <c r="H189" s="6">
        <v>6380</v>
      </c>
      <c r="I189" s="6">
        <v>11900</v>
      </c>
      <c r="J189" s="20" t="s">
        <v>48</v>
      </c>
      <c r="K189" s="4" t="s">
        <v>379</v>
      </c>
      <c r="L189" s="8">
        <v>25.65</v>
      </c>
      <c r="M189" s="9">
        <v>24.7</v>
      </c>
      <c r="N189" s="15">
        <v>8.6999999999999993</v>
      </c>
      <c r="O189" s="68">
        <v>8.1999999999999993</v>
      </c>
      <c r="P189" s="66">
        <v>22.79</v>
      </c>
      <c r="Q189" s="9">
        <v>7.4</v>
      </c>
      <c r="R189" s="8">
        <v>10.19</v>
      </c>
      <c r="S189" s="65">
        <v>6.9</v>
      </c>
      <c r="T189" s="54">
        <v>0.89800000000000002</v>
      </c>
      <c r="U189" s="4" t="s">
        <v>378</v>
      </c>
      <c r="V189" s="11">
        <v>6.25</v>
      </c>
      <c r="W189" s="6">
        <v>10</v>
      </c>
      <c r="X189" s="8">
        <v>0.81</v>
      </c>
      <c r="Y189" s="8">
        <v>1.35</v>
      </c>
      <c r="Z189" s="14"/>
    </row>
    <row r="190" spans="1:27" ht="14.1" customHeight="1">
      <c r="A190" s="4" t="s">
        <v>378</v>
      </c>
      <c r="B190" s="6">
        <v>8</v>
      </c>
      <c r="C190" s="5" t="s">
        <v>31</v>
      </c>
      <c r="D190" s="6">
        <v>160</v>
      </c>
      <c r="E190" s="6">
        <f t="shared" si="7"/>
        <v>160</v>
      </c>
      <c r="F190" s="6">
        <v>4400</v>
      </c>
      <c r="G190" s="7">
        <v>55</v>
      </c>
      <c r="H190" s="6">
        <v>6380</v>
      </c>
      <c r="I190" s="6">
        <v>11900</v>
      </c>
      <c r="J190" s="20" t="s">
        <v>48</v>
      </c>
      <c r="K190" s="4" t="s">
        <v>380</v>
      </c>
      <c r="L190" s="8">
        <v>25.65</v>
      </c>
      <c r="M190" s="9">
        <v>24.7</v>
      </c>
      <c r="N190" s="15">
        <v>8.6999999999999993</v>
      </c>
      <c r="O190" s="68">
        <v>8.1999999999999993</v>
      </c>
      <c r="P190" s="66">
        <v>22.79</v>
      </c>
      <c r="Q190" s="9">
        <v>7.4</v>
      </c>
      <c r="R190" s="8">
        <v>10.19</v>
      </c>
      <c r="S190" s="65">
        <v>6.9</v>
      </c>
      <c r="T190" s="54">
        <v>0.89800000000000002</v>
      </c>
      <c r="U190" s="4" t="s">
        <v>378</v>
      </c>
      <c r="V190" s="11">
        <v>6.25</v>
      </c>
      <c r="W190" s="6">
        <v>10</v>
      </c>
      <c r="X190" s="8">
        <v>0.81</v>
      </c>
      <c r="Y190" s="8">
        <v>1.35</v>
      </c>
      <c r="Z190" s="14"/>
    </row>
    <row r="191" spans="1:27" ht="25.5" customHeight="1">
      <c r="A191" s="4" t="s">
        <v>378</v>
      </c>
      <c r="B191" s="6">
        <v>10</v>
      </c>
      <c r="C191" s="5" t="s">
        <v>381</v>
      </c>
      <c r="D191" s="6">
        <v>120</v>
      </c>
      <c r="E191" s="6">
        <f t="shared" si="7"/>
        <v>120</v>
      </c>
      <c r="F191" s="6">
        <v>5500</v>
      </c>
      <c r="G191" s="7">
        <v>70</v>
      </c>
      <c r="H191" s="6">
        <v>7980</v>
      </c>
      <c r="I191" s="6">
        <v>14800</v>
      </c>
      <c r="J191" s="2" t="s">
        <v>32</v>
      </c>
      <c r="K191" s="38" t="s">
        <v>382</v>
      </c>
      <c r="L191" s="8">
        <v>25.65</v>
      </c>
      <c r="M191" s="9">
        <v>24.7</v>
      </c>
      <c r="N191" s="15">
        <v>8.6999999999999993</v>
      </c>
      <c r="O191" s="68">
        <v>8.1999999999999993</v>
      </c>
      <c r="P191" s="66">
        <v>22.79</v>
      </c>
      <c r="Q191" s="9">
        <v>7.4</v>
      </c>
      <c r="R191" s="8">
        <v>10.19</v>
      </c>
      <c r="S191" s="65">
        <v>6.9</v>
      </c>
      <c r="T191" s="54">
        <v>0.89800000000000002</v>
      </c>
      <c r="U191" s="4" t="s">
        <v>378</v>
      </c>
      <c r="V191" s="11">
        <v>6.25</v>
      </c>
      <c r="W191" s="6">
        <v>10</v>
      </c>
      <c r="X191" s="8">
        <v>0.81</v>
      </c>
      <c r="Y191" s="8">
        <v>1.35</v>
      </c>
      <c r="Z191" s="30"/>
    </row>
    <row r="192" spans="1:27" ht="14.1" customHeight="1">
      <c r="A192" s="4" t="s">
        <v>378</v>
      </c>
      <c r="B192" s="6">
        <v>10</v>
      </c>
      <c r="C192" s="5" t="s">
        <v>31</v>
      </c>
      <c r="D192" s="6">
        <v>160</v>
      </c>
      <c r="E192" s="6">
        <f t="shared" si="7"/>
        <v>160</v>
      </c>
      <c r="F192" s="6">
        <v>5500</v>
      </c>
      <c r="G192" s="7">
        <v>70</v>
      </c>
      <c r="H192" s="6">
        <v>7980</v>
      </c>
      <c r="I192" s="6">
        <v>14800</v>
      </c>
      <c r="J192" s="20" t="s">
        <v>48</v>
      </c>
      <c r="K192" s="4" t="s">
        <v>383</v>
      </c>
      <c r="L192" s="8">
        <v>25.65</v>
      </c>
      <c r="M192" s="9">
        <v>24.7</v>
      </c>
      <c r="N192" s="15">
        <v>8.6999999999999993</v>
      </c>
      <c r="O192" s="68">
        <v>8.1999999999999993</v>
      </c>
      <c r="P192" s="66">
        <v>22.79</v>
      </c>
      <c r="Q192" s="9">
        <v>7.4</v>
      </c>
      <c r="R192" s="8">
        <v>10.19</v>
      </c>
      <c r="S192" s="65">
        <v>6.9</v>
      </c>
      <c r="T192" s="54">
        <v>0.89800000000000002</v>
      </c>
      <c r="U192" s="4" t="s">
        <v>378</v>
      </c>
      <c r="V192" s="11">
        <v>6.25</v>
      </c>
      <c r="W192" s="6">
        <v>10</v>
      </c>
      <c r="X192" s="8">
        <v>0.81</v>
      </c>
      <c r="Y192" s="8">
        <v>1.35</v>
      </c>
      <c r="Z192" s="14"/>
    </row>
    <row r="193" spans="1:26" ht="14.1" customHeight="1">
      <c r="A193" s="4" t="s">
        <v>378</v>
      </c>
      <c r="B193" s="6">
        <v>12</v>
      </c>
      <c r="C193" s="5" t="s">
        <v>31</v>
      </c>
      <c r="D193" s="82" t="s">
        <v>72</v>
      </c>
      <c r="E193" s="6">
        <f>1.15078*139</f>
        <v>159.95841999999999</v>
      </c>
      <c r="F193" s="6">
        <v>8000</v>
      </c>
      <c r="G193" s="7">
        <v>100</v>
      </c>
      <c r="H193" s="6">
        <v>11600</v>
      </c>
      <c r="I193" s="6">
        <v>21600</v>
      </c>
      <c r="J193" s="2" t="s">
        <v>32</v>
      </c>
      <c r="K193" s="4" t="s">
        <v>384</v>
      </c>
      <c r="L193" s="8">
        <v>25.65</v>
      </c>
      <c r="M193" s="9">
        <v>24.7</v>
      </c>
      <c r="N193" s="15">
        <v>8.6999999999999993</v>
      </c>
      <c r="O193" s="68">
        <v>8.1999999999999993</v>
      </c>
      <c r="P193" s="66">
        <v>22.79</v>
      </c>
      <c r="Q193" s="9">
        <v>7.4</v>
      </c>
      <c r="R193" s="8">
        <v>10.19</v>
      </c>
      <c r="S193" s="65">
        <v>7.1</v>
      </c>
      <c r="T193" s="54">
        <v>0.89800000000000002</v>
      </c>
      <c r="U193" s="4" t="s">
        <v>378</v>
      </c>
      <c r="V193" s="11">
        <v>6.25</v>
      </c>
      <c r="W193" s="6">
        <v>10</v>
      </c>
      <c r="X193" s="8">
        <v>0.81</v>
      </c>
      <c r="Y193" s="8">
        <v>1.5</v>
      </c>
      <c r="Z193" s="14"/>
    </row>
    <row r="194" spans="1:26" ht="14.1" customHeight="1">
      <c r="A194" s="4" t="s">
        <v>378</v>
      </c>
      <c r="B194" s="6">
        <v>14</v>
      </c>
      <c r="C194" s="5" t="s">
        <v>31</v>
      </c>
      <c r="D194" s="6">
        <v>120</v>
      </c>
      <c r="E194" s="6">
        <f t="shared" si="7"/>
        <v>120</v>
      </c>
      <c r="F194" s="6">
        <v>8700</v>
      </c>
      <c r="G194" s="7">
        <v>110</v>
      </c>
      <c r="H194" s="6">
        <v>12600</v>
      </c>
      <c r="I194" s="6">
        <v>23500</v>
      </c>
      <c r="J194" s="2" t="s">
        <v>32</v>
      </c>
      <c r="K194" s="4" t="s">
        <v>385</v>
      </c>
      <c r="L194" s="8">
        <v>25.65</v>
      </c>
      <c r="M194" s="9">
        <v>24.7</v>
      </c>
      <c r="N194" s="15">
        <v>8.6999999999999993</v>
      </c>
      <c r="O194" s="68">
        <v>8.1999999999999993</v>
      </c>
      <c r="P194" s="66">
        <v>22.79</v>
      </c>
      <c r="Q194" s="9">
        <v>7.4</v>
      </c>
      <c r="R194" s="8">
        <v>10.19</v>
      </c>
      <c r="S194" s="65">
        <v>7.1</v>
      </c>
      <c r="T194" s="54">
        <v>0.89800000000000002</v>
      </c>
      <c r="U194" s="4" t="s">
        <v>378</v>
      </c>
      <c r="V194" s="11">
        <v>6.25</v>
      </c>
      <c r="W194" s="6">
        <v>10</v>
      </c>
      <c r="X194" s="8">
        <v>0.81</v>
      </c>
      <c r="Y194" s="8">
        <v>1.1499999999999999</v>
      </c>
      <c r="Z194" s="14"/>
    </row>
    <row r="195" spans="1:26" ht="14.1" customHeight="1">
      <c r="A195" s="4" t="s">
        <v>378</v>
      </c>
      <c r="B195" s="6">
        <v>16</v>
      </c>
      <c r="C195" s="5" t="s">
        <v>31</v>
      </c>
      <c r="D195" s="82" t="s">
        <v>386</v>
      </c>
      <c r="E195" s="6">
        <f>1.15078*104</f>
        <v>119.68111999999999</v>
      </c>
      <c r="F195" s="6">
        <v>9900</v>
      </c>
      <c r="G195" s="7">
        <v>129</v>
      </c>
      <c r="H195" s="6">
        <v>14900</v>
      </c>
      <c r="I195" s="6">
        <v>26700</v>
      </c>
      <c r="J195" s="20" t="s">
        <v>50</v>
      </c>
      <c r="K195" s="4" t="s">
        <v>387</v>
      </c>
      <c r="L195" s="8">
        <v>25.65</v>
      </c>
      <c r="M195" s="9">
        <v>24.7</v>
      </c>
      <c r="N195" s="15">
        <v>8.6999999999999993</v>
      </c>
      <c r="O195" s="68">
        <v>8.1999999999999993</v>
      </c>
      <c r="P195" s="66">
        <v>22.79</v>
      </c>
      <c r="Q195" s="9">
        <v>7.4</v>
      </c>
      <c r="R195" s="8">
        <v>10.19</v>
      </c>
      <c r="S195" s="65">
        <v>7.59</v>
      </c>
      <c r="T195" s="54">
        <v>0.89800000000000002</v>
      </c>
      <c r="U195" s="4" t="s">
        <v>378</v>
      </c>
      <c r="V195" s="11">
        <v>6.25</v>
      </c>
      <c r="W195" s="6">
        <v>10</v>
      </c>
      <c r="X195" s="8">
        <v>1.1299999999999999</v>
      </c>
      <c r="Y195" s="4" t="s">
        <v>52</v>
      </c>
      <c r="Z195" s="14"/>
    </row>
    <row r="196" spans="1:26" ht="14.1" customHeight="1">
      <c r="A196" s="4" t="s">
        <v>388</v>
      </c>
      <c r="B196" s="6">
        <v>6</v>
      </c>
      <c r="C196" s="5" t="s">
        <v>31</v>
      </c>
      <c r="D196" s="6">
        <v>160</v>
      </c>
      <c r="E196" s="6">
        <f t="shared" si="7"/>
        <v>160</v>
      </c>
      <c r="F196" s="6">
        <v>4300</v>
      </c>
      <c r="G196" s="7">
        <v>50</v>
      </c>
      <c r="H196" s="6">
        <v>6090</v>
      </c>
      <c r="I196" s="6">
        <v>11300</v>
      </c>
      <c r="J196" s="20" t="s">
        <v>365</v>
      </c>
      <c r="K196" s="4" t="s">
        <v>389</v>
      </c>
      <c r="L196" s="9">
        <v>27.7</v>
      </c>
      <c r="M196" s="9">
        <v>27.3</v>
      </c>
      <c r="N196" s="6">
        <v>9</v>
      </c>
      <c r="O196" s="65">
        <v>8.67</v>
      </c>
      <c r="P196" s="66">
        <v>24.95</v>
      </c>
      <c r="Q196" s="8">
        <v>7.65</v>
      </c>
      <c r="R196" s="8">
        <v>11.35</v>
      </c>
      <c r="S196" s="65">
        <v>8</v>
      </c>
      <c r="T196" s="54">
        <v>0.84799999999999998</v>
      </c>
      <c r="U196" s="4" t="s">
        <v>388</v>
      </c>
      <c r="V196" s="11">
        <v>6.75</v>
      </c>
      <c r="W196" s="9">
        <v>12.5</v>
      </c>
      <c r="X196" s="8">
        <v>0.88</v>
      </c>
      <c r="Y196" s="8">
        <v>1.2</v>
      </c>
      <c r="Z196" s="14"/>
    </row>
    <row r="197" spans="1:26" ht="15" customHeight="1">
      <c r="A197" s="4" t="s">
        <v>388</v>
      </c>
      <c r="B197" s="6">
        <v>6</v>
      </c>
      <c r="C197" s="5" t="s">
        <v>31</v>
      </c>
      <c r="D197" s="6">
        <v>160</v>
      </c>
      <c r="E197" s="6">
        <f t="shared" si="7"/>
        <v>160</v>
      </c>
      <c r="F197" s="6">
        <v>4300</v>
      </c>
      <c r="G197" s="7">
        <v>50</v>
      </c>
      <c r="H197" s="6">
        <v>6090</v>
      </c>
      <c r="I197" s="6">
        <v>11300</v>
      </c>
      <c r="J197" s="2" t="s">
        <v>32</v>
      </c>
      <c r="K197" s="4" t="s">
        <v>390</v>
      </c>
      <c r="L197" s="9">
        <v>27.7</v>
      </c>
      <c r="M197" s="9">
        <v>27.3</v>
      </c>
      <c r="N197" s="6">
        <v>9</v>
      </c>
      <c r="O197" s="65">
        <v>8.67</v>
      </c>
      <c r="P197" s="66">
        <v>24.95</v>
      </c>
      <c r="Q197" s="8">
        <v>7.65</v>
      </c>
      <c r="R197" s="8">
        <v>11.35</v>
      </c>
      <c r="S197" s="65">
        <v>8</v>
      </c>
      <c r="T197" s="54">
        <v>0.84799999999999998</v>
      </c>
      <c r="U197" s="4" t="s">
        <v>388</v>
      </c>
      <c r="V197" s="11">
        <v>6.75</v>
      </c>
      <c r="W197" s="9">
        <v>12.5</v>
      </c>
      <c r="X197" s="8">
        <v>0.88</v>
      </c>
      <c r="Y197" s="8">
        <v>1.2</v>
      </c>
      <c r="Z197" s="14"/>
    </row>
    <row r="198" spans="1:26" ht="14.1" customHeight="1">
      <c r="A198" s="4" t="s">
        <v>166</v>
      </c>
      <c r="B198" s="6">
        <v>10</v>
      </c>
      <c r="C198" s="5" t="s">
        <v>31</v>
      </c>
      <c r="D198" s="6">
        <v>120</v>
      </c>
      <c r="E198" s="6">
        <f t="shared" si="7"/>
        <v>120</v>
      </c>
      <c r="F198" s="6">
        <v>4500</v>
      </c>
      <c r="G198" s="7">
        <v>58</v>
      </c>
      <c r="H198" s="6">
        <v>6530</v>
      </c>
      <c r="I198" s="6">
        <v>12100</v>
      </c>
      <c r="J198" s="2" t="s">
        <v>32</v>
      </c>
      <c r="K198" s="4" t="s">
        <v>391</v>
      </c>
      <c r="L198" s="9">
        <v>22.4</v>
      </c>
      <c r="M198" s="9">
        <v>21.4</v>
      </c>
      <c r="N198" s="11">
        <v>9.25</v>
      </c>
      <c r="O198" s="65">
        <v>8.5500000000000007</v>
      </c>
      <c r="P198" s="66">
        <v>19.45</v>
      </c>
      <c r="Q198" s="8">
        <v>7.84</v>
      </c>
      <c r="R198" s="9">
        <v>8.5</v>
      </c>
      <c r="S198" s="65">
        <v>5.0999999999999996</v>
      </c>
      <c r="T198" s="54">
        <v>0.89300000000000002</v>
      </c>
      <c r="U198" s="4" t="s">
        <v>166</v>
      </c>
      <c r="V198" s="11">
        <v>6.75</v>
      </c>
      <c r="W198" s="6">
        <v>6</v>
      </c>
      <c r="X198" s="8">
        <v>0.88</v>
      </c>
      <c r="Y198" s="8">
        <v>1.45</v>
      </c>
      <c r="Z198" s="14"/>
    </row>
    <row r="199" spans="1:26" ht="14.1" customHeight="1">
      <c r="A199" s="4" t="s">
        <v>392</v>
      </c>
      <c r="B199" s="6">
        <v>8</v>
      </c>
      <c r="C199" s="5" t="s">
        <v>31</v>
      </c>
      <c r="D199" s="6">
        <v>160</v>
      </c>
      <c r="E199" s="6">
        <f t="shared" si="7"/>
        <v>160</v>
      </c>
      <c r="F199" s="6">
        <v>5600</v>
      </c>
      <c r="G199" s="7">
        <v>60</v>
      </c>
      <c r="H199" s="6">
        <v>8120</v>
      </c>
      <c r="I199" s="6">
        <v>15100</v>
      </c>
      <c r="J199" s="20" t="s">
        <v>141</v>
      </c>
      <c r="K199" s="4" t="s">
        <v>393</v>
      </c>
      <c r="L199" s="9">
        <v>28.2</v>
      </c>
      <c r="M199" s="9">
        <v>27.4</v>
      </c>
      <c r="N199" s="15">
        <v>9.5</v>
      </c>
      <c r="O199" s="74">
        <v>9</v>
      </c>
      <c r="P199" s="66">
        <v>25.29</v>
      </c>
      <c r="Q199" s="9">
        <v>8.1</v>
      </c>
      <c r="R199" s="8">
        <v>11.44</v>
      </c>
      <c r="S199" s="65">
        <v>8.1</v>
      </c>
      <c r="T199" s="54">
        <v>0.85299999999999998</v>
      </c>
      <c r="U199" s="4" t="s">
        <v>392</v>
      </c>
      <c r="V199" s="11">
        <v>7</v>
      </c>
      <c r="W199" s="6">
        <v>12</v>
      </c>
      <c r="X199" s="8">
        <v>0.88</v>
      </c>
      <c r="Y199" s="8">
        <v>1.1200000000000001</v>
      </c>
      <c r="Z199" s="14"/>
    </row>
    <row r="200" spans="1:26" ht="14.1" customHeight="1">
      <c r="A200" s="4" t="s">
        <v>394</v>
      </c>
      <c r="B200" s="6">
        <v>12</v>
      </c>
      <c r="C200" s="5" t="s">
        <v>31</v>
      </c>
      <c r="D200" s="6">
        <v>160</v>
      </c>
      <c r="E200" s="6">
        <f t="shared" si="7"/>
        <v>160</v>
      </c>
      <c r="F200" s="6">
        <v>8850</v>
      </c>
      <c r="G200" s="7">
        <v>100</v>
      </c>
      <c r="H200" s="6">
        <v>12800</v>
      </c>
      <c r="I200" s="6">
        <v>23800</v>
      </c>
      <c r="J200" s="2" t="s">
        <v>32</v>
      </c>
      <c r="K200" s="4" t="s">
        <v>395</v>
      </c>
      <c r="L200" s="9">
        <v>28.3</v>
      </c>
      <c r="M200" s="9">
        <v>27.4</v>
      </c>
      <c r="N200" s="15">
        <v>9.4</v>
      </c>
      <c r="O200" s="68">
        <v>8.9</v>
      </c>
      <c r="P200" s="66">
        <v>25.35</v>
      </c>
      <c r="Q200" s="6">
        <v>8</v>
      </c>
      <c r="R200" s="8">
        <v>11.39</v>
      </c>
      <c r="S200" s="65">
        <v>8</v>
      </c>
      <c r="T200" s="54">
        <v>0.86499999999999999</v>
      </c>
      <c r="U200" s="4" t="s">
        <v>396</v>
      </c>
      <c r="V200" s="11">
        <v>6.63</v>
      </c>
      <c r="W200" s="6">
        <v>12</v>
      </c>
      <c r="X200" s="8">
        <v>0.75</v>
      </c>
      <c r="Y200" s="8">
        <v>1.5</v>
      </c>
      <c r="Z200" s="14"/>
    </row>
    <row r="201" spans="1:26" ht="14.1" customHeight="1">
      <c r="A201" s="4" t="s">
        <v>397</v>
      </c>
      <c r="B201" s="6">
        <v>10</v>
      </c>
      <c r="C201" s="5" t="s">
        <v>31</v>
      </c>
      <c r="D201" s="6">
        <v>160</v>
      </c>
      <c r="E201" s="6">
        <f t="shared" si="7"/>
        <v>160</v>
      </c>
      <c r="F201" s="6">
        <v>8200</v>
      </c>
      <c r="G201" s="7">
        <v>60</v>
      </c>
      <c r="H201" s="6">
        <v>11890</v>
      </c>
      <c r="I201" s="6">
        <v>22100</v>
      </c>
      <c r="J201" s="2" t="s">
        <v>32</v>
      </c>
      <c r="K201" s="4" t="s">
        <v>398</v>
      </c>
      <c r="L201" s="9">
        <v>32.200000000000003</v>
      </c>
      <c r="M201" s="6">
        <v>31</v>
      </c>
      <c r="N201" s="15">
        <v>11.2</v>
      </c>
      <c r="O201" s="68">
        <v>10.5</v>
      </c>
      <c r="P201" s="66">
        <v>28.55</v>
      </c>
      <c r="Q201" s="9">
        <v>9.5</v>
      </c>
      <c r="R201" s="8">
        <v>12.69</v>
      </c>
      <c r="S201" s="65">
        <v>8.1</v>
      </c>
      <c r="T201" s="54">
        <v>0.90200000000000002</v>
      </c>
      <c r="U201" s="4" t="s">
        <v>397</v>
      </c>
      <c r="V201" s="11">
        <v>8.25</v>
      </c>
      <c r="W201" s="6">
        <v>12</v>
      </c>
      <c r="X201" s="8">
        <v>1</v>
      </c>
      <c r="Y201" s="8">
        <v>1.4</v>
      </c>
      <c r="Z201" s="14"/>
    </row>
    <row r="202" spans="1:26" ht="14.1" customHeight="1">
      <c r="A202" s="4" t="s">
        <v>399</v>
      </c>
      <c r="B202" s="6">
        <v>10</v>
      </c>
      <c r="C202" s="5" t="s">
        <v>31</v>
      </c>
      <c r="D202" s="6">
        <v>160</v>
      </c>
      <c r="E202" s="6">
        <f t="shared" si="7"/>
        <v>160</v>
      </c>
      <c r="F202" s="6">
        <v>10600</v>
      </c>
      <c r="G202" s="7">
        <v>60</v>
      </c>
      <c r="H202" s="6">
        <v>15370</v>
      </c>
      <c r="I202" s="6">
        <v>28600</v>
      </c>
      <c r="J202" s="2" t="s">
        <v>32</v>
      </c>
      <c r="K202" s="4" t="s">
        <v>400</v>
      </c>
      <c r="L202" s="8">
        <v>38.450000000000003</v>
      </c>
      <c r="M202" s="9">
        <v>37.5</v>
      </c>
      <c r="N202" s="11">
        <v>12.75</v>
      </c>
      <c r="O202" s="74">
        <v>12</v>
      </c>
      <c r="P202" s="75">
        <v>34.4</v>
      </c>
      <c r="Q202" s="8">
        <v>10.85</v>
      </c>
      <c r="R202" s="9">
        <v>15.6</v>
      </c>
      <c r="S202" s="65">
        <v>10.5</v>
      </c>
      <c r="T202" s="54">
        <v>0.88800000000000001</v>
      </c>
      <c r="U202" s="4" t="s">
        <v>399</v>
      </c>
      <c r="V202" s="11">
        <v>10</v>
      </c>
      <c r="W202" s="6">
        <v>16</v>
      </c>
      <c r="X202" s="8">
        <v>1.25</v>
      </c>
      <c r="Y202" s="8">
        <v>1.8</v>
      </c>
      <c r="Z202" s="14"/>
    </row>
    <row r="203" spans="1:26" ht="14.1" customHeight="1">
      <c r="A203" s="4" t="s">
        <v>399</v>
      </c>
      <c r="B203" s="6">
        <v>12</v>
      </c>
      <c r="C203" s="5" t="s">
        <v>31</v>
      </c>
      <c r="D203" s="6">
        <v>160</v>
      </c>
      <c r="E203" s="6">
        <f t="shared" si="7"/>
        <v>160</v>
      </c>
      <c r="F203" s="6">
        <v>12800</v>
      </c>
      <c r="G203" s="7">
        <v>75</v>
      </c>
      <c r="H203" s="6">
        <v>18560</v>
      </c>
      <c r="I203" s="6">
        <v>34600</v>
      </c>
      <c r="J203" s="2" t="s">
        <v>32</v>
      </c>
      <c r="K203" s="4" t="s">
        <v>401</v>
      </c>
      <c r="L203" s="8">
        <v>38.450000000000003</v>
      </c>
      <c r="M203" s="9">
        <v>37.5</v>
      </c>
      <c r="N203" s="11">
        <v>12.75</v>
      </c>
      <c r="O203" s="74">
        <v>12</v>
      </c>
      <c r="P203" s="75">
        <v>34.4</v>
      </c>
      <c r="Q203" s="8">
        <v>10.85</v>
      </c>
      <c r="R203" s="9">
        <v>15.6</v>
      </c>
      <c r="S203" s="65">
        <v>10.9</v>
      </c>
      <c r="T203" s="54">
        <v>0.88800000000000001</v>
      </c>
      <c r="U203" s="4" t="s">
        <v>399</v>
      </c>
      <c r="V203" s="11">
        <v>10</v>
      </c>
      <c r="W203" s="6">
        <v>16</v>
      </c>
      <c r="X203" s="8">
        <v>1.25</v>
      </c>
      <c r="Y203" s="8">
        <v>1.9</v>
      </c>
      <c r="Z203" s="14"/>
    </row>
    <row r="204" spans="1:26" ht="14.1" customHeight="1">
      <c r="A204" s="4" t="s">
        <v>402</v>
      </c>
      <c r="B204" s="6">
        <v>14</v>
      </c>
      <c r="C204" s="5" t="s">
        <v>31</v>
      </c>
      <c r="D204" s="6">
        <v>160</v>
      </c>
      <c r="E204" s="6">
        <f t="shared" si="7"/>
        <v>160</v>
      </c>
      <c r="F204" s="6">
        <v>12700</v>
      </c>
      <c r="G204" s="7">
        <v>65</v>
      </c>
      <c r="H204" s="6">
        <v>18410</v>
      </c>
      <c r="I204" s="6">
        <v>34300</v>
      </c>
      <c r="J204" s="2" t="s">
        <v>32</v>
      </c>
      <c r="K204" s="4" t="s">
        <v>403</v>
      </c>
      <c r="L204" s="9">
        <v>36.299999999999997</v>
      </c>
      <c r="M204" s="8">
        <v>35.35</v>
      </c>
      <c r="N204" s="15">
        <v>14.7</v>
      </c>
      <c r="O204" s="65">
        <v>13.95</v>
      </c>
      <c r="P204" s="66">
        <v>31.95</v>
      </c>
      <c r="Q204" s="9">
        <v>12.5</v>
      </c>
      <c r="R204" s="9">
        <v>14.1</v>
      </c>
      <c r="S204" s="65">
        <v>8.39</v>
      </c>
      <c r="T204" s="54">
        <v>0.83199999999999996</v>
      </c>
      <c r="U204" s="4" t="s">
        <v>402</v>
      </c>
      <c r="V204" s="11">
        <v>11</v>
      </c>
      <c r="W204" s="6">
        <v>12</v>
      </c>
      <c r="X204" s="8">
        <v>1</v>
      </c>
      <c r="Y204" s="8">
        <v>2.5</v>
      </c>
      <c r="Z204" s="14"/>
    </row>
    <row r="205" spans="1:26" ht="14.1" customHeight="1">
      <c r="A205" s="4" t="s">
        <v>404</v>
      </c>
      <c r="B205" s="6">
        <v>10</v>
      </c>
      <c r="C205" s="5" t="s">
        <v>31</v>
      </c>
      <c r="D205" s="6">
        <v>160</v>
      </c>
      <c r="E205" s="6">
        <f t="shared" si="7"/>
        <v>160</v>
      </c>
      <c r="F205" s="6">
        <v>12200</v>
      </c>
      <c r="G205" s="7">
        <v>53</v>
      </c>
      <c r="H205" s="6">
        <v>17690</v>
      </c>
      <c r="I205" s="6">
        <v>32900</v>
      </c>
      <c r="J205" s="2" t="s">
        <v>32</v>
      </c>
      <c r="K205" s="4" t="s">
        <v>405</v>
      </c>
      <c r="L205" s="9">
        <v>42.4</v>
      </c>
      <c r="M205" s="9">
        <v>41.4</v>
      </c>
      <c r="N205" s="15">
        <v>15.3</v>
      </c>
      <c r="O205" s="68">
        <v>14.4</v>
      </c>
      <c r="P205" s="66">
        <v>37.65</v>
      </c>
      <c r="Q205" s="6">
        <v>13</v>
      </c>
      <c r="R205" s="9">
        <v>16.8</v>
      </c>
      <c r="S205" s="65">
        <v>10.6</v>
      </c>
      <c r="T205" s="54">
        <v>0.871</v>
      </c>
      <c r="U205" s="4" t="s">
        <v>404</v>
      </c>
      <c r="V205" s="11">
        <v>11.25</v>
      </c>
      <c r="W205" s="6">
        <v>16</v>
      </c>
      <c r="X205" s="8">
        <v>1.19</v>
      </c>
      <c r="Y205" s="8">
        <v>1.75</v>
      </c>
      <c r="Z205" s="14"/>
    </row>
    <row r="206" spans="1:26" ht="14.1" customHeight="1">
      <c r="A206" s="4" t="s">
        <v>404</v>
      </c>
      <c r="B206" s="6">
        <v>16</v>
      </c>
      <c r="C206" s="5" t="s">
        <v>31</v>
      </c>
      <c r="D206" s="6">
        <v>160</v>
      </c>
      <c r="E206" s="6">
        <f t="shared" si="7"/>
        <v>160</v>
      </c>
      <c r="F206" s="6">
        <v>19700</v>
      </c>
      <c r="G206" s="7">
        <v>80</v>
      </c>
      <c r="H206" s="6">
        <v>28560</v>
      </c>
      <c r="I206" s="6">
        <v>53200</v>
      </c>
      <c r="J206" s="2" t="s">
        <v>32</v>
      </c>
      <c r="K206" s="4" t="s">
        <v>406</v>
      </c>
      <c r="L206" s="9">
        <v>42.4</v>
      </c>
      <c r="M206" s="9">
        <v>41.4</v>
      </c>
      <c r="N206" s="15">
        <v>15.3</v>
      </c>
      <c r="O206" s="68">
        <v>14.4</v>
      </c>
      <c r="P206" s="66">
        <v>37.65</v>
      </c>
      <c r="Q206" s="6">
        <v>13</v>
      </c>
      <c r="R206" s="8">
        <v>16.89</v>
      </c>
      <c r="S206" s="65">
        <v>11</v>
      </c>
      <c r="T206" s="54">
        <v>0.871</v>
      </c>
      <c r="U206" s="4" t="s">
        <v>407</v>
      </c>
      <c r="V206" s="11">
        <v>11.25</v>
      </c>
      <c r="W206" s="6">
        <v>16</v>
      </c>
      <c r="X206" s="8">
        <v>1.38</v>
      </c>
      <c r="Y206" s="8">
        <v>1.9</v>
      </c>
      <c r="Z206" s="14"/>
    </row>
    <row r="207" spans="1:26" ht="14.1" customHeight="1">
      <c r="A207" s="4" t="s">
        <v>408</v>
      </c>
      <c r="B207" s="6">
        <v>12</v>
      </c>
      <c r="C207" s="5" t="s">
        <v>41</v>
      </c>
      <c r="D207" s="6">
        <v>160</v>
      </c>
      <c r="E207" s="6">
        <f t="shared" si="7"/>
        <v>160</v>
      </c>
      <c r="F207" s="6">
        <v>16000</v>
      </c>
      <c r="G207" s="7">
        <v>60</v>
      </c>
      <c r="H207" s="6">
        <v>23200</v>
      </c>
      <c r="I207" s="6">
        <v>43200</v>
      </c>
      <c r="J207" s="2" t="s">
        <v>32</v>
      </c>
      <c r="K207" s="4" t="s">
        <v>409</v>
      </c>
      <c r="L207" s="8">
        <v>45.05</v>
      </c>
      <c r="M207" s="9">
        <v>43.7</v>
      </c>
      <c r="N207" s="15">
        <v>17.399999999999999</v>
      </c>
      <c r="O207" s="65">
        <v>16.350000000000001</v>
      </c>
      <c r="P207" s="66">
        <v>39.79</v>
      </c>
      <c r="Q207" s="9">
        <v>14.8</v>
      </c>
      <c r="R207" s="9">
        <v>17.7</v>
      </c>
      <c r="S207" s="65">
        <v>11</v>
      </c>
      <c r="T207" s="54">
        <v>0.84099999999999997</v>
      </c>
      <c r="U207" s="4" t="s">
        <v>408</v>
      </c>
      <c r="V207" s="11">
        <v>13.25</v>
      </c>
      <c r="W207" s="6">
        <v>16</v>
      </c>
      <c r="X207" s="8">
        <v>1.38</v>
      </c>
      <c r="Y207" s="8">
        <v>2</v>
      </c>
      <c r="Z207" s="14"/>
    </row>
    <row r="208" spans="1:26" ht="14.25" customHeight="1">
      <c r="A208" s="4" t="s">
        <v>315</v>
      </c>
      <c r="B208" s="6">
        <v>26</v>
      </c>
      <c r="C208" s="5" t="s">
        <v>31</v>
      </c>
      <c r="D208" s="82" t="s">
        <v>222</v>
      </c>
      <c r="E208" s="6">
        <f>1.15078*174</f>
        <v>200.23571999999999</v>
      </c>
      <c r="F208" s="6">
        <v>46500</v>
      </c>
      <c r="G208" s="7">
        <v>125</v>
      </c>
      <c r="H208" s="6">
        <v>67420</v>
      </c>
      <c r="I208" s="6">
        <v>125600</v>
      </c>
      <c r="J208" s="2" t="s">
        <v>32</v>
      </c>
      <c r="K208" s="4" t="s">
        <v>410</v>
      </c>
      <c r="L208" s="6">
        <v>56</v>
      </c>
      <c r="M208" s="9">
        <v>54.3</v>
      </c>
      <c r="N208" s="15">
        <v>20.100000000000001</v>
      </c>
      <c r="O208" s="68">
        <v>19.2</v>
      </c>
      <c r="P208" s="75">
        <v>49.5</v>
      </c>
      <c r="Q208" s="9">
        <v>17.100000000000001</v>
      </c>
      <c r="R208" s="9">
        <v>22.1</v>
      </c>
      <c r="S208" s="65">
        <v>13.8</v>
      </c>
      <c r="T208" s="54">
        <v>0.89300000000000002</v>
      </c>
      <c r="U208" s="4" t="s">
        <v>315</v>
      </c>
      <c r="V208" s="11">
        <v>15.5</v>
      </c>
      <c r="W208" s="6">
        <v>20</v>
      </c>
      <c r="X208" s="8">
        <v>2</v>
      </c>
      <c r="Y208" s="8">
        <v>3.5</v>
      </c>
      <c r="Z208" s="14"/>
    </row>
    <row r="209" spans="1:27" ht="67.5" customHeight="1">
      <c r="A209" s="90" t="s">
        <v>603</v>
      </c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</row>
    <row r="210" spans="1:27" ht="14.1" customHeight="1">
      <c r="A210" s="43"/>
      <c r="B210" s="105" t="s">
        <v>1</v>
      </c>
      <c r="C210" s="108"/>
      <c r="D210" s="106"/>
      <c r="E210" s="80"/>
      <c r="F210" s="109" t="s">
        <v>2</v>
      </c>
      <c r="G210" s="110"/>
      <c r="H210" s="110"/>
      <c r="I210" s="111"/>
      <c r="J210" s="43"/>
      <c r="K210" s="43"/>
      <c r="L210" s="114" t="s">
        <v>5</v>
      </c>
      <c r="M210" s="115"/>
      <c r="N210" s="115"/>
      <c r="O210" s="115"/>
      <c r="P210" s="115"/>
      <c r="Q210" s="116"/>
      <c r="R210" s="43"/>
      <c r="S210" s="48"/>
      <c r="T210" s="48"/>
      <c r="U210" s="96" t="s">
        <v>9</v>
      </c>
      <c r="V210" s="97"/>
      <c r="W210" s="97"/>
      <c r="X210" s="97"/>
      <c r="Y210" s="98"/>
      <c r="Z210" s="43"/>
    </row>
    <row r="211" spans="1:27" ht="23.25" customHeight="1">
      <c r="A211" s="44"/>
      <c r="B211" s="43"/>
      <c r="C211" s="46"/>
      <c r="D211" s="43"/>
      <c r="E211" s="43"/>
      <c r="F211" s="43"/>
      <c r="G211" s="43"/>
      <c r="H211" s="43"/>
      <c r="I211" s="43"/>
      <c r="J211" s="44"/>
      <c r="K211" s="44"/>
      <c r="L211" s="101" t="s">
        <v>18</v>
      </c>
      <c r="M211" s="102"/>
      <c r="N211" s="103" t="s">
        <v>19</v>
      </c>
      <c r="O211" s="104"/>
      <c r="P211" s="105" t="s">
        <v>20</v>
      </c>
      <c r="Q211" s="106"/>
      <c r="R211" s="44"/>
      <c r="S211" s="50"/>
      <c r="T211" s="50"/>
      <c r="U211" s="46"/>
      <c r="V211" s="43"/>
      <c r="W211" s="43"/>
      <c r="X211" s="43"/>
      <c r="Y211" s="43"/>
      <c r="Z211" s="44"/>
    </row>
    <row r="212" spans="1:27" ht="24.95" customHeight="1">
      <c r="A212" s="45" t="s">
        <v>605</v>
      </c>
      <c r="B212" s="45" t="s">
        <v>606</v>
      </c>
      <c r="C212" s="47" t="s">
        <v>607</v>
      </c>
      <c r="D212" s="45" t="s">
        <v>647</v>
      </c>
      <c r="E212" s="45" t="s">
        <v>625</v>
      </c>
      <c r="F212" s="45" t="s">
        <v>608</v>
      </c>
      <c r="G212" s="45" t="s">
        <v>609</v>
      </c>
      <c r="H212" s="45" t="s">
        <v>610</v>
      </c>
      <c r="I212" s="45" t="s">
        <v>611</v>
      </c>
      <c r="J212" s="45" t="s">
        <v>612</v>
      </c>
      <c r="K212" s="45" t="s">
        <v>613</v>
      </c>
      <c r="L212" s="1" t="s">
        <v>26</v>
      </c>
      <c r="M212" s="1" t="s">
        <v>27</v>
      </c>
      <c r="N212" s="1" t="s">
        <v>26</v>
      </c>
      <c r="O212" s="69" t="s">
        <v>27</v>
      </c>
      <c r="P212" s="70" t="s">
        <v>28</v>
      </c>
      <c r="Q212" s="3" t="s">
        <v>29</v>
      </c>
      <c r="R212" s="45" t="s">
        <v>614</v>
      </c>
      <c r="S212" s="51" t="s">
        <v>615</v>
      </c>
      <c r="T212" s="51" t="s">
        <v>616</v>
      </c>
      <c r="U212" s="47" t="s">
        <v>617</v>
      </c>
      <c r="V212" s="45" t="s">
        <v>618</v>
      </c>
      <c r="W212" s="45" t="s">
        <v>619</v>
      </c>
      <c r="X212" s="45" t="s">
        <v>620</v>
      </c>
      <c r="Y212" s="45" t="s">
        <v>621</v>
      </c>
      <c r="Z212" s="45" t="s">
        <v>622</v>
      </c>
    </row>
    <row r="213" spans="1:27" ht="14.1" customHeight="1">
      <c r="A213" s="4" t="s">
        <v>411</v>
      </c>
      <c r="B213" s="6">
        <v>4</v>
      </c>
      <c r="C213" s="4" t="s">
        <v>31</v>
      </c>
      <c r="D213" s="6">
        <v>210</v>
      </c>
      <c r="E213" s="6">
        <f t="shared" ref="E213:E276" si="8">D213</f>
        <v>210</v>
      </c>
      <c r="F213" s="6">
        <v>1100</v>
      </c>
      <c r="G213" s="6">
        <v>55</v>
      </c>
      <c r="H213" s="6">
        <v>1650</v>
      </c>
      <c r="I213" s="13">
        <v>3300</v>
      </c>
      <c r="J213" s="2" t="s">
        <v>62</v>
      </c>
      <c r="K213" s="4" t="s">
        <v>412</v>
      </c>
      <c r="L213" s="6">
        <v>16</v>
      </c>
      <c r="M213" s="9">
        <v>15.5</v>
      </c>
      <c r="N213" s="8">
        <v>4.45</v>
      </c>
      <c r="O213" s="66">
        <v>4.1500000000000004</v>
      </c>
      <c r="P213" s="66">
        <v>14.55</v>
      </c>
      <c r="Q213" s="9">
        <v>3.9</v>
      </c>
      <c r="R213" s="9">
        <v>6.9</v>
      </c>
      <c r="S213" s="76">
        <v>5.9</v>
      </c>
      <c r="T213" s="54">
        <v>0.90100000000000002</v>
      </c>
      <c r="U213" s="4" t="s">
        <v>411</v>
      </c>
      <c r="V213" s="39">
        <v>3.5</v>
      </c>
      <c r="W213" s="13">
        <v>8</v>
      </c>
      <c r="X213" s="8">
        <v>0.81</v>
      </c>
      <c r="Y213" s="11">
        <v>0.8</v>
      </c>
      <c r="Z213" s="14"/>
    </row>
    <row r="214" spans="1:27" ht="25.5" customHeight="1">
      <c r="A214" s="4" t="s">
        <v>411</v>
      </c>
      <c r="B214" s="6">
        <v>6</v>
      </c>
      <c r="C214" s="4" t="s">
        <v>41</v>
      </c>
      <c r="D214" s="6">
        <v>160</v>
      </c>
      <c r="E214" s="6">
        <f t="shared" si="8"/>
        <v>160</v>
      </c>
      <c r="F214" s="6">
        <v>1700</v>
      </c>
      <c r="G214" s="6">
        <v>85</v>
      </c>
      <c r="H214" s="6">
        <v>2550</v>
      </c>
      <c r="I214" s="13">
        <v>5100</v>
      </c>
      <c r="J214" s="2" t="s">
        <v>32</v>
      </c>
      <c r="K214" s="25" t="s">
        <v>413</v>
      </c>
      <c r="L214" s="6">
        <v>16</v>
      </c>
      <c r="M214" s="9">
        <v>15.5</v>
      </c>
      <c r="N214" s="8">
        <v>4.45</v>
      </c>
      <c r="O214" s="66">
        <v>4.1500000000000004</v>
      </c>
      <c r="P214" s="66">
        <v>14.55</v>
      </c>
      <c r="Q214" s="9">
        <v>3.9</v>
      </c>
      <c r="R214" s="9">
        <v>6.9</v>
      </c>
      <c r="S214" s="76">
        <v>5.9</v>
      </c>
      <c r="T214" s="54">
        <v>0.90100000000000002</v>
      </c>
      <c r="U214" s="4" t="s">
        <v>411</v>
      </c>
      <c r="V214" s="39">
        <v>3.5</v>
      </c>
      <c r="W214" s="13">
        <v>8</v>
      </c>
      <c r="X214" s="8">
        <v>0.81</v>
      </c>
      <c r="Y214" s="11">
        <v>0.8</v>
      </c>
      <c r="Z214" s="30"/>
    </row>
    <row r="215" spans="1:27" ht="14.1" customHeight="1">
      <c r="A215" s="4" t="s">
        <v>411</v>
      </c>
      <c r="B215" s="6">
        <v>6</v>
      </c>
      <c r="C215" s="4" t="s">
        <v>31</v>
      </c>
      <c r="D215" s="6">
        <v>210</v>
      </c>
      <c r="E215" s="6">
        <f t="shared" si="8"/>
        <v>210</v>
      </c>
      <c r="F215" s="6">
        <v>1700</v>
      </c>
      <c r="G215" s="6">
        <v>85</v>
      </c>
      <c r="H215" s="6">
        <v>2550</v>
      </c>
      <c r="I215" s="13">
        <v>5100</v>
      </c>
      <c r="J215" s="2" t="s">
        <v>62</v>
      </c>
      <c r="K215" s="4" t="s">
        <v>414</v>
      </c>
      <c r="L215" s="6">
        <v>16</v>
      </c>
      <c r="M215" s="9">
        <v>15.5</v>
      </c>
      <c r="N215" s="8">
        <v>4.45</v>
      </c>
      <c r="O215" s="66">
        <v>4.1500000000000004</v>
      </c>
      <c r="P215" s="66">
        <v>14.55</v>
      </c>
      <c r="Q215" s="9">
        <v>3.9</v>
      </c>
      <c r="R215" s="9">
        <v>6.9</v>
      </c>
      <c r="S215" s="76">
        <v>5.9</v>
      </c>
      <c r="T215" s="54">
        <v>0.90100000000000002</v>
      </c>
      <c r="U215" s="4" t="s">
        <v>411</v>
      </c>
      <c r="V215" s="39">
        <v>3.5</v>
      </c>
      <c r="W215" s="13">
        <v>8</v>
      </c>
      <c r="X215" s="8">
        <v>0.81</v>
      </c>
      <c r="Y215" s="11">
        <v>0.9</v>
      </c>
      <c r="Z215" s="14"/>
    </row>
    <row r="216" spans="1:27" ht="14.1" customHeight="1">
      <c r="A216" s="4" t="s">
        <v>411</v>
      </c>
      <c r="B216" s="6">
        <v>6</v>
      </c>
      <c r="C216" s="4" t="s">
        <v>31</v>
      </c>
      <c r="D216" s="6">
        <v>210</v>
      </c>
      <c r="E216" s="6">
        <f t="shared" si="8"/>
        <v>210</v>
      </c>
      <c r="F216" s="6">
        <v>1700</v>
      </c>
      <c r="G216" s="6">
        <v>85</v>
      </c>
      <c r="H216" s="6">
        <v>2550</v>
      </c>
      <c r="I216" s="13">
        <v>5100</v>
      </c>
      <c r="J216" s="19" t="s">
        <v>36</v>
      </c>
      <c r="K216" s="4" t="s">
        <v>415</v>
      </c>
      <c r="L216" s="6">
        <v>16</v>
      </c>
      <c r="M216" s="9">
        <v>15.5</v>
      </c>
      <c r="N216" s="8">
        <v>4.45</v>
      </c>
      <c r="O216" s="66">
        <v>4.1500000000000004</v>
      </c>
      <c r="P216" s="66">
        <v>14.55</v>
      </c>
      <c r="Q216" s="9">
        <v>3.9</v>
      </c>
      <c r="R216" s="9">
        <v>6.9</v>
      </c>
      <c r="S216" s="76">
        <v>5.9</v>
      </c>
      <c r="T216" s="54">
        <v>0.90100000000000002</v>
      </c>
      <c r="U216" s="4" t="s">
        <v>411</v>
      </c>
      <c r="V216" s="39">
        <v>3.5</v>
      </c>
      <c r="W216" s="13">
        <v>8</v>
      </c>
      <c r="X216" s="8">
        <v>0.81</v>
      </c>
      <c r="Y216" s="11">
        <v>0.9</v>
      </c>
      <c r="Z216" s="14"/>
    </row>
    <row r="217" spans="1:27" ht="14.1" customHeight="1">
      <c r="A217" s="4" t="s">
        <v>411</v>
      </c>
      <c r="B217" s="6">
        <v>10</v>
      </c>
      <c r="C217" s="4" t="s">
        <v>31</v>
      </c>
      <c r="D217" s="6">
        <v>190</v>
      </c>
      <c r="E217" s="6">
        <f t="shared" si="8"/>
        <v>190</v>
      </c>
      <c r="F217" s="6">
        <v>2900</v>
      </c>
      <c r="G217" s="6">
        <v>155</v>
      </c>
      <c r="H217" s="6">
        <v>4400</v>
      </c>
      <c r="I217" s="13">
        <v>7800</v>
      </c>
      <c r="J217" s="19" t="s">
        <v>81</v>
      </c>
      <c r="K217" s="4" t="s">
        <v>416</v>
      </c>
      <c r="L217" s="6">
        <v>16</v>
      </c>
      <c r="M217" s="9">
        <v>15.5</v>
      </c>
      <c r="N217" s="8">
        <v>4.45</v>
      </c>
      <c r="O217" s="66">
        <v>4.1500000000000004</v>
      </c>
      <c r="P217" s="66">
        <v>14.55</v>
      </c>
      <c r="Q217" s="9">
        <v>3.9</v>
      </c>
      <c r="R217" s="9">
        <v>6.9</v>
      </c>
      <c r="S217" s="76">
        <v>5.9</v>
      </c>
      <c r="T217" s="54">
        <v>0.90100000000000002</v>
      </c>
      <c r="U217" s="4" t="s">
        <v>411</v>
      </c>
      <c r="V217" s="39">
        <v>3.5</v>
      </c>
      <c r="W217" s="13">
        <v>8</v>
      </c>
      <c r="X217" s="8">
        <v>0.81</v>
      </c>
      <c r="Y217" s="11">
        <v>0.8</v>
      </c>
      <c r="Z217" s="14"/>
    </row>
    <row r="218" spans="1:27" ht="14.1" customHeight="1">
      <c r="A218" s="4" t="s">
        <v>411</v>
      </c>
      <c r="B218" s="6">
        <v>10</v>
      </c>
      <c r="C218" s="4" t="s">
        <v>31</v>
      </c>
      <c r="D218" s="6">
        <v>210</v>
      </c>
      <c r="E218" s="6">
        <f t="shared" si="8"/>
        <v>210</v>
      </c>
      <c r="F218" s="6">
        <v>2900</v>
      </c>
      <c r="G218" s="6">
        <v>155</v>
      </c>
      <c r="H218" s="6">
        <v>4400</v>
      </c>
      <c r="I218" s="13">
        <v>7800</v>
      </c>
      <c r="J218" s="19" t="s">
        <v>36</v>
      </c>
      <c r="K218" s="4" t="s">
        <v>417</v>
      </c>
      <c r="L218" s="6">
        <v>16</v>
      </c>
      <c r="M218" s="9">
        <v>15.5</v>
      </c>
      <c r="N218" s="8">
        <v>4.45</v>
      </c>
      <c r="O218" s="66">
        <v>4.1500000000000004</v>
      </c>
      <c r="P218" s="66">
        <v>14.55</v>
      </c>
      <c r="Q218" s="9">
        <v>3.9</v>
      </c>
      <c r="R218" s="9">
        <v>6.9</v>
      </c>
      <c r="S218" s="76">
        <v>5.9</v>
      </c>
      <c r="T218" s="54">
        <v>0.90100000000000002</v>
      </c>
      <c r="U218" s="4" t="s">
        <v>411</v>
      </c>
      <c r="V218" s="39">
        <v>3.5</v>
      </c>
      <c r="W218" s="13">
        <v>8</v>
      </c>
      <c r="X218" s="8">
        <v>0.81</v>
      </c>
      <c r="Y218" s="11">
        <v>0.9</v>
      </c>
      <c r="Z218" s="14"/>
    </row>
    <row r="219" spans="1:27" ht="14.1" customHeight="1">
      <c r="A219" s="4" t="s">
        <v>411</v>
      </c>
      <c r="B219" s="6">
        <v>10</v>
      </c>
      <c r="C219" s="4" t="s">
        <v>31</v>
      </c>
      <c r="D219" s="6">
        <v>210</v>
      </c>
      <c r="E219" s="6">
        <f t="shared" si="8"/>
        <v>210</v>
      </c>
      <c r="F219" s="6">
        <v>2900</v>
      </c>
      <c r="G219" s="6">
        <v>155</v>
      </c>
      <c r="H219" s="6">
        <v>4400</v>
      </c>
      <c r="I219" s="13">
        <v>7800</v>
      </c>
      <c r="J219" s="19" t="s">
        <v>36</v>
      </c>
      <c r="K219" s="4" t="s">
        <v>418</v>
      </c>
      <c r="L219" s="6">
        <v>16</v>
      </c>
      <c r="M219" s="9">
        <v>15.5</v>
      </c>
      <c r="N219" s="8">
        <v>4.45</v>
      </c>
      <c r="O219" s="66">
        <v>4.1500000000000004</v>
      </c>
      <c r="P219" s="66">
        <v>14.55</v>
      </c>
      <c r="Q219" s="9">
        <v>3.9</v>
      </c>
      <c r="R219" s="9">
        <v>6.9</v>
      </c>
      <c r="S219" s="76">
        <v>5.9</v>
      </c>
      <c r="T219" s="54">
        <v>0.90100000000000002</v>
      </c>
      <c r="U219" s="4" t="s">
        <v>411</v>
      </c>
      <c r="V219" s="39">
        <v>3.5</v>
      </c>
      <c r="W219" s="13">
        <v>8</v>
      </c>
      <c r="X219" s="8">
        <v>0.81</v>
      </c>
      <c r="Y219" s="11">
        <v>0.8</v>
      </c>
      <c r="Z219" s="14"/>
    </row>
    <row r="220" spans="1:27" ht="15" customHeight="1">
      <c r="A220" s="4" t="s">
        <v>411</v>
      </c>
      <c r="B220" s="6">
        <v>12</v>
      </c>
      <c r="C220" s="4" t="s">
        <v>31</v>
      </c>
      <c r="D220" s="6">
        <v>190</v>
      </c>
      <c r="E220" s="6">
        <f t="shared" si="8"/>
        <v>190</v>
      </c>
      <c r="F220" s="6">
        <v>3475</v>
      </c>
      <c r="G220" s="6">
        <v>185</v>
      </c>
      <c r="H220" s="6">
        <v>5213</v>
      </c>
      <c r="I220" s="7">
        <v>10425</v>
      </c>
      <c r="J220" s="2" t="s">
        <v>62</v>
      </c>
      <c r="K220" s="4" t="s">
        <v>419</v>
      </c>
      <c r="L220" s="6">
        <v>16</v>
      </c>
      <c r="M220" s="9">
        <v>15.5</v>
      </c>
      <c r="N220" s="8">
        <v>4.45</v>
      </c>
      <c r="O220" s="66">
        <v>4.1500000000000004</v>
      </c>
      <c r="P220" s="66">
        <v>14.55</v>
      </c>
      <c r="Q220" s="9">
        <v>3.9</v>
      </c>
      <c r="R220" s="9">
        <v>6.9</v>
      </c>
      <c r="S220" s="76">
        <v>5.9</v>
      </c>
      <c r="T220" s="54">
        <v>0.90100000000000002</v>
      </c>
      <c r="U220" s="4" t="s">
        <v>411</v>
      </c>
      <c r="V220" s="39">
        <v>3.5</v>
      </c>
      <c r="W220" s="13">
        <v>8</v>
      </c>
      <c r="X220" s="8">
        <v>0.81</v>
      </c>
      <c r="Y220" s="40" t="s">
        <v>420</v>
      </c>
      <c r="Z220" s="14"/>
    </row>
    <row r="221" spans="1:27" ht="14.1" customHeight="1">
      <c r="A221" s="4" t="s">
        <v>421</v>
      </c>
      <c r="B221" s="6">
        <v>6</v>
      </c>
      <c r="C221" s="4" t="s">
        <v>31</v>
      </c>
      <c r="D221" s="82" t="s">
        <v>222</v>
      </c>
      <c r="E221" s="6">
        <f>1.15078*174</f>
        <v>200.23571999999999</v>
      </c>
      <c r="F221" s="6">
        <v>2100</v>
      </c>
      <c r="G221" s="6">
        <v>100</v>
      </c>
      <c r="H221" s="6">
        <v>3150</v>
      </c>
      <c r="I221" s="13">
        <v>6300</v>
      </c>
      <c r="J221" s="2" t="s">
        <v>32</v>
      </c>
      <c r="K221" s="4" t="s">
        <v>422</v>
      </c>
      <c r="L221" s="9">
        <v>17.899999999999999</v>
      </c>
      <c r="M221" s="9">
        <v>17.399999999999999</v>
      </c>
      <c r="N221" s="8">
        <v>4.45</v>
      </c>
      <c r="O221" s="66">
        <v>4.1500000000000004</v>
      </c>
      <c r="P221" s="75">
        <v>16.5</v>
      </c>
      <c r="Q221" s="9">
        <v>3.9</v>
      </c>
      <c r="R221" s="9">
        <v>7.9</v>
      </c>
      <c r="S221" s="76">
        <v>6.9</v>
      </c>
      <c r="T221" s="54">
        <v>0.88900000000000001</v>
      </c>
      <c r="U221" s="4" t="s">
        <v>421</v>
      </c>
      <c r="V221" s="39">
        <v>3.5</v>
      </c>
      <c r="W221" s="13">
        <v>10</v>
      </c>
      <c r="X221" s="8">
        <v>0.81</v>
      </c>
      <c r="Y221" s="11">
        <v>1.05</v>
      </c>
      <c r="Z221" s="14"/>
    </row>
    <row r="222" spans="1:27" ht="14.1" customHeight="1">
      <c r="A222" s="4" t="s">
        <v>421</v>
      </c>
      <c r="B222" s="6">
        <v>6</v>
      </c>
      <c r="C222" s="4" t="s">
        <v>31</v>
      </c>
      <c r="D222" s="6">
        <v>190</v>
      </c>
      <c r="E222" s="6">
        <f t="shared" si="8"/>
        <v>190</v>
      </c>
      <c r="F222" s="6">
        <v>2100</v>
      </c>
      <c r="G222" s="6">
        <v>100</v>
      </c>
      <c r="H222" s="6">
        <v>3150</v>
      </c>
      <c r="I222" s="13">
        <v>6300</v>
      </c>
      <c r="J222" s="19" t="s">
        <v>68</v>
      </c>
      <c r="K222" s="4" t="s">
        <v>423</v>
      </c>
      <c r="L222" s="9">
        <v>17.899999999999999</v>
      </c>
      <c r="M222" s="9">
        <v>17.399999999999999</v>
      </c>
      <c r="N222" s="8">
        <v>4.45</v>
      </c>
      <c r="O222" s="66">
        <v>4.1500000000000004</v>
      </c>
      <c r="P222" s="75">
        <v>16.5</v>
      </c>
      <c r="Q222" s="9">
        <v>3.9</v>
      </c>
      <c r="R222" s="9">
        <v>7.9</v>
      </c>
      <c r="S222" s="76">
        <v>6.9</v>
      </c>
      <c r="T222" s="54">
        <v>0.88900000000000001</v>
      </c>
      <c r="U222" s="4" t="s">
        <v>421</v>
      </c>
      <c r="V222" s="39">
        <v>3.5</v>
      </c>
      <c r="W222" s="13">
        <v>10</v>
      </c>
      <c r="X222" s="8">
        <v>0.81</v>
      </c>
      <c r="Y222" s="11">
        <v>1.05</v>
      </c>
      <c r="Z222" s="14"/>
    </row>
    <row r="223" spans="1:27" ht="14.1" customHeight="1">
      <c r="A223" s="4" t="s">
        <v>421</v>
      </c>
      <c r="B223" s="6">
        <v>10</v>
      </c>
      <c r="C223" s="4" t="s">
        <v>31</v>
      </c>
      <c r="D223" s="6">
        <v>190</v>
      </c>
      <c r="E223" s="6">
        <f t="shared" si="8"/>
        <v>190</v>
      </c>
      <c r="F223" s="6">
        <v>3550</v>
      </c>
      <c r="G223" s="6">
        <v>185</v>
      </c>
      <c r="H223" s="6">
        <v>5320</v>
      </c>
      <c r="I223" s="7">
        <v>10600</v>
      </c>
      <c r="J223" s="19" t="s">
        <v>68</v>
      </c>
      <c r="K223" s="4" t="s">
        <v>424</v>
      </c>
      <c r="L223" s="9">
        <v>17.899999999999999</v>
      </c>
      <c r="M223" s="9">
        <v>17.399999999999999</v>
      </c>
      <c r="N223" s="8">
        <v>4.45</v>
      </c>
      <c r="O223" s="66">
        <v>4.1500000000000004</v>
      </c>
      <c r="P223" s="75">
        <v>16.5</v>
      </c>
      <c r="Q223" s="9">
        <v>3.9</v>
      </c>
      <c r="R223" s="9">
        <v>7.9</v>
      </c>
      <c r="S223" s="76">
        <v>7.1</v>
      </c>
      <c r="T223" s="54">
        <v>0.88900000000000001</v>
      </c>
      <c r="U223" s="4" t="s">
        <v>421</v>
      </c>
      <c r="V223" s="39">
        <v>3.5</v>
      </c>
      <c r="W223" s="13">
        <v>10</v>
      </c>
      <c r="X223" s="8">
        <v>0.81</v>
      </c>
      <c r="Y223" s="11">
        <v>1.25</v>
      </c>
      <c r="Z223" s="14"/>
    </row>
    <row r="224" spans="1:27" ht="14.1" customHeight="1">
      <c r="A224" s="4" t="s">
        <v>421</v>
      </c>
      <c r="B224" s="6">
        <v>10</v>
      </c>
      <c r="C224" s="4" t="s">
        <v>31</v>
      </c>
      <c r="D224" s="6">
        <v>210</v>
      </c>
      <c r="E224" s="6">
        <f t="shared" si="8"/>
        <v>210</v>
      </c>
      <c r="F224" s="6">
        <v>3550</v>
      </c>
      <c r="G224" s="6">
        <v>185</v>
      </c>
      <c r="H224" s="6">
        <v>5320</v>
      </c>
      <c r="I224" s="7">
        <v>10600</v>
      </c>
      <c r="J224" s="19" t="s">
        <v>36</v>
      </c>
      <c r="K224" s="4" t="s">
        <v>425</v>
      </c>
      <c r="L224" s="9">
        <v>17.899999999999999</v>
      </c>
      <c r="M224" s="9">
        <v>17.399999999999999</v>
      </c>
      <c r="N224" s="8">
        <v>4.45</v>
      </c>
      <c r="O224" s="66">
        <v>4.1500000000000004</v>
      </c>
      <c r="P224" s="75">
        <v>16.5</v>
      </c>
      <c r="Q224" s="9">
        <v>3.9</v>
      </c>
      <c r="R224" s="9">
        <v>7.9</v>
      </c>
      <c r="S224" s="76">
        <v>7.1</v>
      </c>
      <c r="T224" s="54">
        <v>0.88900000000000001</v>
      </c>
      <c r="U224" s="4" t="s">
        <v>421</v>
      </c>
      <c r="V224" s="39">
        <v>3.5</v>
      </c>
      <c r="W224" s="13">
        <v>10</v>
      </c>
      <c r="X224" s="8">
        <v>0.81</v>
      </c>
      <c r="Y224" s="11">
        <v>1.25</v>
      </c>
      <c r="Z224" s="14"/>
    </row>
    <row r="225" spans="1:26" ht="14.1" customHeight="1">
      <c r="A225" s="4" t="s">
        <v>426</v>
      </c>
      <c r="B225" s="6">
        <v>10</v>
      </c>
      <c r="C225" s="4" t="s">
        <v>31</v>
      </c>
      <c r="D225" s="6">
        <v>210</v>
      </c>
      <c r="E225" s="6">
        <f t="shared" si="8"/>
        <v>210</v>
      </c>
      <c r="F225" s="6">
        <v>3550</v>
      </c>
      <c r="G225" s="6">
        <v>185</v>
      </c>
      <c r="H225" s="6">
        <v>5320</v>
      </c>
      <c r="I225" s="7">
        <v>10600</v>
      </c>
      <c r="J225" s="19" t="s">
        <v>68</v>
      </c>
      <c r="K225" s="4" t="s">
        <v>427</v>
      </c>
      <c r="L225" s="9">
        <v>17.899999999999999</v>
      </c>
      <c r="M225" s="9">
        <v>17.399999999999999</v>
      </c>
      <c r="N225" s="8">
        <v>4.45</v>
      </c>
      <c r="O225" s="66">
        <v>4.1500000000000004</v>
      </c>
      <c r="P225" s="75">
        <v>16.5</v>
      </c>
      <c r="Q225" s="9">
        <v>3.9</v>
      </c>
      <c r="R225" s="9">
        <v>7.9</v>
      </c>
      <c r="S225" s="76">
        <v>7.1</v>
      </c>
      <c r="T225" s="54">
        <v>0.88900000000000001</v>
      </c>
      <c r="U225" s="4" t="s">
        <v>421</v>
      </c>
      <c r="V225" s="39">
        <v>3.5</v>
      </c>
      <c r="W225" s="13">
        <v>10</v>
      </c>
      <c r="X225" s="8">
        <v>0.81</v>
      </c>
      <c r="Y225" s="11">
        <v>1.25</v>
      </c>
      <c r="Z225" s="14"/>
    </row>
    <row r="226" spans="1:26" ht="14.1" customHeight="1">
      <c r="A226" s="4" t="s">
        <v>421</v>
      </c>
      <c r="B226" s="6">
        <v>10</v>
      </c>
      <c r="C226" s="4" t="s">
        <v>31</v>
      </c>
      <c r="D226" s="6">
        <v>210</v>
      </c>
      <c r="E226" s="6">
        <f t="shared" si="8"/>
        <v>210</v>
      </c>
      <c r="F226" s="6">
        <v>3550</v>
      </c>
      <c r="G226" s="6">
        <v>185</v>
      </c>
      <c r="H226" s="6">
        <v>5320</v>
      </c>
      <c r="I226" s="7">
        <v>10600</v>
      </c>
      <c r="J226" s="19" t="s">
        <v>68</v>
      </c>
      <c r="K226" s="4" t="s">
        <v>428</v>
      </c>
      <c r="L226" s="9">
        <v>17.899999999999999</v>
      </c>
      <c r="M226" s="9">
        <v>17.399999999999999</v>
      </c>
      <c r="N226" s="8">
        <v>4.45</v>
      </c>
      <c r="O226" s="66">
        <v>4.1500000000000004</v>
      </c>
      <c r="P226" s="75">
        <v>16.5</v>
      </c>
      <c r="Q226" s="9">
        <v>3.9</v>
      </c>
      <c r="R226" s="9">
        <v>7.9</v>
      </c>
      <c r="S226" s="76">
        <v>7.1</v>
      </c>
      <c r="T226" s="54">
        <v>0.88900000000000001</v>
      </c>
      <c r="U226" s="4" t="s">
        <v>421</v>
      </c>
      <c r="V226" s="39">
        <v>3.5</v>
      </c>
      <c r="W226" s="13">
        <v>10</v>
      </c>
      <c r="X226" s="8">
        <v>0.81</v>
      </c>
      <c r="Y226" s="11">
        <v>1.25</v>
      </c>
      <c r="Z226" s="14"/>
    </row>
    <row r="227" spans="1:26" ht="14.1" customHeight="1">
      <c r="A227" s="4" t="s">
        <v>421</v>
      </c>
      <c r="B227" s="6">
        <v>12</v>
      </c>
      <c r="C227" s="4" t="s">
        <v>31</v>
      </c>
      <c r="D227" s="6">
        <v>210</v>
      </c>
      <c r="E227" s="6">
        <f t="shared" si="8"/>
        <v>210</v>
      </c>
      <c r="F227" s="6">
        <v>4350</v>
      </c>
      <c r="G227" s="6">
        <v>225</v>
      </c>
      <c r="H227" s="6">
        <v>6520</v>
      </c>
      <c r="I227" s="7">
        <v>13000</v>
      </c>
      <c r="J227" s="19" t="s">
        <v>36</v>
      </c>
      <c r="K227" s="4" t="s">
        <v>429</v>
      </c>
      <c r="L227" s="9">
        <v>17.899999999999999</v>
      </c>
      <c r="M227" s="9">
        <v>17.399999999999999</v>
      </c>
      <c r="N227" s="8">
        <v>4.45</v>
      </c>
      <c r="O227" s="66">
        <v>4.1500000000000004</v>
      </c>
      <c r="P227" s="75">
        <v>16.5</v>
      </c>
      <c r="Q227" s="9">
        <v>3.9</v>
      </c>
      <c r="R227" s="9">
        <v>7.9</v>
      </c>
      <c r="S227" s="76">
        <v>7</v>
      </c>
      <c r="T227" s="54">
        <v>0.88900000000000001</v>
      </c>
      <c r="U227" s="4" t="s">
        <v>421</v>
      </c>
      <c r="V227" s="39">
        <v>3.5</v>
      </c>
      <c r="W227" s="13">
        <v>10</v>
      </c>
      <c r="X227" s="8">
        <v>0.81</v>
      </c>
      <c r="Y227" s="11">
        <v>1.25</v>
      </c>
      <c r="Z227" s="14"/>
    </row>
    <row r="228" spans="1:26" ht="14.1" customHeight="1">
      <c r="A228" s="4" t="s">
        <v>421</v>
      </c>
      <c r="B228" s="6">
        <v>12</v>
      </c>
      <c r="C228" s="4" t="s">
        <v>31</v>
      </c>
      <c r="D228" s="6">
        <v>210</v>
      </c>
      <c r="E228" s="6">
        <f t="shared" si="8"/>
        <v>210</v>
      </c>
      <c r="F228" s="6">
        <v>4350</v>
      </c>
      <c r="G228" s="6">
        <v>225</v>
      </c>
      <c r="H228" s="6">
        <v>6520</v>
      </c>
      <c r="I228" s="7">
        <v>13000</v>
      </c>
      <c r="J228" s="19" t="s">
        <v>105</v>
      </c>
      <c r="K228" s="4" t="s">
        <v>430</v>
      </c>
      <c r="L228" s="9">
        <v>17.899999999999999</v>
      </c>
      <c r="M228" s="9">
        <v>17.399999999999999</v>
      </c>
      <c r="N228" s="8">
        <v>4.45</v>
      </c>
      <c r="O228" s="66">
        <v>4.1500000000000004</v>
      </c>
      <c r="P228" s="75">
        <v>16.5</v>
      </c>
      <c r="Q228" s="9">
        <v>3.9</v>
      </c>
      <c r="R228" s="9">
        <v>7.9</v>
      </c>
      <c r="S228" s="76">
        <v>7</v>
      </c>
      <c r="T228" s="54">
        <v>0.88900000000000001</v>
      </c>
      <c r="U228" s="4" t="s">
        <v>421</v>
      </c>
      <c r="V228" s="39">
        <v>3.5</v>
      </c>
      <c r="W228" s="13">
        <v>10</v>
      </c>
      <c r="X228" s="8">
        <v>0.81</v>
      </c>
      <c r="Y228" s="11">
        <v>1.25</v>
      </c>
      <c r="Z228" s="14"/>
    </row>
    <row r="229" spans="1:26" ht="14.1" customHeight="1">
      <c r="A229" s="4" t="s">
        <v>61</v>
      </c>
      <c r="B229" s="6">
        <v>8</v>
      </c>
      <c r="C229" s="4" t="s">
        <v>41</v>
      </c>
      <c r="D229" s="6">
        <v>120</v>
      </c>
      <c r="E229" s="6">
        <f t="shared" si="8"/>
        <v>120</v>
      </c>
      <c r="F229" s="6">
        <v>3050</v>
      </c>
      <c r="G229" s="6">
        <v>105</v>
      </c>
      <c r="H229" s="6">
        <v>4570</v>
      </c>
      <c r="I229" s="13">
        <v>9200</v>
      </c>
      <c r="J229" s="19" t="s">
        <v>42</v>
      </c>
      <c r="K229" s="4" t="s">
        <v>431</v>
      </c>
      <c r="L229" s="9">
        <v>17.899999999999999</v>
      </c>
      <c r="M229" s="9">
        <v>17.3</v>
      </c>
      <c r="N229" s="8">
        <v>5.75</v>
      </c>
      <c r="O229" s="66">
        <v>5.35</v>
      </c>
      <c r="P229" s="75">
        <v>16.2</v>
      </c>
      <c r="Q229" s="6">
        <v>5</v>
      </c>
      <c r="R229" s="9">
        <v>7.5</v>
      </c>
      <c r="S229" s="76">
        <v>5.9</v>
      </c>
      <c r="T229" s="54">
        <v>0.86899999999999999</v>
      </c>
      <c r="U229" s="4" t="s">
        <v>61</v>
      </c>
      <c r="V229" s="39">
        <v>4.25</v>
      </c>
      <c r="W229" s="13">
        <v>8</v>
      </c>
      <c r="X229" s="8">
        <v>0.88</v>
      </c>
      <c r="Y229" s="11">
        <v>1.25</v>
      </c>
      <c r="Z229" s="14"/>
    </row>
    <row r="230" spans="1:26" ht="14.1" customHeight="1">
      <c r="A230" s="4" t="s">
        <v>61</v>
      </c>
      <c r="B230" s="6">
        <v>8</v>
      </c>
      <c r="C230" s="4" t="s">
        <v>31</v>
      </c>
      <c r="D230" s="82" t="s">
        <v>72</v>
      </c>
      <c r="E230" s="6">
        <f>1.15078*139</f>
        <v>159.95841999999999</v>
      </c>
      <c r="F230" s="6">
        <v>3050</v>
      </c>
      <c r="G230" s="6">
        <v>105</v>
      </c>
      <c r="H230" s="6">
        <v>4570</v>
      </c>
      <c r="I230" s="13">
        <v>9200</v>
      </c>
      <c r="J230" s="2" t="s">
        <v>32</v>
      </c>
      <c r="K230" s="4" t="s">
        <v>432</v>
      </c>
      <c r="L230" s="9">
        <v>17.899999999999999</v>
      </c>
      <c r="M230" s="9">
        <v>17.3</v>
      </c>
      <c r="N230" s="8">
        <v>5.75</v>
      </c>
      <c r="O230" s="66">
        <v>5.35</v>
      </c>
      <c r="P230" s="75">
        <v>16.2</v>
      </c>
      <c r="Q230" s="6">
        <v>5</v>
      </c>
      <c r="R230" s="9">
        <v>7.5</v>
      </c>
      <c r="S230" s="76">
        <v>5.9</v>
      </c>
      <c r="T230" s="54">
        <v>0.86899999999999999</v>
      </c>
      <c r="U230" s="4" t="s">
        <v>61</v>
      </c>
      <c r="V230" s="39">
        <v>4.25</v>
      </c>
      <c r="W230" s="13">
        <v>8</v>
      </c>
      <c r="X230" s="8">
        <v>0.88</v>
      </c>
      <c r="Y230" s="11">
        <v>1.25</v>
      </c>
      <c r="Z230" s="14"/>
    </row>
    <row r="231" spans="1:26" ht="15" customHeight="1">
      <c r="A231" s="4" t="s">
        <v>61</v>
      </c>
      <c r="B231" s="6">
        <v>8</v>
      </c>
      <c r="C231" s="4" t="s">
        <v>31</v>
      </c>
      <c r="D231" s="6">
        <v>190</v>
      </c>
      <c r="E231" s="6">
        <f t="shared" si="8"/>
        <v>190</v>
      </c>
      <c r="F231" s="6">
        <v>3050</v>
      </c>
      <c r="G231" s="6">
        <v>105</v>
      </c>
      <c r="H231" s="6">
        <v>4570</v>
      </c>
      <c r="I231" s="13">
        <v>9200</v>
      </c>
      <c r="J231" s="2" t="s">
        <v>62</v>
      </c>
      <c r="K231" s="4" t="s">
        <v>433</v>
      </c>
      <c r="L231" s="9">
        <v>17.899999999999999</v>
      </c>
      <c r="M231" s="9">
        <v>17.3</v>
      </c>
      <c r="N231" s="8">
        <v>5.75</v>
      </c>
      <c r="O231" s="66">
        <v>5.35</v>
      </c>
      <c r="P231" s="75">
        <v>16.2</v>
      </c>
      <c r="Q231" s="6">
        <v>5</v>
      </c>
      <c r="R231" s="9">
        <v>7.5</v>
      </c>
      <c r="S231" s="76">
        <v>5.9</v>
      </c>
      <c r="T231" s="54">
        <v>0.86899999999999999</v>
      </c>
      <c r="U231" s="4" t="s">
        <v>61</v>
      </c>
      <c r="V231" s="39">
        <v>4.25</v>
      </c>
      <c r="W231" s="13">
        <v>8</v>
      </c>
      <c r="X231" s="8">
        <v>0.88</v>
      </c>
      <c r="Y231" s="11">
        <v>1.25</v>
      </c>
      <c r="Z231" s="14"/>
    </row>
    <row r="232" spans="1:26" ht="14.1" customHeight="1">
      <c r="A232" s="4" t="s">
        <v>61</v>
      </c>
      <c r="B232" s="6">
        <v>8</v>
      </c>
      <c r="C232" s="4" t="s">
        <v>31</v>
      </c>
      <c r="D232" s="6">
        <v>210</v>
      </c>
      <c r="E232" s="6">
        <f t="shared" si="8"/>
        <v>210</v>
      </c>
      <c r="F232" s="6">
        <v>3050</v>
      </c>
      <c r="G232" s="6">
        <v>105</v>
      </c>
      <c r="H232" s="6">
        <v>4570</v>
      </c>
      <c r="I232" s="13">
        <v>9200</v>
      </c>
      <c r="J232" s="19" t="s">
        <v>141</v>
      </c>
      <c r="K232" s="4" t="s">
        <v>434</v>
      </c>
      <c r="L232" s="9">
        <v>17.899999999999999</v>
      </c>
      <c r="M232" s="9">
        <v>17.3</v>
      </c>
      <c r="N232" s="8">
        <v>5.75</v>
      </c>
      <c r="O232" s="66">
        <v>5.35</v>
      </c>
      <c r="P232" s="75">
        <v>16.2</v>
      </c>
      <c r="Q232" s="6">
        <v>5</v>
      </c>
      <c r="R232" s="9">
        <v>7.5</v>
      </c>
      <c r="S232" s="76">
        <v>5.9</v>
      </c>
      <c r="T232" s="54">
        <v>0.86899999999999999</v>
      </c>
      <c r="U232" s="4" t="s">
        <v>61</v>
      </c>
      <c r="V232" s="39">
        <v>4.25</v>
      </c>
      <c r="W232" s="13">
        <v>8</v>
      </c>
      <c r="X232" s="8">
        <v>0.88</v>
      </c>
      <c r="Y232" s="11">
        <v>1.25</v>
      </c>
      <c r="Z232" s="14"/>
    </row>
    <row r="233" spans="1:26" ht="14.1" customHeight="1">
      <c r="A233" s="4" t="s">
        <v>435</v>
      </c>
      <c r="B233" s="6">
        <v>10</v>
      </c>
      <c r="C233" s="4" t="s">
        <v>31</v>
      </c>
      <c r="D233" s="6">
        <v>210</v>
      </c>
      <c r="E233" s="6">
        <f t="shared" si="8"/>
        <v>210</v>
      </c>
      <c r="F233" s="6">
        <v>4000</v>
      </c>
      <c r="G233" s="6">
        <v>140</v>
      </c>
      <c r="H233" s="6">
        <v>6000</v>
      </c>
      <c r="I233" s="7">
        <v>12000</v>
      </c>
      <c r="J233" s="2" t="s">
        <v>62</v>
      </c>
      <c r="K233" s="4" t="s">
        <v>436</v>
      </c>
      <c r="L233" s="9">
        <v>17.899999999999999</v>
      </c>
      <c r="M233" s="9">
        <v>17.3</v>
      </c>
      <c r="N233" s="8">
        <v>5.75</v>
      </c>
      <c r="O233" s="66">
        <v>5.35</v>
      </c>
      <c r="P233" s="75">
        <v>16.2</v>
      </c>
      <c r="Q233" s="6">
        <v>5</v>
      </c>
      <c r="R233" s="9">
        <v>7.5</v>
      </c>
      <c r="S233" s="76">
        <v>6.1</v>
      </c>
      <c r="T233" s="54">
        <v>0.86899999999999999</v>
      </c>
      <c r="U233" s="4" t="s">
        <v>61</v>
      </c>
      <c r="V233" s="39">
        <v>4.25</v>
      </c>
      <c r="W233" s="13">
        <v>8</v>
      </c>
      <c r="X233" s="8">
        <v>0.88</v>
      </c>
      <c r="Y233" s="11">
        <v>1.25</v>
      </c>
      <c r="Z233" s="14"/>
    </row>
    <row r="234" spans="1:26" ht="14.1" customHeight="1">
      <c r="A234" s="4" t="s">
        <v>61</v>
      </c>
      <c r="B234" s="6">
        <v>10</v>
      </c>
      <c r="C234" s="4" t="s">
        <v>31</v>
      </c>
      <c r="D234" s="6">
        <v>210</v>
      </c>
      <c r="E234" s="6">
        <f t="shared" si="8"/>
        <v>210</v>
      </c>
      <c r="F234" s="6">
        <v>4000</v>
      </c>
      <c r="G234" s="6">
        <v>140</v>
      </c>
      <c r="H234" s="6">
        <v>6000</v>
      </c>
      <c r="I234" s="7">
        <v>12000</v>
      </c>
      <c r="J234" s="19" t="s">
        <v>87</v>
      </c>
      <c r="K234" s="4" t="s">
        <v>437</v>
      </c>
      <c r="L234" s="9">
        <v>17.899999999999999</v>
      </c>
      <c r="M234" s="9">
        <v>17.3</v>
      </c>
      <c r="N234" s="8">
        <v>5.75</v>
      </c>
      <c r="O234" s="66">
        <v>5.35</v>
      </c>
      <c r="P234" s="75">
        <v>16.2</v>
      </c>
      <c r="Q234" s="6">
        <v>5</v>
      </c>
      <c r="R234" s="9">
        <v>7.5</v>
      </c>
      <c r="S234" s="76">
        <v>6.1</v>
      </c>
      <c r="T234" s="54">
        <v>0.86899999999999999</v>
      </c>
      <c r="U234" s="4" t="s">
        <v>61</v>
      </c>
      <c r="V234" s="39">
        <v>4.25</v>
      </c>
      <c r="W234" s="13">
        <v>8</v>
      </c>
      <c r="X234" s="8">
        <v>0.88</v>
      </c>
      <c r="Y234" s="11">
        <v>1.25</v>
      </c>
      <c r="Z234" s="14"/>
    </row>
    <row r="235" spans="1:26" ht="14.1" customHeight="1">
      <c r="A235" s="4" t="s">
        <v>61</v>
      </c>
      <c r="B235" s="6">
        <v>14</v>
      </c>
      <c r="C235" s="4" t="s">
        <v>31</v>
      </c>
      <c r="D235" s="82" t="s">
        <v>438</v>
      </c>
      <c r="E235" s="6">
        <f>1.15078*239</f>
        <v>275.03641999999996</v>
      </c>
      <c r="F235" s="6">
        <v>6200</v>
      </c>
      <c r="G235" s="6">
        <v>215</v>
      </c>
      <c r="H235" s="6">
        <v>9300</v>
      </c>
      <c r="I235" s="7">
        <v>18600</v>
      </c>
      <c r="J235" s="2" t="s">
        <v>32</v>
      </c>
      <c r="K235" s="4" t="s">
        <v>439</v>
      </c>
      <c r="L235" s="9">
        <v>17.899999999999999</v>
      </c>
      <c r="M235" s="9">
        <v>17.3</v>
      </c>
      <c r="N235" s="8">
        <v>5.75</v>
      </c>
      <c r="O235" s="66">
        <v>5.35</v>
      </c>
      <c r="P235" s="75">
        <v>16.2</v>
      </c>
      <c r="Q235" s="6">
        <v>5</v>
      </c>
      <c r="R235" s="9">
        <v>7.5</v>
      </c>
      <c r="S235" s="76">
        <v>6.3</v>
      </c>
      <c r="T235" s="54">
        <v>0.86899999999999999</v>
      </c>
      <c r="U235" s="4" t="s">
        <v>61</v>
      </c>
      <c r="V235" s="39">
        <v>4.25</v>
      </c>
      <c r="W235" s="13">
        <v>8</v>
      </c>
      <c r="X235" s="8">
        <v>0.88</v>
      </c>
      <c r="Y235" s="11">
        <v>1.5</v>
      </c>
      <c r="Z235" s="14"/>
    </row>
    <row r="236" spans="1:26" ht="14.1" customHeight="1">
      <c r="A236" s="4" t="s">
        <v>440</v>
      </c>
      <c r="B236" s="6">
        <v>14</v>
      </c>
      <c r="C236" s="4" t="s">
        <v>31</v>
      </c>
      <c r="D236" s="6">
        <v>255</v>
      </c>
      <c r="E236" s="6">
        <f t="shared" si="8"/>
        <v>255</v>
      </c>
      <c r="F236" s="6">
        <v>6500</v>
      </c>
      <c r="G236" s="6">
        <v>265</v>
      </c>
      <c r="H236" s="6">
        <v>9750</v>
      </c>
      <c r="I236" s="7">
        <v>19500</v>
      </c>
      <c r="J236" s="2" t="s">
        <v>32</v>
      </c>
      <c r="K236" s="4" t="s">
        <v>441</v>
      </c>
      <c r="L236" s="6">
        <v>20</v>
      </c>
      <c r="M236" s="9">
        <v>19.5</v>
      </c>
      <c r="N236" s="8">
        <v>4.45</v>
      </c>
      <c r="O236" s="66">
        <v>4.1500000000000004</v>
      </c>
      <c r="P236" s="66">
        <v>19.45</v>
      </c>
      <c r="Q236" s="8">
        <v>3.95</v>
      </c>
      <c r="R236" s="9">
        <v>8.9</v>
      </c>
      <c r="S236" s="76">
        <v>8.1</v>
      </c>
      <c r="T236" s="54">
        <v>0.90100000000000002</v>
      </c>
      <c r="U236" s="4" t="s">
        <v>440</v>
      </c>
      <c r="V236" s="39">
        <v>3.5</v>
      </c>
      <c r="W236" s="13">
        <v>12</v>
      </c>
      <c r="X236" s="8">
        <v>0.81</v>
      </c>
      <c r="Y236" s="11">
        <v>1.28</v>
      </c>
      <c r="Z236" s="14"/>
    </row>
    <row r="237" spans="1:26" ht="14.1" customHeight="1">
      <c r="A237" s="4" t="s">
        <v>112</v>
      </c>
      <c r="B237" s="6">
        <v>12</v>
      </c>
      <c r="C237" s="4" t="s">
        <v>31</v>
      </c>
      <c r="D237" s="82" t="s">
        <v>222</v>
      </c>
      <c r="E237" s="6">
        <f>1.15078*174</f>
        <v>200.23571999999999</v>
      </c>
      <c r="F237" s="6">
        <v>7100</v>
      </c>
      <c r="G237" s="6">
        <v>235</v>
      </c>
      <c r="H237" s="6">
        <v>10650</v>
      </c>
      <c r="I237" s="7">
        <v>21300</v>
      </c>
      <c r="J237" s="19" t="s">
        <v>365</v>
      </c>
      <c r="K237" s="4" t="s">
        <v>442</v>
      </c>
      <c r="L237" s="8">
        <v>22.15</v>
      </c>
      <c r="M237" s="8">
        <v>21.55</v>
      </c>
      <c r="N237" s="9">
        <v>5.7</v>
      </c>
      <c r="O237" s="66">
        <v>5.35</v>
      </c>
      <c r="P237" s="75">
        <v>21.3</v>
      </c>
      <c r="Q237" s="8">
        <v>4.95</v>
      </c>
      <c r="R237" s="8">
        <v>9.65</v>
      </c>
      <c r="S237" s="76">
        <v>8.3000000000000007</v>
      </c>
      <c r="T237" s="54">
        <v>0.89</v>
      </c>
      <c r="U237" s="4" t="s">
        <v>112</v>
      </c>
      <c r="V237" s="39">
        <v>4.25</v>
      </c>
      <c r="W237" s="13">
        <v>12</v>
      </c>
      <c r="X237" s="8">
        <v>0.88</v>
      </c>
      <c r="Y237" s="11">
        <v>1.45</v>
      </c>
      <c r="Z237" s="14"/>
    </row>
    <row r="238" spans="1:26" ht="14.1" customHeight="1">
      <c r="A238" s="4" t="s">
        <v>443</v>
      </c>
      <c r="B238" s="6">
        <v>12</v>
      </c>
      <c r="C238" s="4" t="s">
        <v>31</v>
      </c>
      <c r="D238" s="82" t="s">
        <v>72</v>
      </c>
      <c r="E238" s="6">
        <f>1.15078*139</f>
        <v>159.95841999999999</v>
      </c>
      <c r="F238" s="6">
        <v>8070</v>
      </c>
      <c r="G238" s="6">
        <v>250</v>
      </c>
      <c r="H238" s="6">
        <v>12110</v>
      </c>
      <c r="I238" s="7">
        <v>24200</v>
      </c>
      <c r="J238" s="19" t="s">
        <v>365</v>
      </c>
      <c r="K238" s="4" t="s">
        <v>444</v>
      </c>
      <c r="L238" s="8">
        <v>24.15</v>
      </c>
      <c r="M238" s="8">
        <v>23.55</v>
      </c>
      <c r="N238" s="9">
        <v>5.7</v>
      </c>
      <c r="O238" s="66">
        <v>5.35</v>
      </c>
      <c r="P238" s="75">
        <v>23.3</v>
      </c>
      <c r="Q238" s="8">
        <v>4.95</v>
      </c>
      <c r="R238" s="8">
        <v>10.65</v>
      </c>
      <c r="S238" s="76">
        <v>9.1</v>
      </c>
      <c r="T238" s="54">
        <v>0.88700000000000001</v>
      </c>
      <c r="U238" s="4" t="s">
        <v>443</v>
      </c>
      <c r="V238" s="39">
        <v>4.25</v>
      </c>
      <c r="W238" s="13">
        <v>14</v>
      </c>
      <c r="X238" s="8">
        <v>0.88</v>
      </c>
      <c r="Y238" s="11">
        <v>1.38</v>
      </c>
      <c r="Z238" s="14"/>
    </row>
    <row r="239" spans="1:26" ht="14.1" customHeight="1">
      <c r="A239" s="4" t="s">
        <v>443</v>
      </c>
      <c r="B239" s="6">
        <v>16</v>
      </c>
      <c r="C239" s="4" t="s">
        <v>41</v>
      </c>
      <c r="D239" s="82" t="s">
        <v>222</v>
      </c>
      <c r="E239" s="6">
        <f>1.15078*174</f>
        <v>200.23571999999999</v>
      </c>
      <c r="F239" s="6">
        <v>11500</v>
      </c>
      <c r="G239" s="6">
        <v>355</v>
      </c>
      <c r="H239" s="6">
        <v>17250</v>
      </c>
      <c r="I239" s="7">
        <v>34500</v>
      </c>
      <c r="J239" s="19" t="s">
        <v>365</v>
      </c>
      <c r="K239" s="4" t="s">
        <v>445</v>
      </c>
      <c r="L239" s="8">
        <v>24.15</v>
      </c>
      <c r="M239" s="8">
        <v>23.55</v>
      </c>
      <c r="N239" s="9">
        <v>5.7</v>
      </c>
      <c r="O239" s="66">
        <v>5.35</v>
      </c>
      <c r="P239" s="75">
        <v>23.3</v>
      </c>
      <c r="Q239" s="8">
        <v>4.95</v>
      </c>
      <c r="R239" s="8">
        <v>10.65</v>
      </c>
      <c r="S239" s="76">
        <v>9.5</v>
      </c>
      <c r="T239" s="54">
        <v>0.88700000000000001</v>
      </c>
      <c r="U239" s="4" t="s">
        <v>443</v>
      </c>
      <c r="V239" s="39">
        <v>4.25</v>
      </c>
      <c r="W239" s="13">
        <v>14</v>
      </c>
      <c r="X239" s="8">
        <v>0.88</v>
      </c>
      <c r="Y239" s="11">
        <v>1.38</v>
      </c>
      <c r="Z239" s="14"/>
    </row>
    <row r="240" spans="1:26" ht="14.1" customHeight="1">
      <c r="A240" s="4" t="s">
        <v>159</v>
      </c>
      <c r="B240" s="6">
        <v>10</v>
      </c>
      <c r="C240" s="4" t="s">
        <v>31</v>
      </c>
      <c r="D240" s="6">
        <v>225</v>
      </c>
      <c r="E240" s="6">
        <f t="shared" si="8"/>
        <v>225</v>
      </c>
      <c r="F240" s="6">
        <v>6900</v>
      </c>
      <c r="G240" s="6">
        <v>155</v>
      </c>
      <c r="H240" s="6">
        <v>10350</v>
      </c>
      <c r="I240" s="7">
        <v>20700</v>
      </c>
      <c r="J240" s="19" t="s">
        <v>87</v>
      </c>
      <c r="K240" s="4" t="s">
        <v>446</v>
      </c>
      <c r="L240" s="8">
        <v>25.75</v>
      </c>
      <c r="M240" s="8">
        <v>25.05</v>
      </c>
      <c r="N240" s="8">
        <v>6.65</v>
      </c>
      <c r="O240" s="66">
        <v>6.25</v>
      </c>
      <c r="P240" s="66">
        <v>23.55</v>
      </c>
      <c r="Q240" s="8">
        <v>5.85</v>
      </c>
      <c r="R240" s="9">
        <v>11.2</v>
      </c>
      <c r="S240" s="76">
        <v>9.3000000000000007</v>
      </c>
      <c r="T240" s="54">
        <v>0.88400000000000001</v>
      </c>
      <c r="U240" s="4" t="s">
        <v>159</v>
      </c>
      <c r="V240" s="39">
        <v>5</v>
      </c>
      <c r="W240" s="13">
        <v>14</v>
      </c>
      <c r="X240" s="8">
        <v>1</v>
      </c>
      <c r="Y240" s="11">
        <v>1.4</v>
      </c>
      <c r="Z240" s="14"/>
    </row>
    <row r="241" spans="1:27" ht="14.1" customHeight="1">
      <c r="A241" s="4" t="s">
        <v>159</v>
      </c>
      <c r="B241" s="6">
        <v>12</v>
      </c>
      <c r="C241" s="4" t="s">
        <v>31</v>
      </c>
      <c r="D241" s="6">
        <v>225</v>
      </c>
      <c r="E241" s="6">
        <f t="shared" si="8"/>
        <v>225</v>
      </c>
      <c r="F241" s="6">
        <v>8600</v>
      </c>
      <c r="G241" s="6">
        <v>185</v>
      </c>
      <c r="H241" s="6">
        <v>12900</v>
      </c>
      <c r="I241" s="7">
        <v>25800</v>
      </c>
      <c r="J241" s="19" t="s">
        <v>141</v>
      </c>
      <c r="K241" s="4" t="s">
        <v>447</v>
      </c>
      <c r="L241" s="8">
        <v>25.75</v>
      </c>
      <c r="M241" s="8">
        <v>25.05</v>
      </c>
      <c r="N241" s="8">
        <v>6.65</v>
      </c>
      <c r="O241" s="66">
        <v>6.25</v>
      </c>
      <c r="P241" s="66">
        <v>23.55</v>
      </c>
      <c r="Q241" s="8">
        <v>5.85</v>
      </c>
      <c r="R241" s="9">
        <v>11.2</v>
      </c>
      <c r="S241" s="76">
        <v>9.4</v>
      </c>
      <c r="T241" s="54">
        <v>0.88400000000000001</v>
      </c>
      <c r="U241" s="4" t="s">
        <v>159</v>
      </c>
      <c r="V241" s="39">
        <v>5</v>
      </c>
      <c r="W241" s="13">
        <v>14</v>
      </c>
      <c r="X241" s="8">
        <v>1</v>
      </c>
      <c r="Y241" s="11">
        <v>1.7</v>
      </c>
      <c r="Z241" s="14"/>
    </row>
    <row r="242" spans="1:27" ht="14.1" customHeight="1">
      <c r="A242" s="4" t="s">
        <v>159</v>
      </c>
      <c r="B242" s="6">
        <v>14</v>
      </c>
      <c r="C242" s="4" t="s">
        <v>31</v>
      </c>
      <c r="D242" s="6">
        <v>210</v>
      </c>
      <c r="E242" s="6">
        <f t="shared" si="8"/>
        <v>210</v>
      </c>
      <c r="F242" s="6">
        <v>10000</v>
      </c>
      <c r="G242" s="6">
        <v>225</v>
      </c>
      <c r="H242" s="6">
        <v>15000</v>
      </c>
      <c r="I242" s="7">
        <v>30000</v>
      </c>
      <c r="J242" s="2" t="s">
        <v>62</v>
      </c>
      <c r="K242" s="4" t="s">
        <v>448</v>
      </c>
      <c r="L242" s="8">
        <v>25.75</v>
      </c>
      <c r="M242" s="8">
        <v>25.05</v>
      </c>
      <c r="N242" s="8">
        <v>6.65</v>
      </c>
      <c r="O242" s="66">
        <v>6.25</v>
      </c>
      <c r="P242" s="66">
        <v>23.55</v>
      </c>
      <c r="Q242" s="8">
        <v>5.85</v>
      </c>
      <c r="R242" s="9">
        <v>11.2</v>
      </c>
      <c r="S242" s="76">
        <v>9.39</v>
      </c>
      <c r="T242" s="54">
        <v>0.88400000000000001</v>
      </c>
      <c r="U242" s="4" t="s">
        <v>159</v>
      </c>
      <c r="V242" s="39">
        <v>5</v>
      </c>
      <c r="W242" s="13">
        <v>14</v>
      </c>
      <c r="X242" s="8">
        <v>1</v>
      </c>
      <c r="Y242" s="11">
        <v>1.7</v>
      </c>
      <c r="Z242" s="14"/>
    </row>
    <row r="243" spans="1:27" ht="14.1" customHeight="1">
      <c r="A243" s="4" t="s">
        <v>156</v>
      </c>
      <c r="B243" s="6">
        <v>6</v>
      </c>
      <c r="C243" s="4" t="s">
        <v>31</v>
      </c>
      <c r="D243" s="6">
        <v>190</v>
      </c>
      <c r="E243" s="6">
        <f t="shared" si="8"/>
        <v>190</v>
      </c>
      <c r="F243" s="6">
        <v>2950</v>
      </c>
      <c r="G243" s="6">
        <v>55</v>
      </c>
      <c r="H243" s="6">
        <v>4420</v>
      </c>
      <c r="I243" s="13">
        <v>8800</v>
      </c>
      <c r="J243" s="19" t="s">
        <v>141</v>
      </c>
      <c r="K243" s="4" t="s">
        <v>449</v>
      </c>
      <c r="L243" s="8">
        <v>24.15</v>
      </c>
      <c r="M243" s="9">
        <v>23.3</v>
      </c>
      <c r="N243" s="8">
        <v>7.65</v>
      </c>
      <c r="O243" s="75">
        <v>7.2</v>
      </c>
      <c r="P243" s="75">
        <v>21.5</v>
      </c>
      <c r="Q243" s="8">
        <v>6.75</v>
      </c>
      <c r="R243" s="6">
        <v>10</v>
      </c>
      <c r="S243" s="76">
        <v>7</v>
      </c>
      <c r="T243" s="54">
        <v>0.92400000000000004</v>
      </c>
      <c r="U243" s="4" t="s">
        <v>156</v>
      </c>
      <c r="V243" s="39">
        <v>5.5</v>
      </c>
      <c r="W243" s="13">
        <v>10</v>
      </c>
      <c r="X243" s="8">
        <v>0.91</v>
      </c>
      <c r="Y243" s="11">
        <v>1.25</v>
      </c>
      <c r="Z243" s="14"/>
    </row>
    <row r="244" spans="1:27" ht="14.1" customHeight="1">
      <c r="A244" s="4" t="s">
        <v>156</v>
      </c>
      <c r="B244" s="6">
        <v>8</v>
      </c>
      <c r="C244" s="4" t="s">
        <v>31</v>
      </c>
      <c r="D244" s="6">
        <v>160</v>
      </c>
      <c r="E244" s="6">
        <f t="shared" si="8"/>
        <v>160</v>
      </c>
      <c r="F244" s="6">
        <v>4150</v>
      </c>
      <c r="G244" s="6">
        <v>75</v>
      </c>
      <c r="H244" s="6">
        <v>6220</v>
      </c>
      <c r="I244" s="7">
        <v>12500</v>
      </c>
      <c r="J244" s="19" t="s">
        <v>141</v>
      </c>
      <c r="K244" s="4" t="s">
        <v>450</v>
      </c>
      <c r="L244" s="8">
        <v>24.15</v>
      </c>
      <c r="M244" s="9">
        <v>23.3</v>
      </c>
      <c r="N244" s="8">
        <v>7.65</v>
      </c>
      <c r="O244" s="75">
        <v>7.2</v>
      </c>
      <c r="P244" s="75">
        <v>21.5</v>
      </c>
      <c r="Q244" s="8">
        <v>6.75</v>
      </c>
      <c r="R244" s="6">
        <v>10</v>
      </c>
      <c r="S244" s="76">
        <v>7</v>
      </c>
      <c r="T244" s="54">
        <v>0.92400000000000004</v>
      </c>
      <c r="U244" s="4" t="s">
        <v>156</v>
      </c>
      <c r="V244" s="39">
        <v>5.5</v>
      </c>
      <c r="W244" s="13">
        <v>10</v>
      </c>
      <c r="X244" s="8">
        <v>0.91</v>
      </c>
      <c r="Y244" s="11">
        <v>1.25</v>
      </c>
      <c r="Z244" s="14"/>
    </row>
    <row r="245" spans="1:27" ht="14.1" customHeight="1">
      <c r="A245" s="4" t="s">
        <v>156</v>
      </c>
      <c r="B245" s="6">
        <v>10</v>
      </c>
      <c r="C245" s="4" t="s">
        <v>31</v>
      </c>
      <c r="D245" s="6">
        <v>210</v>
      </c>
      <c r="E245" s="6">
        <f t="shared" si="8"/>
        <v>210</v>
      </c>
      <c r="F245" s="6">
        <v>5400</v>
      </c>
      <c r="G245" s="6">
        <v>90</v>
      </c>
      <c r="H245" s="6">
        <v>8100</v>
      </c>
      <c r="I245" s="7">
        <v>16200</v>
      </c>
      <c r="J245" s="19" t="s">
        <v>141</v>
      </c>
      <c r="K245" s="4" t="s">
        <v>451</v>
      </c>
      <c r="L245" s="8">
        <v>24.15</v>
      </c>
      <c r="M245" s="9">
        <v>23.3</v>
      </c>
      <c r="N245" s="8">
        <v>7.65</v>
      </c>
      <c r="O245" s="75">
        <v>7.2</v>
      </c>
      <c r="P245" s="75">
        <v>21.5</v>
      </c>
      <c r="Q245" s="8">
        <v>6.75</v>
      </c>
      <c r="R245" s="6">
        <v>10</v>
      </c>
      <c r="S245" s="76">
        <v>7.2</v>
      </c>
      <c r="T245" s="54">
        <v>0.92400000000000004</v>
      </c>
      <c r="U245" s="4" t="s">
        <v>156</v>
      </c>
      <c r="V245" s="39">
        <v>5.5</v>
      </c>
      <c r="W245" s="13">
        <v>10</v>
      </c>
      <c r="X245" s="8">
        <v>0.91</v>
      </c>
      <c r="Y245" s="11">
        <v>1.25</v>
      </c>
      <c r="Z245" s="14"/>
    </row>
    <row r="246" spans="1:27" ht="14.1" customHeight="1">
      <c r="A246" s="4" t="s">
        <v>156</v>
      </c>
      <c r="B246" s="6">
        <v>10</v>
      </c>
      <c r="C246" s="4" t="s">
        <v>31</v>
      </c>
      <c r="D246" s="6">
        <v>225</v>
      </c>
      <c r="E246" s="6">
        <f t="shared" si="8"/>
        <v>225</v>
      </c>
      <c r="F246" s="6">
        <v>5400</v>
      </c>
      <c r="G246" s="6">
        <v>90</v>
      </c>
      <c r="H246" s="6">
        <v>8100</v>
      </c>
      <c r="I246" s="7">
        <v>16200</v>
      </c>
      <c r="J246" s="19" t="s">
        <v>87</v>
      </c>
      <c r="K246" s="4" t="s">
        <v>452</v>
      </c>
      <c r="L246" s="8">
        <v>24.15</v>
      </c>
      <c r="M246" s="9">
        <v>23.3</v>
      </c>
      <c r="N246" s="8">
        <v>7.65</v>
      </c>
      <c r="O246" s="75">
        <v>7.2</v>
      </c>
      <c r="P246" s="75">
        <v>21.5</v>
      </c>
      <c r="Q246" s="8">
        <v>6.75</v>
      </c>
      <c r="R246" s="6">
        <v>10</v>
      </c>
      <c r="S246" s="76">
        <v>7.2</v>
      </c>
      <c r="T246" s="54">
        <v>0.92400000000000004</v>
      </c>
      <c r="U246" s="4" t="s">
        <v>156</v>
      </c>
      <c r="V246" s="39">
        <v>5.5</v>
      </c>
      <c r="W246" s="13">
        <v>10</v>
      </c>
      <c r="X246" s="8">
        <v>0.91</v>
      </c>
      <c r="Y246" s="11">
        <v>1.25</v>
      </c>
      <c r="Z246" s="14"/>
    </row>
    <row r="247" spans="1:27" ht="14.1" customHeight="1">
      <c r="A247" s="4" t="s">
        <v>156</v>
      </c>
      <c r="B247" s="6">
        <v>12</v>
      </c>
      <c r="C247" s="4" t="s">
        <v>31</v>
      </c>
      <c r="D247" s="6">
        <v>225</v>
      </c>
      <c r="E247" s="6">
        <f t="shared" si="8"/>
        <v>225</v>
      </c>
      <c r="F247" s="6">
        <v>6800</v>
      </c>
      <c r="G247" s="6">
        <v>110</v>
      </c>
      <c r="H247" s="6">
        <v>10200</v>
      </c>
      <c r="I247" s="7">
        <v>20400</v>
      </c>
      <c r="J247" s="19" t="s">
        <v>141</v>
      </c>
      <c r="K247" s="4" t="s">
        <v>453</v>
      </c>
      <c r="L247" s="8">
        <v>24.15</v>
      </c>
      <c r="M247" s="9">
        <v>23.3</v>
      </c>
      <c r="N247" s="8">
        <v>7.65</v>
      </c>
      <c r="O247" s="75">
        <v>7.2</v>
      </c>
      <c r="P247" s="75">
        <v>21.5</v>
      </c>
      <c r="Q247" s="8">
        <v>6.75</v>
      </c>
      <c r="R247" s="6">
        <v>10</v>
      </c>
      <c r="S247" s="76">
        <v>7.3</v>
      </c>
      <c r="T247" s="54">
        <v>0.92400000000000004</v>
      </c>
      <c r="U247" s="4" t="s">
        <v>156</v>
      </c>
      <c r="V247" s="37">
        <v>5.5</v>
      </c>
      <c r="W247" s="13">
        <v>10</v>
      </c>
      <c r="X247" s="8">
        <v>0.91</v>
      </c>
      <c r="Y247" s="11">
        <v>1.25</v>
      </c>
      <c r="Z247" s="14"/>
    </row>
    <row r="248" spans="1:27" ht="15" customHeight="1">
      <c r="A248" s="4" t="s">
        <v>156</v>
      </c>
      <c r="B248" s="6">
        <v>12</v>
      </c>
      <c r="C248" s="4" t="s">
        <v>31</v>
      </c>
      <c r="D248" s="6">
        <v>225</v>
      </c>
      <c r="E248" s="6">
        <f t="shared" si="8"/>
        <v>225</v>
      </c>
      <c r="F248" s="6">
        <v>6800</v>
      </c>
      <c r="G248" s="6">
        <v>110</v>
      </c>
      <c r="H248" s="6">
        <v>10200</v>
      </c>
      <c r="I248" s="7">
        <v>20400</v>
      </c>
      <c r="J248" s="19" t="s">
        <v>141</v>
      </c>
      <c r="K248" s="4" t="s">
        <v>454</v>
      </c>
      <c r="L248" s="8">
        <v>24.15</v>
      </c>
      <c r="M248" s="9">
        <v>23.3</v>
      </c>
      <c r="N248" s="8">
        <v>7.65</v>
      </c>
      <c r="O248" s="75">
        <v>7.2</v>
      </c>
      <c r="P248" s="75">
        <v>21.5</v>
      </c>
      <c r="Q248" s="8">
        <v>6.75</v>
      </c>
      <c r="R248" s="6">
        <v>10</v>
      </c>
      <c r="S248" s="76">
        <v>7.3</v>
      </c>
      <c r="T248" s="54">
        <v>0.92400000000000004</v>
      </c>
      <c r="U248" s="4" t="s">
        <v>156</v>
      </c>
      <c r="V248" s="37">
        <v>5.5</v>
      </c>
      <c r="W248" s="13">
        <v>10</v>
      </c>
      <c r="X248" s="8">
        <v>0.91</v>
      </c>
      <c r="Y248" s="11">
        <v>1.25</v>
      </c>
      <c r="Z248" s="14"/>
    </row>
    <row r="249" spans="1:27" ht="14.1" customHeight="1">
      <c r="A249" s="4" t="s">
        <v>156</v>
      </c>
      <c r="B249" s="6">
        <v>12</v>
      </c>
      <c r="C249" s="4" t="s">
        <v>31</v>
      </c>
      <c r="D249" s="6">
        <v>225</v>
      </c>
      <c r="E249" s="6">
        <f t="shared" si="8"/>
        <v>225</v>
      </c>
      <c r="F249" s="6">
        <v>6800</v>
      </c>
      <c r="G249" s="6">
        <v>110</v>
      </c>
      <c r="H249" s="6">
        <v>10200</v>
      </c>
      <c r="I249" s="7">
        <v>20400</v>
      </c>
      <c r="J249" s="19" t="s">
        <v>87</v>
      </c>
      <c r="K249" s="4" t="s">
        <v>455</v>
      </c>
      <c r="L249" s="8">
        <v>24.15</v>
      </c>
      <c r="M249" s="9">
        <v>23.3</v>
      </c>
      <c r="N249" s="8">
        <v>7.65</v>
      </c>
      <c r="O249" s="75">
        <v>7.2</v>
      </c>
      <c r="P249" s="75">
        <v>21.5</v>
      </c>
      <c r="Q249" s="8">
        <v>6.75</v>
      </c>
      <c r="R249" s="6">
        <v>10</v>
      </c>
      <c r="S249" s="76">
        <v>7.3</v>
      </c>
      <c r="T249" s="54">
        <v>0.92400000000000004</v>
      </c>
      <c r="U249" s="4" t="s">
        <v>156</v>
      </c>
      <c r="V249" s="39">
        <v>5.5</v>
      </c>
      <c r="W249" s="13">
        <v>10</v>
      </c>
      <c r="X249" s="8">
        <v>0.91</v>
      </c>
      <c r="Y249" s="11">
        <v>1.25</v>
      </c>
      <c r="Z249" s="14"/>
    </row>
    <row r="250" spans="1:27" ht="14.1" customHeight="1">
      <c r="A250" s="4" t="s">
        <v>156</v>
      </c>
      <c r="B250" s="6">
        <v>14</v>
      </c>
      <c r="C250" s="4" t="s">
        <v>31</v>
      </c>
      <c r="D250" s="6">
        <v>190</v>
      </c>
      <c r="E250" s="6">
        <f t="shared" si="8"/>
        <v>190</v>
      </c>
      <c r="F250" s="6">
        <v>8200</v>
      </c>
      <c r="G250" s="6">
        <v>135</v>
      </c>
      <c r="H250" s="6">
        <v>12300</v>
      </c>
      <c r="I250" s="7">
        <v>24600</v>
      </c>
      <c r="J250" s="19" t="s">
        <v>141</v>
      </c>
      <c r="K250" s="4" t="s">
        <v>456</v>
      </c>
      <c r="L250" s="8">
        <v>24.15</v>
      </c>
      <c r="M250" s="9">
        <v>23.3</v>
      </c>
      <c r="N250" s="8">
        <v>7.65</v>
      </c>
      <c r="O250" s="75">
        <v>7.2</v>
      </c>
      <c r="P250" s="75">
        <v>21.5</v>
      </c>
      <c r="Q250" s="8">
        <v>6.75</v>
      </c>
      <c r="R250" s="6">
        <v>10</v>
      </c>
      <c r="S250" s="76">
        <v>7.4</v>
      </c>
      <c r="T250" s="54">
        <v>0.92400000000000004</v>
      </c>
      <c r="U250" s="4" t="s">
        <v>156</v>
      </c>
      <c r="V250" s="39">
        <v>5.5</v>
      </c>
      <c r="W250" s="13">
        <v>10</v>
      </c>
      <c r="X250" s="8">
        <v>0.91</v>
      </c>
      <c r="Y250" s="11">
        <v>1.6</v>
      </c>
      <c r="Z250" s="14"/>
    </row>
    <row r="251" spans="1:27" ht="14.1" customHeight="1">
      <c r="A251" s="4" t="s">
        <v>156</v>
      </c>
      <c r="B251" s="6">
        <v>14</v>
      </c>
      <c r="C251" s="4" t="s">
        <v>31</v>
      </c>
      <c r="D251" s="82" t="s">
        <v>135</v>
      </c>
      <c r="E251" s="6">
        <f>1.15078*217</f>
        <v>249.71925999999999</v>
      </c>
      <c r="F251" s="6">
        <v>8200</v>
      </c>
      <c r="G251" s="6">
        <v>135</v>
      </c>
      <c r="H251" s="6">
        <v>12300</v>
      </c>
      <c r="I251" s="7">
        <v>24600</v>
      </c>
      <c r="J251" s="2" t="s">
        <v>32</v>
      </c>
      <c r="K251" s="4" t="s">
        <v>457</v>
      </c>
      <c r="L251" s="8">
        <v>24.15</v>
      </c>
      <c r="M251" s="9">
        <v>23.3</v>
      </c>
      <c r="N251" s="8">
        <v>7.65</v>
      </c>
      <c r="O251" s="75">
        <v>7.2</v>
      </c>
      <c r="P251" s="75">
        <v>21.5</v>
      </c>
      <c r="Q251" s="8">
        <v>6.75</v>
      </c>
      <c r="R251" s="6">
        <v>10</v>
      </c>
      <c r="S251" s="76">
        <v>7.4</v>
      </c>
      <c r="T251" s="54">
        <v>0.92400000000000004</v>
      </c>
      <c r="U251" s="4" t="s">
        <v>156</v>
      </c>
      <c r="V251" s="39">
        <v>5.5</v>
      </c>
      <c r="W251" s="13">
        <v>10</v>
      </c>
      <c r="X251" s="8">
        <v>0.91</v>
      </c>
      <c r="Y251" s="11">
        <v>1.6</v>
      </c>
      <c r="Z251" s="14"/>
    </row>
    <row r="252" spans="1:27" ht="25.5" customHeight="1">
      <c r="A252" s="4" t="s">
        <v>156</v>
      </c>
      <c r="B252" s="6">
        <v>16</v>
      </c>
      <c r="C252" s="4" t="s">
        <v>31</v>
      </c>
      <c r="D252" s="6">
        <v>210</v>
      </c>
      <c r="E252" s="6">
        <f t="shared" si="8"/>
        <v>210</v>
      </c>
      <c r="F252" s="6">
        <v>9725</v>
      </c>
      <c r="G252" s="6">
        <v>165</v>
      </c>
      <c r="H252" s="6">
        <v>14590</v>
      </c>
      <c r="I252" s="7">
        <v>29200</v>
      </c>
      <c r="J252" s="19" t="s">
        <v>141</v>
      </c>
      <c r="K252" s="25" t="s">
        <v>458</v>
      </c>
      <c r="L252" s="8">
        <v>24.15</v>
      </c>
      <c r="M252" s="9">
        <v>23.3</v>
      </c>
      <c r="N252" s="8">
        <v>7.65</v>
      </c>
      <c r="O252" s="75">
        <v>7.2</v>
      </c>
      <c r="P252" s="75">
        <v>21.5</v>
      </c>
      <c r="Q252" s="8">
        <v>6.75</v>
      </c>
      <c r="R252" s="6">
        <v>10</v>
      </c>
      <c r="S252" s="76">
        <v>7.5</v>
      </c>
      <c r="T252" s="54">
        <v>0.92400000000000004</v>
      </c>
      <c r="U252" s="4" t="s">
        <v>156</v>
      </c>
      <c r="V252" s="39">
        <v>5.5</v>
      </c>
      <c r="W252" s="13">
        <v>10</v>
      </c>
      <c r="X252" s="8">
        <v>0.91</v>
      </c>
      <c r="Y252" s="11">
        <v>1.7</v>
      </c>
      <c r="Z252" s="30"/>
    </row>
    <row r="253" spans="1:27" ht="14.1" customHeight="1">
      <c r="A253" s="4" t="s">
        <v>156</v>
      </c>
      <c r="B253" s="6">
        <v>16</v>
      </c>
      <c r="C253" s="4" t="s">
        <v>31</v>
      </c>
      <c r="D253" s="6">
        <v>225</v>
      </c>
      <c r="E253" s="6">
        <f t="shared" si="8"/>
        <v>225</v>
      </c>
      <c r="F253" s="6">
        <v>9725</v>
      </c>
      <c r="G253" s="6">
        <v>165</v>
      </c>
      <c r="H253" s="6">
        <v>14590</v>
      </c>
      <c r="I253" s="7">
        <v>29200</v>
      </c>
      <c r="J253" s="19" t="s">
        <v>141</v>
      </c>
      <c r="K253" s="4" t="s">
        <v>459</v>
      </c>
      <c r="L253" s="8">
        <v>24.15</v>
      </c>
      <c r="M253" s="9">
        <v>23.3</v>
      </c>
      <c r="N253" s="8">
        <v>7.65</v>
      </c>
      <c r="O253" s="75">
        <v>7.2</v>
      </c>
      <c r="P253" s="75">
        <v>21.5</v>
      </c>
      <c r="Q253" s="8">
        <v>6.75</v>
      </c>
      <c r="R253" s="6">
        <v>10</v>
      </c>
      <c r="S253" s="76">
        <v>7.5</v>
      </c>
      <c r="T253" s="54">
        <v>0.92400000000000004</v>
      </c>
      <c r="U253" s="4" t="s">
        <v>156</v>
      </c>
      <c r="V253" s="39">
        <v>5.5</v>
      </c>
      <c r="W253" s="13">
        <v>10</v>
      </c>
      <c r="X253" s="8">
        <v>0.91</v>
      </c>
      <c r="Y253" s="11">
        <v>1.7</v>
      </c>
      <c r="Z253" s="14"/>
    </row>
    <row r="254" spans="1:27" ht="13.7" customHeight="1">
      <c r="A254" s="4" t="s">
        <v>460</v>
      </c>
      <c r="B254" s="6">
        <v>14</v>
      </c>
      <c r="C254" s="4" t="s">
        <v>31</v>
      </c>
      <c r="D254" s="82" t="s">
        <v>222</v>
      </c>
      <c r="E254" s="6">
        <f>1.15078*174</f>
        <v>200.23571999999999</v>
      </c>
      <c r="F254" s="6">
        <v>11000</v>
      </c>
      <c r="G254" s="6">
        <v>195</v>
      </c>
      <c r="H254" s="6">
        <v>16500</v>
      </c>
      <c r="I254" s="7">
        <v>33000</v>
      </c>
      <c r="J254" s="2" t="s">
        <v>32</v>
      </c>
      <c r="K254" s="4" t="s">
        <v>461</v>
      </c>
      <c r="L254" s="9">
        <v>27.4</v>
      </c>
      <c r="M254" s="9">
        <v>26.6</v>
      </c>
      <c r="N254" s="8">
        <v>7.85</v>
      </c>
      <c r="O254" s="75">
        <v>7.4</v>
      </c>
      <c r="P254" s="75">
        <v>24.9</v>
      </c>
      <c r="Q254" s="8">
        <v>6.95</v>
      </c>
      <c r="R254" s="8">
        <v>11.75</v>
      </c>
      <c r="S254" s="76">
        <v>9.3000000000000007</v>
      </c>
      <c r="T254" s="54">
        <v>0.85099999999999998</v>
      </c>
      <c r="U254" s="4" t="s">
        <v>460</v>
      </c>
      <c r="V254" s="39">
        <v>6</v>
      </c>
      <c r="W254" s="13">
        <v>14</v>
      </c>
      <c r="X254" s="8">
        <v>1</v>
      </c>
      <c r="Y254" s="11">
        <v>1.75</v>
      </c>
      <c r="Z254" s="14"/>
    </row>
    <row r="255" spans="1:27" ht="14.1" customHeight="1">
      <c r="A255" s="4" t="s">
        <v>462</v>
      </c>
      <c r="B255" s="6">
        <v>10</v>
      </c>
      <c r="C255" s="4" t="s">
        <v>31</v>
      </c>
      <c r="D255" s="6">
        <v>210</v>
      </c>
      <c r="E255" s="6">
        <f t="shared" si="8"/>
        <v>210</v>
      </c>
      <c r="F255" s="6">
        <v>5700</v>
      </c>
      <c r="G255" s="13">
        <v>85</v>
      </c>
      <c r="H255" s="17">
        <v>8550</v>
      </c>
      <c r="I255" s="6">
        <v>17100</v>
      </c>
      <c r="J255" s="4" t="s">
        <v>87</v>
      </c>
      <c r="K255" s="4" t="s">
        <v>463</v>
      </c>
      <c r="L255" s="9">
        <v>24.5</v>
      </c>
      <c r="M255" s="8">
        <v>23.75</v>
      </c>
      <c r="N255" s="15">
        <v>8.5</v>
      </c>
      <c r="O255" s="74">
        <v>8</v>
      </c>
      <c r="P255" s="65">
        <v>21.89</v>
      </c>
      <c r="Q255" s="9">
        <v>7.5</v>
      </c>
      <c r="R255" s="8">
        <v>10.050000000000001</v>
      </c>
      <c r="S255" s="65">
        <v>7.2</v>
      </c>
      <c r="T255" s="54">
        <v>0.85599999999999998</v>
      </c>
      <c r="U255" s="4" t="s">
        <v>378</v>
      </c>
      <c r="V255" s="11">
        <v>6.25</v>
      </c>
      <c r="W255" s="13">
        <v>10</v>
      </c>
      <c r="X255" s="8">
        <v>0.81</v>
      </c>
      <c r="Y255" s="8">
        <v>1.35</v>
      </c>
      <c r="Z255" s="14"/>
      <c r="AA255" s="34"/>
    </row>
    <row r="256" spans="1:27" ht="12.95" customHeight="1">
      <c r="A256" s="4" t="s">
        <v>462</v>
      </c>
      <c r="B256" s="6">
        <v>12</v>
      </c>
      <c r="C256" s="4" t="s">
        <v>31</v>
      </c>
      <c r="D256" s="6">
        <v>160</v>
      </c>
      <c r="E256" s="6">
        <f t="shared" si="8"/>
        <v>160</v>
      </c>
      <c r="F256" s="6">
        <v>6900</v>
      </c>
      <c r="G256" s="13">
        <v>90</v>
      </c>
      <c r="H256" s="31">
        <v>10000</v>
      </c>
      <c r="I256" s="6">
        <v>18600</v>
      </c>
      <c r="J256" s="4" t="s">
        <v>141</v>
      </c>
      <c r="K256" s="4" t="s">
        <v>464</v>
      </c>
      <c r="L256" s="9">
        <v>24.5</v>
      </c>
      <c r="M256" s="8">
        <v>23.75</v>
      </c>
      <c r="N256" s="15">
        <v>8.5</v>
      </c>
      <c r="O256" s="74">
        <v>8</v>
      </c>
      <c r="P256" s="68">
        <v>21.9</v>
      </c>
      <c r="Q256" s="9">
        <v>7.5</v>
      </c>
      <c r="R256" s="8">
        <v>9.85</v>
      </c>
      <c r="S256" s="65">
        <v>7.09</v>
      </c>
      <c r="T256" s="54">
        <v>0.85599999999999998</v>
      </c>
      <c r="U256" s="4" t="s">
        <v>378</v>
      </c>
      <c r="V256" s="11">
        <v>6.25</v>
      </c>
      <c r="W256" s="13">
        <v>10</v>
      </c>
      <c r="X256" s="8">
        <v>0.81</v>
      </c>
      <c r="Y256" s="8">
        <v>1.35</v>
      </c>
      <c r="Z256" s="14"/>
      <c r="AA256" s="34"/>
    </row>
    <row r="257" spans="1:27" ht="14.1" customHeight="1">
      <c r="A257" s="4" t="s">
        <v>465</v>
      </c>
      <c r="B257" s="6">
        <v>16</v>
      </c>
      <c r="C257" s="4" t="s">
        <v>31</v>
      </c>
      <c r="D257" s="6">
        <v>225</v>
      </c>
      <c r="E257" s="6">
        <f t="shared" si="8"/>
        <v>225</v>
      </c>
      <c r="F257" s="6">
        <v>14200</v>
      </c>
      <c r="G257" s="7">
        <v>199</v>
      </c>
      <c r="H257" s="31">
        <v>21300</v>
      </c>
      <c r="I257" s="6">
        <v>42600</v>
      </c>
      <c r="J257" s="4" t="s">
        <v>141</v>
      </c>
      <c r="K257" s="4" t="s">
        <v>466</v>
      </c>
      <c r="L257" s="9">
        <v>30.3</v>
      </c>
      <c r="M257" s="9">
        <v>29.5</v>
      </c>
      <c r="N257" s="15">
        <v>8.9</v>
      </c>
      <c r="O257" s="68">
        <v>8.3000000000000007</v>
      </c>
      <c r="P257" s="65">
        <v>27.35</v>
      </c>
      <c r="Q257" s="8">
        <v>7.85</v>
      </c>
      <c r="R257" s="8">
        <v>12.94</v>
      </c>
      <c r="S257" s="65">
        <v>10.1</v>
      </c>
      <c r="T257" s="54">
        <v>0.86499999999999999</v>
      </c>
      <c r="U257" s="4" t="s">
        <v>465</v>
      </c>
      <c r="V257" s="11">
        <v>7</v>
      </c>
      <c r="W257" s="13">
        <v>15</v>
      </c>
      <c r="X257" s="8">
        <v>1.1299999999999999</v>
      </c>
      <c r="Y257" s="8">
        <v>2.25</v>
      </c>
      <c r="Z257" s="14"/>
      <c r="AA257" s="34"/>
    </row>
    <row r="258" spans="1:27" ht="12.95" customHeight="1">
      <c r="A258" s="4" t="s">
        <v>213</v>
      </c>
      <c r="B258" s="6">
        <v>14</v>
      </c>
      <c r="C258" s="4" t="s">
        <v>31</v>
      </c>
      <c r="D258" s="6">
        <v>210</v>
      </c>
      <c r="E258" s="6">
        <f t="shared" si="8"/>
        <v>210</v>
      </c>
      <c r="F258" s="6">
        <v>13000</v>
      </c>
      <c r="G258" s="7">
        <v>170</v>
      </c>
      <c r="H258" s="31">
        <v>19500</v>
      </c>
      <c r="I258" s="6">
        <v>39000</v>
      </c>
      <c r="J258" s="4" t="s">
        <v>141</v>
      </c>
      <c r="K258" s="4" t="s">
        <v>467</v>
      </c>
      <c r="L258" s="6">
        <v>31</v>
      </c>
      <c r="M258" s="8">
        <v>30.05</v>
      </c>
      <c r="N258" s="15">
        <v>8.9</v>
      </c>
      <c r="O258" s="65">
        <v>8.35</v>
      </c>
      <c r="P258" s="65">
        <v>28.05</v>
      </c>
      <c r="Q258" s="9">
        <v>7.9</v>
      </c>
      <c r="R258" s="9">
        <v>13.3</v>
      </c>
      <c r="S258" s="65">
        <v>10.4</v>
      </c>
      <c r="T258" s="54">
        <v>0.84199999999999997</v>
      </c>
      <c r="U258" s="4" t="s">
        <v>213</v>
      </c>
      <c r="V258" s="11">
        <v>7</v>
      </c>
      <c r="W258" s="13">
        <v>16</v>
      </c>
      <c r="X258" s="8">
        <v>1.1299999999999999</v>
      </c>
      <c r="Y258" s="8">
        <v>1.75</v>
      </c>
      <c r="Z258" s="14"/>
      <c r="AA258" s="34"/>
    </row>
    <row r="259" spans="1:27" ht="14.1" customHeight="1">
      <c r="A259" s="4" t="s">
        <v>468</v>
      </c>
      <c r="B259" s="6">
        <v>22</v>
      </c>
      <c r="C259" s="4" t="s">
        <v>31</v>
      </c>
      <c r="D259" s="6">
        <v>225</v>
      </c>
      <c r="E259" s="6">
        <f t="shared" si="8"/>
        <v>225</v>
      </c>
      <c r="F259" s="6">
        <v>20500</v>
      </c>
      <c r="G259" s="7">
        <v>185</v>
      </c>
      <c r="H259" s="31">
        <v>30750</v>
      </c>
      <c r="I259" s="6">
        <v>61500</v>
      </c>
      <c r="J259" s="4" t="s">
        <v>141</v>
      </c>
      <c r="K259" s="4" t="s">
        <v>469</v>
      </c>
      <c r="L259" s="9">
        <v>33.4</v>
      </c>
      <c r="M259" s="9">
        <v>32.6</v>
      </c>
      <c r="N259" s="15">
        <v>11.3</v>
      </c>
      <c r="O259" s="68">
        <v>10.6</v>
      </c>
      <c r="P259" s="68">
        <v>29.9</v>
      </c>
      <c r="Q259" s="8">
        <v>9.94</v>
      </c>
      <c r="R259" s="8">
        <v>13.94</v>
      </c>
      <c r="S259" s="65">
        <v>10.1</v>
      </c>
      <c r="T259" s="54">
        <v>0.86699999999999999</v>
      </c>
      <c r="U259" s="4" t="s">
        <v>468</v>
      </c>
      <c r="V259" s="11">
        <v>9</v>
      </c>
      <c r="W259" s="13">
        <v>14</v>
      </c>
      <c r="X259" s="8">
        <v>1.5</v>
      </c>
      <c r="Y259" s="8">
        <v>2.7</v>
      </c>
      <c r="Z259" s="14"/>
      <c r="AA259" s="34"/>
    </row>
    <row r="260" spans="1:27" ht="12.95" customHeight="1">
      <c r="A260" s="4" t="s">
        <v>233</v>
      </c>
      <c r="B260" s="6">
        <v>22</v>
      </c>
      <c r="C260" s="4" t="s">
        <v>31</v>
      </c>
      <c r="D260" s="6">
        <v>190</v>
      </c>
      <c r="E260" s="6">
        <f t="shared" si="8"/>
        <v>190</v>
      </c>
      <c r="F260" s="6">
        <v>23300</v>
      </c>
      <c r="G260" s="7">
        <v>200</v>
      </c>
      <c r="H260" s="31">
        <v>34950</v>
      </c>
      <c r="I260" s="6">
        <v>69900</v>
      </c>
      <c r="J260" s="4" t="s">
        <v>32</v>
      </c>
      <c r="K260" s="4" t="s">
        <v>470</v>
      </c>
      <c r="L260" s="9">
        <v>35.1</v>
      </c>
      <c r="M260" s="6">
        <v>34</v>
      </c>
      <c r="N260" s="15">
        <v>11.5</v>
      </c>
      <c r="O260" s="68">
        <v>10.8</v>
      </c>
      <c r="P260" s="65">
        <v>31.65</v>
      </c>
      <c r="Q260" s="9">
        <v>10.1</v>
      </c>
      <c r="R260" s="8">
        <v>14.75</v>
      </c>
      <c r="S260" s="65">
        <v>11.19</v>
      </c>
      <c r="T260" s="54">
        <v>0.83199999999999996</v>
      </c>
      <c r="U260" s="4" t="s">
        <v>233</v>
      </c>
      <c r="V260" s="11">
        <v>9</v>
      </c>
      <c r="W260" s="13">
        <v>16</v>
      </c>
      <c r="X260" s="8">
        <v>1.38</v>
      </c>
      <c r="Y260" s="8">
        <v>2.9</v>
      </c>
      <c r="Z260" s="14"/>
      <c r="AA260" s="34"/>
    </row>
    <row r="261" spans="1:27" ht="25.5" customHeight="1">
      <c r="A261" s="4" t="s">
        <v>233</v>
      </c>
      <c r="B261" s="6">
        <v>22</v>
      </c>
      <c r="C261" s="4" t="s">
        <v>31</v>
      </c>
      <c r="D261" s="6">
        <v>225</v>
      </c>
      <c r="E261" s="6">
        <f t="shared" si="8"/>
        <v>225</v>
      </c>
      <c r="F261" s="6">
        <v>23300</v>
      </c>
      <c r="G261" s="7">
        <v>200</v>
      </c>
      <c r="H261" s="31">
        <v>34950</v>
      </c>
      <c r="I261" s="6">
        <v>69900</v>
      </c>
      <c r="J261" s="4" t="s">
        <v>141</v>
      </c>
      <c r="K261" s="25" t="s">
        <v>471</v>
      </c>
      <c r="L261" s="9">
        <v>35.1</v>
      </c>
      <c r="M261" s="6">
        <v>34</v>
      </c>
      <c r="N261" s="15">
        <v>11.5</v>
      </c>
      <c r="O261" s="68">
        <v>10.8</v>
      </c>
      <c r="P261" s="65">
        <v>31.65</v>
      </c>
      <c r="Q261" s="9">
        <v>10.1</v>
      </c>
      <c r="R261" s="8">
        <v>14.75</v>
      </c>
      <c r="S261" s="65">
        <v>11.19</v>
      </c>
      <c r="T261" s="54">
        <v>0.83199999999999996</v>
      </c>
      <c r="U261" s="4" t="s">
        <v>233</v>
      </c>
      <c r="V261" s="11">
        <v>9</v>
      </c>
      <c r="W261" s="13">
        <v>16</v>
      </c>
      <c r="X261" s="8">
        <v>1.38</v>
      </c>
      <c r="Y261" s="8">
        <v>2.6</v>
      </c>
      <c r="Z261" s="30"/>
      <c r="AA261" s="35"/>
    </row>
    <row r="262" spans="1:27" ht="12.95" customHeight="1">
      <c r="A262" s="4" t="s">
        <v>233</v>
      </c>
      <c r="B262" s="6">
        <v>24</v>
      </c>
      <c r="C262" s="4" t="s">
        <v>31</v>
      </c>
      <c r="D262" s="6">
        <v>201</v>
      </c>
      <c r="E262" s="6">
        <f t="shared" si="8"/>
        <v>201</v>
      </c>
      <c r="F262" s="6">
        <v>26500</v>
      </c>
      <c r="G262" s="7">
        <v>235</v>
      </c>
      <c r="H262" s="31">
        <v>39750</v>
      </c>
      <c r="I262" s="6">
        <v>79500</v>
      </c>
      <c r="J262" s="4" t="s">
        <v>32</v>
      </c>
      <c r="K262" s="4" t="s">
        <v>472</v>
      </c>
      <c r="L262" s="9">
        <v>35.1</v>
      </c>
      <c r="M262" s="6">
        <v>34</v>
      </c>
      <c r="N262" s="15">
        <v>11.5</v>
      </c>
      <c r="O262" s="68">
        <v>10.8</v>
      </c>
      <c r="P262" s="65">
        <v>31.65</v>
      </c>
      <c r="Q262" s="9">
        <v>10.1</v>
      </c>
      <c r="R262" s="8">
        <v>14.75</v>
      </c>
      <c r="S262" s="65">
        <v>11</v>
      </c>
      <c r="T262" s="54">
        <v>0.83199999999999996</v>
      </c>
      <c r="U262" s="4" t="s">
        <v>233</v>
      </c>
      <c r="V262" s="11">
        <v>9</v>
      </c>
      <c r="W262" s="13">
        <v>16</v>
      </c>
      <c r="X262" s="8">
        <v>1.38</v>
      </c>
      <c r="Y262" s="8">
        <v>2.8</v>
      </c>
      <c r="Z262" s="14"/>
      <c r="AA262" s="34"/>
    </row>
    <row r="263" spans="1:27" ht="14.1" customHeight="1">
      <c r="A263" s="4" t="s">
        <v>473</v>
      </c>
      <c r="B263" s="6">
        <v>14</v>
      </c>
      <c r="C263" s="4" t="s">
        <v>31</v>
      </c>
      <c r="D263" s="6">
        <v>210</v>
      </c>
      <c r="E263" s="6">
        <f t="shared" si="8"/>
        <v>210</v>
      </c>
      <c r="F263" s="6">
        <v>15000</v>
      </c>
      <c r="G263" s="7">
        <v>100</v>
      </c>
      <c r="H263" s="31">
        <v>22500</v>
      </c>
      <c r="I263" s="6">
        <v>45000</v>
      </c>
      <c r="J263" s="4" t="s">
        <v>141</v>
      </c>
      <c r="K263" s="4" t="s">
        <v>474</v>
      </c>
      <c r="L263" s="8">
        <v>38.25</v>
      </c>
      <c r="M263" s="9">
        <v>37.299999999999997</v>
      </c>
      <c r="N263" s="31">
        <v>13</v>
      </c>
      <c r="O263" s="65">
        <v>12.25</v>
      </c>
      <c r="P263" s="65">
        <v>34.25</v>
      </c>
      <c r="Q263" s="8">
        <v>11.44</v>
      </c>
      <c r="R263" s="9">
        <v>15.8</v>
      </c>
      <c r="S263" s="65">
        <v>10.69</v>
      </c>
      <c r="T263" s="54">
        <v>0.86099999999999999</v>
      </c>
      <c r="U263" s="4" t="s">
        <v>399</v>
      </c>
      <c r="V263" s="11">
        <v>10</v>
      </c>
      <c r="W263" s="13">
        <v>16</v>
      </c>
      <c r="X263" s="8">
        <v>1.25</v>
      </c>
      <c r="Y263" s="8">
        <v>2.2000000000000002</v>
      </c>
      <c r="Z263" s="14"/>
      <c r="AA263" s="34"/>
    </row>
    <row r="264" spans="1:27" ht="12.95" customHeight="1">
      <c r="A264" s="4" t="s">
        <v>473</v>
      </c>
      <c r="B264" s="6">
        <v>16</v>
      </c>
      <c r="C264" s="4" t="s">
        <v>31</v>
      </c>
      <c r="D264" s="82" t="s">
        <v>104</v>
      </c>
      <c r="E264" s="6">
        <f>1.15078*195</f>
        <v>224.40209999999999</v>
      </c>
      <c r="F264" s="6">
        <v>17200</v>
      </c>
      <c r="G264" s="7">
        <v>115</v>
      </c>
      <c r="H264" s="31">
        <v>25800</v>
      </c>
      <c r="I264" s="6">
        <v>51600</v>
      </c>
      <c r="J264" s="4" t="s">
        <v>32</v>
      </c>
      <c r="K264" s="4" t="s">
        <v>475</v>
      </c>
      <c r="L264" s="8">
        <v>38.25</v>
      </c>
      <c r="M264" s="9">
        <v>37.299999999999997</v>
      </c>
      <c r="N264" s="31">
        <v>13</v>
      </c>
      <c r="O264" s="65">
        <v>12.25</v>
      </c>
      <c r="P264" s="65">
        <v>34.25</v>
      </c>
      <c r="Q264" s="8">
        <v>11.44</v>
      </c>
      <c r="R264" s="9">
        <v>15.8</v>
      </c>
      <c r="S264" s="65">
        <v>11</v>
      </c>
      <c r="T264" s="54">
        <v>0.86099999999999999</v>
      </c>
      <c r="U264" s="4" t="s">
        <v>399</v>
      </c>
      <c r="V264" s="11">
        <v>10</v>
      </c>
      <c r="W264" s="13">
        <v>16</v>
      </c>
      <c r="X264" s="8">
        <v>1.25</v>
      </c>
      <c r="Y264" s="8">
        <v>2.2999999999999998</v>
      </c>
      <c r="Z264" s="14"/>
      <c r="AA264" s="34"/>
    </row>
    <row r="265" spans="1:27" ht="25.5" customHeight="1">
      <c r="A265" s="4" t="s">
        <v>473</v>
      </c>
      <c r="B265" s="6">
        <v>16</v>
      </c>
      <c r="C265" s="4" t="s">
        <v>31</v>
      </c>
      <c r="D265" s="6">
        <v>225</v>
      </c>
      <c r="E265" s="6">
        <f t="shared" si="8"/>
        <v>225</v>
      </c>
      <c r="F265" s="6">
        <v>17200</v>
      </c>
      <c r="G265" s="7">
        <v>115</v>
      </c>
      <c r="H265" s="31">
        <v>25800</v>
      </c>
      <c r="I265" s="6">
        <v>51600</v>
      </c>
      <c r="J265" s="4" t="s">
        <v>141</v>
      </c>
      <c r="K265" s="25" t="s">
        <v>476</v>
      </c>
      <c r="L265" s="8">
        <v>38.25</v>
      </c>
      <c r="M265" s="9">
        <v>37.299999999999997</v>
      </c>
      <c r="N265" s="31">
        <v>13</v>
      </c>
      <c r="O265" s="65">
        <v>12.25</v>
      </c>
      <c r="P265" s="65">
        <v>34.25</v>
      </c>
      <c r="Q265" s="8">
        <v>11.44</v>
      </c>
      <c r="R265" s="9">
        <v>15.8</v>
      </c>
      <c r="S265" s="65">
        <v>11</v>
      </c>
      <c r="T265" s="54">
        <v>0.86099999999999999</v>
      </c>
      <c r="U265" s="4" t="s">
        <v>399</v>
      </c>
      <c r="V265" s="11">
        <v>10</v>
      </c>
      <c r="W265" s="13">
        <v>16</v>
      </c>
      <c r="X265" s="8">
        <v>1.25</v>
      </c>
      <c r="Y265" s="8">
        <v>2.2999999999999998</v>
      </c>
      <c r="Z265" s="30"/>
      <c r="AA265" s="35"/>
    </row>
    <row r="266" spans="1:27" ht="14.1" customHeight="1">
      <c r="A266" s="4" t="s">
        <v>473</v>
      </c>
      <c r="B266" s="6">
        <v>18</v>
      </c>
      <c r="C266" s="4" t="s">
        <v>31</v>
      </c>
      <c r="D266" s="6">
        <v>210</v>
      </c>
      <c r="E266" s="6">
        <f t="shared" si="8"/>
        <v>210</v>
      </c>
      <c r="F266" s="6">
        <v>19400</v>
      </c>
      <c r="G266" s="7">
        <v>130</v>
      </c>
      <c r="H266" s="31">
        <v>29100</v>
      </c>
      <c r="I266" s="6">
        <v>58200</v>
      </c>
      <c r="J266" s="4" t="s">
        <v>141</v>
      </c>
      <c r="K266" s="4" t="s">
        <v>477</v>
      </c>
      <c r="L266" s="8">
        <v>38.25</v>
      </c>
      <c r="M266" s="9">
        <v>37.299999999999997</v>
      </c>
      <c r="N266" s="31">
        <v>13</v>
      </c>
      <c r="O266" s="65">
        <v>12.25</v>
      </c>
      <c r="P266" s="65">
        <v>34.25</v>
      </c>
      <c r="Q266" s="8">
        <v>11.45</v>
      </c>
      <c r="R266" s="9">
        <v>15.8</v>
      </c>
      <c r="S266" s="65">
        <v>11</v>
      </c>
      <c r="T266" s="54">
        <v>0.86099999999999999</v>
      </c>
      <c r="U266" s="4" t="s">
        <v>399</v>
      </c>
      <c r="V266" s="11">
        <v>10</v>
      </c>
      <c r="W266" s="13">
        <v>16</v>
      </c>
      <c r="X266" s="8">
        <v>1.38</v>
      </c>
      <c r="Y266" s="8">
        <v>2.2999999999999998</v>
      </c>
      <c r="Z266" s="14"/>
      <c r="AA266" s="34"/>
    </row>
    <row r="267" spans="1:27" ht="12.95" customHeight="1">
      <c r="A267" s="4" t="s">
        <v>473</v>
      </c>
      <c r="B267" s="6">
        <v>24</v>
      </c>
      <c r="C267" s="4" t="s">
        <v>31</v>
      </c>
      <c r="D267" s="6">
        <v>210</v>
      </c>
      <c r="E267" s="6">
        <f t="shared" si="8"/>
        <v>210</v>
      </c>
      <c r="F267" s="6">
        <v>27400</v>
      </c>
      <c r="G267" s="7">
        <v>188</v>
      </c>
      <c r="H267" s="31">
        <v>41100</v>
      </c>
      <c r="I267" s="6">
        <v>82200</v>
      </c>
      <c r="J267" s="4" t="s">
        <v>141</v>
      </c>
      <c r="K267" s="4" t="s">
        <v>478</v>
      </c>
      <c r="L267" s="8">
        <v>38.25</v>
      </c>
      <c r="M267" s="9">
        <v>37.299999999999997</v>
      </c>
      <c r="N267" s="31">
        <v>13</v>
      </c>
      <c r="O267" s="65">
        <v>12.25</v>
      </c>
      <c r="P267" s="65">
        <v>34.25</v>
      </c>
      <c r="Q267" s="8">
        <v>11.44</v>
      </c>
      <c r="R267" s="8">
        <v>15.85</v>
      </c>
      <c r="S267" s="65">
        <v>11</v>
      </c>
      <c r="T267" s="54">
        <v>0.86099999999999999</v>
      </c>
      <c r="U267" s="4" t="s">
        <v>399</v>
      </c>
      <c r="V267" s="11">
        <v>10</v>
      </c>
      <c r="W267" s="13">
        <v>16</v>
      </c>
      <c r="X267" s="8">
        <v>1.38</v>
      </c>
      <c r="Y267" s="8">
        <v>2.8</v>
      </c>
      <c r="Z267" s="14"/>
      <c r="AA267" s="34"/>
    </row>
    <row r="268" spans="1:27" ht="12.95" customHeight="1">
      <c r="A268" s="4" t="s">
        <v>479</v>
      </c>
      <c r="B268" s="6">
        <v>16</v>
      </c>
      <c r="C268" s="4" t="s">
        <v>31</v>
      </c>
      <c r="D268" s="6">
        <v>210</v>
      </c>
      <c r="E268" s="6">
        <f t="shared" si="8"/>
        <v>210</v>
      </c>
      <c r="F268" s="6">
        <v>17300</v>
      </c>
      <c r="G268" s="7">
        <v>105</v>
      </c>
      <c r="H268" s="31">
        <v>25950</v>
      </c>
      <c r="I268" s="6">
        <v>51900</v>
      </c>
      <c r="J268" s="4" t="s">
        <v>141</v>
      </c>
      <c r="K268" s="4" t="s">
        <v>480</v>
      </c>
      <c r="L268" s="9">
        <v>39.799999999999997</v>
      </c>
      <c r="M268" s="8">
        <v>38.85</v>
      </c>
      <c r="N268" s="31">
        <v>14</v>
      </c>
      <c r="O268" s="65">
        <v>13.25</v>
      </c>
      <c r="P268" s="65">
        <v>35.090000000000003</v>
      </c>
      <c r="Q268" s="6">
        <v>12</v>
      </c>
      <c r="R268" s="8">
        <v>16.45</v>
      </c>
      <c r="S268" s="65">
        <v>10.3</v>
      </c>
      <c r="T268" s="54">
        <v>0.85599999999999998</v>
      </c>
      <c r="U268" s="4" t="s">
        <v>479</v>
      </c>
      <c r="V268" s="11">
        <v>11</v>
      </c>
      <c r="W268" s="13">
        <v>16</v>
      </c>
      <c r="X268" s="8">
        <v>1.63</v>
      </c>
      <c r="Y268" s="8">
        <v>2.4</v>
      </c>
      <c r="Z268" s="14"/>
      <c r="AA268" s="34"/>
    </row>
    <row r="269" spans="1:27" ht="25.5" customHeight="1">
      <c r="A269" s="4" t="s">
        <v>479</v>
      </c>
      <c r="B269" s="6">
        <v>24</v>
      </c>
      <c r="C269" s="4" t="s">
        <v>31</v>
      </c>
      <c r="D269" s="6">
        <v>225</v>
      </c>
      <c r="E269" s="6">
        <f t="shared" si="8"/>
        <v>225</v>
      </c>
      <c r="F269" s="6">
        <v>27700</v>
      </c>
      <c r="G269" s="7">
        <v>170</v>
      </c>
      <c r="H269" s="31">
        <v>41500</v>
      </c>
      <c r="I269" s="6">
        <v>83100</v>
      </c>
      <c r="J269" s="4" t="s">
        <v>141</v>
      </c>
      <c r="K269" s="25" t="s">
        <v>481</v>
      </c>
      <c r="L269" s="9">
        <v>39.799999999999997</v>
      </c>
      <c r="M269" s="8">
        <v>38.85</v>
      </c>
      <c r="N269" s="31">
        <v>14</v>
      </c>
      <c r="O269" s="65">
        <v>13.25</v>
      </c>
      <c r="P269" s="65">
        <v>35.090000000000003</v>
      </c>
      <c r="Q269" s="6">
        <v>12</v>
      </c>
      <c r="R269" s="8">
        <v>16.45</v>
      </c>
      <c r="S269" s="65">
        <v>10.6</v>
      </c>
      <c r="T269" s="54">
        <v>0.85599999999999998</v>
      </c>
      <c r="U269" s="4" t="s">
        <v>479</v>
      </c>
      <c r="V269" s="11">
        <v>11</v>
      </c>
      <c r="W269" s="13">
        <v>16</v>
      </c>
      <c r="X269" s="8">
        <v>1.63</v>
      </c>
      <c r="Y269" s="8">
        <v>2.95</v>
      </c>
      <c r="Z269" s="30"/>
      <c r="AA269" s="35"/>
    </row>
    <row r="270" spans="1:27" ht="14.1" customHeight="1">
      <c r="A270" s="4" t="s">
        <v>482</v>
      </c>
      <c r="B270" s="6">
        <v>28</v>
      </c>
      <c r="C270" s="4" t="s">
        <v>31</v>
      </c>
      <c r="D270" s="82" t="s">
        <v>222</v>
      </c>
      <c r="E270" s="6">
        <f>1.15078*174</f>
        <v>200.23571999999999</v>
      </c>
      <c r="F270" s="6">
        <v>33500</v>
      </c>
      <c r="G270" s="7">
        <v>200</v>
      </c>
      <c r="H270" s="31">
        <v>50250</v>
      </c>
      <c r="I270" s="6">
        <v>100500</v>
      </c>
      <c r="J270" s="4" t="s">
        <v>32</v>
      </c>
      <c r="K270" s="4" t="s">
        <v>483</v>
      </c>
      <c r="L270" s="9">
        <v>39.799999999999997</v>
      </c>
      <c r="M270" s="8">
        <v>38.85</v>
      </c>
      <c r="N270" s="31">
        <v>14</v>
      </c>
      <c r="O270" s="65">
        <v>13.25</v>
      </c>
      <c r="P270" s="65">
        <v>35.090000000000003</v>
      </c>
      <c r="Q270" s="6">
        <v>12</v>
      </c>
      <c r="R270" s="8">
        <v>16.45</v>
      </c>
      <c r="S270" s="65">
        <v>10.8</v>
      </c>
      <c r="T270" s="54">
        <v>0.85599999999999998</v>
      </c>
      <c r="U270" s="4" t="s">
        <v>479</v>
      </c>
      <c r="V270" s="11">
        <v>11</v>
      </c>
      <c r="W270" s="13">
        <v>16</v>
      </c>
      <c r="X270" s="8">
        <v>1.63</v>
      </c>
      <c r="Y270" s="8">
        <v>3.1</v>
      </c>
      <c r="Z270" s="14"/>
      <c r="AA270" s="34"/>
    </row>
    <row r="271" spans="1:27" ht="12.95" customHeight="1">
      <c r="A271" s="4" t="s">
        <v>276</v>
      </c>
      <c r="B271" s="6">
        <v>28</v>
      </c>
      <c r="C271" s="4" t="s">
        <v>31</v>
      </c>
      <c r="D271" s="82" t="s">
        <v>222</v>
      </c>
      <c r="E271" s="6">
        <f>1.15078*174</f>
        <v>200.23571999999999</v>
      </c>
      <c r="F271" s="6">
        <v>38400</v>
      </c>
      <c r="G271" s="7">
        <v>200</v>
      </c>
      <c r="H271" s="31">
        <v>57600</v>
      </c>
      <c r="I271" s="6">
        <v>115200</v>
      </c>
      <c r="J271" s="4" t="s">
        <v>32</v>
      </c>
      <c r="K271" s="4" t="s">
        <v>484</v>
      </c>
      <c r="L271" s="8">
        <v>43.25</v>
      </c>
      <c r="M271" s="9">
        <v>42.3</v>
      </c>
      <c r="N271" s="31">
        <v>16</v>
      </c>
      <c r="O271" s="65">
        <v>15.05</v>
      </c>
      <c r="P271" s="68">
        <v>38.200000000000003</v>
      </c>
      <c r="Q271" s="9">
        <v>13.7</v>
      </c>
      <c r="R271" s="8">
        <v>17.95</v>
      </c>
      <c r="S271" s="65">
        <v>12.8</v>
      </c>
      <c r="T271" s="54">
        <v>0.79700000000000004</v>
      </c>
      <c r="U271" s="4" t="s">
        <v>276</v>
      </c>
      <c r="V271" s="11">
        <v>13.25</v>
      </c>
      <c r="W271" s="13">
        <v>18</v>
      </c>
      <c r="X271" s="8">
        <v>1.63</v>
      </c>
      <c r="Y271" s="8">
        <v>3.25</v>
      </c>
      <c r="Z271" s="14"/>
      <c r="AA271" s="34"/>
    </row>
    <row r="272" spans="1:27" ht="12.95" customHeight="1">
      <c r="A272" s="4" t="s">
        <v>276</v>
      </c>
      <c r="B272" s="6">
        <v>30</v>
      </c>
      <c r="C272" s="4" t="s">
        <v>31</v>
      </c>
      <c r="D272" s="6">
        <v>225</v>
      </c>
      <c r="E272" s="6">
        <f t="shared" si="8"/>
        <v>225</v>
      </c>
      <c r="F272" s="6">
        <v>41700</v>
      </c>
      <c r="G272" s="7">
        <v>210</v>
      </c>
      <c r="H272" s="31">
        <v>62550</v>
      </c>
      <c r="I272" s="6">
        <v>125100</v>
      </c>
      <c r="J272" s="4" t="s">
        <v>141</v>
      </c>
      <c r="K272" s="4" t="s">
        <v>485</v>
      </c>
      <c r="L272" s="8">
        <v>43.25</v>
      </c>
      <c r="M272" s="9">
        <v>42.3</v>
      </c>
      <c r="N272" s="31">
        <v>16</v>
      </c>
      <c r="O272" s="65">
        <v>15.05</v>
      </c>
      <c r="P272" s="68">
        <v>38.200000000000003</v>
      </c>
      <c r="Q272" s="9">
        <v>13.7</v>
      </c>
      <c r="R272" s="8">
        <v>17.95</v>
      </c>
      <c r="S272" s="65">
        <v>12.8</v>
      </c>
      <c r="T272" s="54">
        <v>0.79700000000000004</v>
      </c>
      <c r="U272" s="4" t="s">
        <v>276</v>
      </c>
      <c r="V272" s="11">
        <v>13.25</v>
      </c>
      <c r="W272" s="13">
        <v>18</v>
      </c>
      <c r="X272" s="8">
        <v>1.63</v>
      </c>
      <c r="Y272" s="8">
        <v>3.4</v>
      </c>
      <c r="Z272" s="14"/>
      <c r="AA272" s="34"/>
    </row>
    <row r="273" spans="1:27" ht="14.1" customHeight="1">
      <c r="A273" s="4" t="s">
        <v>294</v>
      </c>
      <c r="B273" s="6">
        <v>28</v>
      </c>
      <c r="C273" s="4" t="s">
        <v>31</v>
      </c>
      <c r="D273" s="82" t="s">
        <v>104</v>
      </c>
      <c r="E273" s="6">
        <f>1.15078*195</f>
        <v>224.40209999999999</v>
      </c>
      <c r="F273" s="6">
        <v>41800</v>
      </c>
      <c r="G273" s="7">
        <v>210</v>
      </c>
      <c r="H273" s="31">
        <v>62700</v>
      </c>
      <c r="I273" s="6">
        <v>125400</v>
      </c>
      <c r="J273" s="4" t="s">
        <v>311</v>
      </c>
      <c r="K273" s="4" t="s">
        <v>486</v>
      </c>
      <c r="L273" s="8">
        <v>45.25</v>
      </c>
      <c r="M273" s="9">
        <v>44.3</v>
      </c>
      <c r="N273" s="31">
        <v>16</v>
      </c>
      <c r="O273" s="65">
        <v>15.05</v>
      </c>
      <c r="P273" s="68">
        <v>40.700000000000003</v>
      </c>
      <c r="Q273" s="9">
        <v>14.1</v>
      </c>
      <c r="R273" s="6">
        <v>19</v>
      </c>
      <c r="S273" s="65">
        <v>13.7</v>
      </c>
      <c r="T273" s="54">
        <v>0.79700000000000004</v>
      </c>
      <c r="U273" s="4" t="s">
        <v>294</v>
      </c>
      <c r="V273" s="11">
        <v>13.25</v>
      </c>
      <c r="W273" s="13">
        <v>20</v>
      </c>
      <c r="X273" s="8">
        <v>1.75</v>
      </c>
      <c r="Y273" s="8">
        <v>3.25</v>
      </c>
      <c r="Z273" s="14"/>
      <c r="AA273" s="34"/>
    </row>
    <row r="274" spans="1:27" ht="12.95" customHeight="1">
      <c r="A274" s="4" t="s">
        <v>294</v>
      </c>
      <c r="B274" s="6">
        <v>28</v>
      </c>
      <c r="C274" s="4" t="s">
        <v>31</v>
      </c>
      <c r="D274" s="6">
        <v>225</v>
      </c>
      <c r="E274" s="6">
        <f t="shared" si="8"/>
        <v>225</v>
      </c>
      <c r="F274" s="6">
        <v>41800</v>
      </c>
      <c r="G274" s="7">
        <v>210</v>
      </c>
      <c r="H274" s="31">
        <v>62700</v>
      </c>
      <c r="I274" s="6">
        <v>125400</v>
      </c>
      <c r="J274" s="4" t="s">
        <v>141</v>
      </c>
      <c r="K274" s="4" t="s">
        <v>487</v>
      </c>
      <c r="L274" s="8">
        <v>45.25</v>
      </c>
      <c r="M274" s="9">
        <v>44.3</v>
      </c>
      <c r="N274" s="31">
        <v>16</v>
      </c>
      <c r="O274" s="65">
        <v>15.05</v>
      </c>
      <c r="P274" s="68">
        <v>40.700000000000003</v>
      </c>
      <c r="Q274" s="9">
        <v>14.1</v>
      </c>
      <c r="R274" s="6">
        <v>19</v>
      </c>
      <c r="S274" s="65">
        <v>13.7</v>
      </c>
      <c r="T274" s="54">
        <v>0.79700000000000004</v>
      </c>
      <c r="U274" s="4" t="s">
        <v>294</v>
      </c>
      <c r="V274" s="11">
        <v>13.25</v>
      </c>
      <c r="W274" s="13">
        <v>20</v>
      </c>
      <c r="X274" s="8">
        <v>1.75</v>
      </c>
      <c r="Y274" s="8">
        <v>3.25</v>
      </c>
      <c r="Z274" s="14"/>
      <c r="AA274" s="34"/>
    </row>
    <row r="275" spans="1:27" ht="38.25" customHeight="1">
      <c r="A275" s="21" t="s">
        <v>294</v>
      </c>
      <c r="B275" s="22">
        <v>30</v>
      </c>
      <c r="C275" s="21" t="s">
        <v>31</v>
      </c>
      <c r="D275" s="22">
        <v>225</v>
      </c>
      <c r="E275" s="6">
        <f t="shared" si="8"/>
        <v>225</v>
      </c>
      <c r="F275" s="22">
        <v>44800</v>
      </c>
      <c r="G275" s="23">
        <v>225</v>
      </c>
      <c r="H275" s="41">
        <v>67200</v>
      </c>
      <c r="I275" s="22">
        <v>134400</v>
      </c>
      <c r="J275" s="21" t="s">
        <v>141</v>
      </c>
      <c r="K275" s="38" t="s">
        <v>488</v>
      </c>
      <c r="L275" s="26">
        <v>45.25</v>
      </c>
      <c r="M275" s="27">
        <v>44.3</v>
      </c>
      <c r="N275" s="41">
        <v>16</v>
      </c>
      <c r="O275" s="73">
        <v>15.05</v>
      </c>
      <c r="P275" s="71">
        <v>40.700000000000003</v>
      </c>
      <c r="Q275" s="27">
        <v>14.1</v>
      </c>
      <c r="R275" s="22">
        <v>19</v>
      </c>
      <c r="S275" s="73">
        <v>14</v>
      </c>
      <c r="T275" s="55">
        <v>0.79700000000000004</v>
      </c>
      <c r="U275" s="21" t="s">
        <v>294</v>
      </c>
      <c r="V275" s="28">
        <v>13.25</v>
      </c>
      <c r="W275" s="42">
        <v>20</v>
      </c>
      <c r="X275" s="26">
        <v>1.88</v>
      </c>
      <c r="Y275" s="26">
        <v>3.4</v>
      </c>
      <c r="Z275" s="30"/>
      <c r="AA275" s="35"/>
    </row>
    <row r="276" spans="1:27" ht="12.95" customHeight="1">
      <c r="A276" s="4" t="s">
        <v>294</v>
      </c>
      <c r="B276" s="6">
        <v>32</v>
      </c>
      <c r="C276" s="4" t="s">
        <v>31</v>
      </c>
      <c r="D276" s="6">
        <v>225</v>
      </c>
      <c r="E276" s="6">
        <f t="shared" si="8"/>
        <v>225</v>
      </c>
      <c r="F276" s="6">
        <v>48000</v>
      </c>
      <c r="G276" s="7">
        <v>245</v>
      </c>
      <c r="H276" s="31">
        <v>72000</v>
      </c>
      <c r="I276" s="6">
        <v>144000</v>
      </c>
      <c r="J276" s="4" t="s">
        <v>141</v>
      </c>
      <c r="K276" s="4" t="s">
        <v>489</v>
      </c>
      <c r="L276" s="8">
        <v>45.25</v>
      </c>
      <c r="M276" s="9">
        <v>44.3</v>
      </c>
      <c r="N276" s="31">
        <v>16</v>
      </c>
      <c r="O276" s="65">
        <v>15.05</v>
      </c>
      <c r="P276" s="68">
        <v>40.700000000000003</v>
      </c>
      <c r="Q276" s="9">
        <v>14.1</v>
      </c>
      <c r="R276" s="6">
        <v>19</v>
      </c>
      <c r="S276" s="65">
        <v>14</v>
      </c>
      <c r="T276" s="54">
        <v>0.79700000000000004</v>
      </c>
      <c r="U276" s="4" t="s">
        <v>294</v>
      </c>
      <c r="V276" s="11">
        <v>13.25</v>
      </c>
      <c r="W276" s="13">
        <v>20</v>
      </c>
      <c r="X276" s="8">
        <v>1.88</v>
      </c>
      <c r="Y276" s="8">
        <v>3.4</v>
      </c>
      <c r="Z276" s="14"/>
      <c r="AA276" s="34"/>
    </row>
    <row r="277" spans="1:27" ht="14.1" customHeight="1">
      <c r="A277" s="4" t="s">
        <v>490</v>
      </c>
      <c r="B277" s="6">
        <v>26</v>
      </c>
      <c r="C277" s="4" t="s">
        <v>31</v>
      </c>
      <c r="D277" s="82" t="s">
        <v>222</v>
      </c>
      <c r="E277" s="6">
        <f>1.15078*174</f>
        <v>200.23571999999999</v>
      </c>
      <c r="F277" s="6">
        <v>39600</v>
      </c>
      <c r="G277" s="7">
        <v>170</v>
      </c>
      <c r="H277" s="31">
        <v>59400</v>
      </c>
      <c r="I277" s="6">
        <v>118800</v>
      </c>
      <c r="J277" s="4" t="s">
        <v>32</v>
      </c>
      <c r="K277" s="4" t="s">
        <v>491</v>
      </c>
      <c r="L277" s="8">
        <v>48.75</v>
      </c>
      <c r="M277" s="9">
        <v>47.7</v>
      </c>
      <c r="N277" s="11">
        <v>17.25</v>
      </c>
      <c r="O277" s="68">
        <v>16.399999999999999</v>
      </c>
      <c r="P277" s="74">
        <v>43</v>
      </c>
      <c r="Q277" s="9">
        <v>14.5</v>
      </c>
      <c r="R277" s="8">
        <v>20.14</v>
      </c>
      <c r="S277" s="65">
        <v>13.4</v>
      </c>
      <c r="T277" s="54">
        <v>0.83799999999999997</v>
      </c>
      <c r="U277" s="4" t="s">
        <v>294</v>
      </c>
      <c r="V277" s="11">
        <v>13.25</v>
      </c>
      <c r="W277" s="13">
        <v>20</v>
      </c>
      <c r="X277" s="8">
        <v>1.75</v>
      </c>
      <c r="Y277" s="8">
        <v>3.25</v>
      </c>
      <c r="Z277" s="14"/>
      <c r="AA277" s="34"/>
    </row>
    <row r="278" spans="1:27" ht="12.95" customHeight="1">
      <c r="A278" s="4" t="s">
        <v>490</v>
      </c>
      <c r="B278" s="6">
        <v>26</v>
      </c>
      <c r="C278" s="4" t="s">
        <v>31</v>
      </c>
      <c r="D278" s="82" t="s">
        <v>104</v>
      </c>
      <c r="E278" s="6">
        <f>1.15078*195</f>
        <v>224.40209999999999</v>
      </c>
      <c r="F278" s="6">
        <v>39600</v>
      </c>
      <c r="G278" s="7">
        <v>170</v>
      </c>
      <c r="H278" s="31">
        <v>59400</v>
      </c>
      <c r="I278" s="6">
        <v>118800</v>
      </c>
      <c r="J278" s="4" t="s">
        <v>32</v>
      </c>
      <c r="K278" s="4" t="s">
        <v>492</v>
      </c>
      <c r="L278" s="8">
        <v>48.75</v>
      </c>
      <c r="M278" s="9">
        <v>47.7</v>
      </c>
      <c r="N278" s="11">
        <v>17.25</v>
      </c>
      <c r="O278" s="68">
        <v>16.399999999999999</v>
      </c>
      <c r="P278" s="74">
        <v>43</v>
      </c>
      <c r="Q278" s="9">
        <v>14.5</v>
      </c>
      <c r="R278" s="8">
        <v>20.14</v>
      </c>
      <c r="S278" s="65">
        <v>13.4</v>
      </c>
      <c r="T278" s="54">
        <v>0.83799999999999997</v>
      </c>
      <c r="U278" s="4" t="s">
        <v>294</v>
      </c>
      <c r="V278" s="11">
        <v>13.25</v>
      </c>
      <c r="W278" s="13">
        <v>20</v>
      </c>
      <c r="X278" s="8">
        <v>1.75</v>
      </c>
      <c r="Y278" s="8">
        <v>3.25</v>
      </c>
      <c r="Z278" s="14"/>
      <c r="AA278" s="34"/>
    </row>
    <row r="279" spans="1:27" ht="38.25" customHeight="1">
      <c r="A279" s="21" t="s">
        <v>490</v>
      </c>
      <c r="B279" s="22">
        <v>30</v>
      </c>
      <c r="C279" s="21" t="s">
        <v>31</v>
      </c>
      <c r="D279" s="22">
        <v>225</v>
      </c>
      <c r="E279" s="6">
        <f t="shared" ref="E279:E280" si="9">D279</f>
        <v>225</v>
      </c>
      <c r="F279" s="22">
        <v>46700</v>
      </c>
      <c r="G279" s="23">
        <v>195</v>
      </c>
      <c r="H279" s="41">
        <v>70050</v>
      </c>
      <c r="I279" s="22">
        <v>140100</v>
      </c>
      <c r="J279" s="21" t="s">
        <v>141</v>
      </c>
      <c r="K279" s="25" t="s">
        <v>493</v>
      </c>
      <c r="L279" s="26">
        <v>48.75</v>
      </c>
      <c r="M279" s="27">
        <v>47.7</v>
      </c>
      <c r="N279" s="28">
        <v>17.25</v>
      </c>
      <c r="O279" s="71">
        <v>16.399999999999999</v>
      </c>
      <c r="P279" s="72">
        <v>43</v>
      </c>
      <c r="Q279" s="27">
        <v>14.5</v>
      </c>
      <c r="R279" s="27">
        <v>20.2</v>
      </c>
      <c r="S279" s="73">
        <v>14.4</v>
      </c>
      <c r="T279" s="55">
        <v>0.83799999999999997</v>
      </c>
      <c r="U279" s="21" t="s">
        <v>294</v>
      </c>
      <c r="V279" s="28">
        <v>13.25</v>
      </c>
      <c r="W279" s="42">
        <v>20</v>
      </c>
      <c r="X279" s="26">
        <v>1.88</v>
      </c>
      <c r="Y279" s="26">
        <v>3.5</v>
      </c>
      <c r="Z279" s="30"/>
      <c r="AA279" s="35"/>
    </row>
    <row r="280" spans="1:27" ht="25.5" customHeight="1">
      <c r="A280" s="4" t="s">
        <v>490</v>
      </c>
      <c r="B280" s="6">
        <v>32</v>
      </c>
      <c r="C280" s="4" t="s">
        <v>31</v>
      </c>
      <c r="D280" s="6">
        <v>235</v>
      </c>
      <c r="E280" s="6">
        <f t="shared" si="9"/>
        <v>235</v>
      </c>
      <c r="F280" s="6">
        <v>50400</v>
      </c>
      <c r="G280" s="7">
        <v>210</v>
      </c>
      <c r="H280" s="31">
        <v>75600</v>
      </c>
      <c r="I280" s="6">
        <v>151200</v>
      </c>
      <c r="J280" s="4" t="s">
        <v>141</v>
      </c>
      <c r="K280" s="25" t="s">
        <v>494</v>
      </c>
      <c r="L280" s="8">
        <v>48.75</v>
      </c>
      <c r="M280" s="9">
        <v>47.7</v>
      </c>
      <c r="N280" s="11">
        <v>17.25</v>
      </c>
      <c r="O280" s="68">
        <v>16.399999999999999</v>
      </c>
      <c r="P280" s="74">
        <v>43</v>
      </c>
      <c r="Q280" s="9">
        <v>14.5</v>
      </c>
      <c r="R280" s="9">
        <v>20.2</v>
      </c>
      <c r="S280" s="65">
        <v>14</v>
      </c>
      <c r="T280" s="54">
        <v>0.83799999999999997</v>
      </c>
      <c r="U280" s="4" t="s">
        <v>294</v>
      </c>
      <c r="V280" s="11">
        <v>13.25</v>
      </c>
      <c r="W280" s="13">
        <v>20</v>
      </c>
      <c r="X280" s="8">
        <v>1.88</v>
      </c>
      <c r="Y280" s="8">
        <v>3.65</v>
      </c>
      <c r="Z280" s="30"/>
      <c r="AA280" s="35"/>
    </row>
    <row r="281" spans="1:27" ht="14.25" customHeight="1">
      <c r="A281" s="4" t="s">
        <v>495</v>
      </c>
      <c r="B281" s="6">
        <v>38</v>
      </c>
      <c r="C281" s="4" t="s">
        <v>31</v>
      </c>
      <c r="D281" s="82" t="s">
        <v>135</v>
      </c>
      <c r="E281" s="6">
        <f>1.15078*217</f>
        <v>249.71925999999999</v>
      </c>
      <c r="F281" s="6">
        <v>76000</v>
      </c>
      <c r="G281" s="7">
        <v>315</v>
      </c>
      <c r="H281" s="31">
        <v>114000</v>
      </c>
      <c r="I281" s="6">
        <v>228000</v>
      </c>
      <c r="J281" s="4" t="s">
        <v>32</v>
      </c>
      <c r="K281" s="4" t="s">
        <v>496</v>
      </c>
      <c r="L281" s="9">
        <v>55.9</v>
      </c>
      <c r="M281" s="9">
        <v>54.8</v>
      </c>
      <c r="N281" s="15">
        <v>16.2</v>
      </c>
      <c r="O281" s="68">
        <v>15.5</v>
      </c>
      <c r="P281" s="65">
        <v>50.84</v>
      </c>
      <c r="Q281" s="8">
        <v>14.26</v>
      </c>
      <c r="R281" s="6">
        <v>24</v>
      </c>
      <c r="S281" s="65">
        <v>18.8</v>
      </c>
      <c r="T281" s="54">
        <v>0.86199999999999999</v>
      </c>
      <c r="U281" s="4" t="s">
        <v>495</v>
      </c>
      <c r="V281" s="11">
        <v>12.75</v>
      </c>
      <c r="W281" s="13">
        <v>28</v>
      </c>
      <c r="X281" s="8">
        <v>2.25</v>
      </c>
      <c r="Y281" s="8">
        <v>4.5999999999999996</v>
      </c>
      <c r="Z281" s="14"/>
      <c r="AA281" s="34"/>
    </row>
    <row r="282" spans="1:27" ht="30.75" customHeight="1">
      <c r="A282" s="107" t="s">
        <v>497</v>
      </c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</row>
    <row r="283" spans="1:27" ht="13.5" customHeight="1">
      <c r="A283" s="43"/>
      <c r="B283" s="105" t="s">
        <v>1</v>
      </c>
      <c r="C283" s="108"/>
      <c r="D283" s="106"/>
      <c r="E283" s="80"/>
      <c r="F283" s="109" t="s">
        <v>2</v>
      </c>
      <c r="G283" s="110"/>
      <c r="H283" s="110"/>
      <c r="I283" s="111"/>
      <c r="J283" s="43"/>
      <c r="K283" s="43"/>
      <c r="L283" s="114" t="s">
        <v>5</v>
      </c>
      <c r="M283" s="115"/>
      <c r="N283" s="115"/>
      <c r="O283" s="115"/>
      <c r="P283" s="115"/>
      <c r="Q283" s="116"/>
      <c r="R283" s="43"/>
      <c r="S283" s="48"/>
      <c r="T283" s="48"/>
      <c r="U283" s="96" t="s">
        <v>9</v>
      </c>
      <c r="V283" s="97"/>
      <c r="W283" s="97"/>
      <c r="X283" s="97"/>
      <c r="Y283" s="98"/>
      <c r="Z283" s="43"/>
    </row>
    <row r="284" spans="1:27" ht="24.75" customHeight="1">
      <c r="A284" s="44"/>
      <c r="B284" s="43"/>
      <c r="C284" s="46"/>
      <c r="D284" s="43"/>
      <c r="E284" s="43"/>
      <c r="F284" s="43"/>
      <c r="G284" s="43"/>
      <c r="H284" s="43"/>
      <c r="I284" s="43"/>
      <c r="J284" s="44"/>
      <c r="K284" s="44"/>
      <c r="L284" s="101" t="s">
        <v>18</v>
      </c>
      <c r="M284" s="102"/>
      <c r="N284" s="103" t="s">
        <v>19</v>
      </c>
      <c r="O284" s="104"/>
      <c r="P284" s="105" t="s">
        <v>20</v>
      </c>
      <c r="Q284" s="106"/>
      <c r="R284" s="44"/>
      <c r="S284" s="50"/>
      <c r="T284" s="50"/>
      <c r="U284" s="46"/>
      <c r="V284" s="43"/>
      <c r="W284" s="43"/>
      <c r="X284" s="43"/>
      <c r="Y284" s="43"/>
      <c r="Z284" s="44"/>
    </row>
    <row r="285" spans="1:27" ht="24.95" customHeight="1">
      <c r="A285" s="45" t="s">
        <v>605</v>
      </c>
      <c r="B285" s="45" t="s">
        <v>606</v>
      </c>
      <c r="C285" s="47" t="s">
        <v>607</v>
      </c>
      <c r="D285" s="45" t="s">
        <v>647</v>
      </c>
      <c r="E285" s="45" t="s">
        <v>625</v>
      </c>
      <c r="F285" s="45" t="s">
        <v>608</v>
      </c>
      <c r="G285" s="45" t="s">
        <v>609</v>
      </c>
      <c r="H285" s="45" t="s">
        <v>610</v>
      </c>
      <c r="I285" s="45" t="s">
        <v>611</v>
      </c>
      <c r="J285" s="45" t="s">
        <v>612</v>
      </c>
      <c r="K285" s="45" t="s">
        <v>613</v>
      </c>
      <c r="L285" s="1" t="s">
        <v>26</v>
      </c>
      <c r="M285" s="1" t="s">
        <v>27</v>
      </c>
      <c r="N285" s="1" t="s">
        <v>26</v>
      </c>
      <c r="O285" s="69" t="s">
        <v>27</v>
      </c>
      <c r="P285" s="70" t="s">
        <v>28</v>
      </c>
      <c r="Q285" s="3" t="s">
        <v>29</v>
      </c>
      <c r="R285" s="45" t="s">
        <v>614</v>
      </c>
      <c r="S285" s="51" t="s">
        <v>615</v>
      </c>
      <c r="T285" s="51" t="s">
        <v>616</v>
      </c>
      <c r="U285" s="47" t="s">
        <v>617</v>
      </c>
      <c r="V285" s="45" t="s">
        <v>618</v>
      </c>
      <c r="W285" s="45" t="s">
        <v>619</v>
      </c>
      <c r="X285" s="45" t="s">
        <v>620</v>
      </c>
      <c r="Y285" s="45" t="s">
        <v>621</v>
      </c>
      <c r="Z285" s="45" t="s">
        <v>622</v>
      </c>
    </row>
    <row r="286" spans="1:27" ht="12.95" customHeight="1">
      <c r="A286" s="4" t="s">
        <v>498</v>
      </c>
      <c r="B286" s="6">
        <v>6</v>
      </c>
      <c r="C286" s="4" t="s">
        <v>41</v>
      </c>
      <c r="D286" s="6">
        <v>120</v>
      </c>
      <c r="E286" s="6">
        <f t="shared" ref="E286:E295" si="10">D286</f>
        <v>120</v>
      </c>
      <c r="F286" s="6">
        <v>1600</v>
      </c>
      <c r="G286" s="13">
        <v>45</v>
      </c>
      <c r="H286" s="17">
        <v>2320</v>
      </c>
      <c r="I286" s="6">
        <v>4300</v>
      </c>
      <c r="J286" s="4" t="s">
        <v>32</v>
      </c>
      <c r="K286" s="4" t="s">
        <v>499</v>
      </c>
      <c r="L286" s="9">
        <v>15.2</v>
      </c>
      <c r="M286" s="8">
        <v>14.72</v>
      </c>
      <c r="N286" s="11">
        <v>5.91</v>
      </c>
      <c r="O286" s="65">
        <v>5.59</v>
      </c>
      <c r="P286" s="68">
        <v>13.4</v>
      </c>
      <c r="Q286" s="9">
        <v>5.3</v>
      </c>
      <c r="R286" s="9">
        <v>5.9</v>
      </c>
      <c r="S286" s="65">
        <v>4.09</v>
      </c>
      <c r="T286" s="54">
        <v>0.86499999999999999</v>
      </c>
      <c r="U286" s="4" t="s">
        <v>500</v>
      </c>
      <c r="V286" s="11">
        <v>3.75</v>
      </c>
      <c r="W286" s="13">
        <v>5</v>
      </c>
      <c r="X286" s="8">
        <v>0.51</v>
      </c>
      <c r="Y286" s="4" t="s">
        <v>52</v>
      </c>
      <c r="Z286" s="14"/>
      <c r="AA286" s="34"/>
    </row>
    <row r="287" spans="1:27" ht="12.95" customHeight="1">
      <c r="A287" s="4" t="s">
        <v>501</v>
      </c>
      <c r="B287" s="6">
        <v>10</v>
      </c>
      <c r="C287" s="4" t="s">
        <v>31</v>
      </c>
      <c r="D287" s="6">
        <v>190</v>
      </c>
      <c r="E287" s="6">
        <f t="shared" si="10"/>
        <v>190</v>
      </c>
      <c r="F287" s="6">
        <v>3600</v>
      </c>
      <c r="G287" s="13">
        <v>75</v>
      </c>
      <c r="H287" s="17">
        <v>5400</v>
      </c>
      <c r="I287" s="6">
        <v>10800</v>
      </c>
      <c r="J287" s="4" t="s">
        <v>141</v>
      </c>
      <c r="K287" s="4" t="s">
        <v>502</v>
      </c>
      <c r="L287" s="8">
        <v>18.309999999999999</v>
      </c>
      <c r="M287" s="8">
        <v>17.52</v>
      </c>
      <c r="N287" s="11">
        <v>7.68</v>
      </c>
      <c r="O287" s="65">
        <v>7.28</v>
      </c>
      <c r="P287" s="65">
        <v>15.94</v>
      </c>
      <c r="Q287" s="8">
        <v>6.88</v>
      </c>
      <c r="R287" s="8">
        <v>7.09</v>
      </c>
      <c r="S287" s="65">
        <v>4.3</v>
      </c>
      <c r="T287" s="54">
        <v>0.85</v>
      </c>
      <c r="U287" s="4" t="s">
        <v>501</v>
      </c>
      <c r="V287" s="11">
        <v>6.3</v>
      </c>
      <c r="W287" s="13">
        <v>5</v>
      </c>
      <c r="X287" s="8">
        <v>0.71</v>
      </c>
      <c r="Y287" s="8">
        <v>1.38</v>
      </c>
      <c r="Z287" s="14"/>
      <c r="AA287" s="34"/>
    </row>
    <row r="288" spans="1:27" ht="25.5" customHeight="1">
      <c r="A288" s="4" t="s">
        <v>501</v>
      </c>
      <c r="B288" s="6">
        <v>10</v>
      </c>
      <c r="C288" s="4" t="s">
        <v>31</v>
      </c>
      <c r="D288" s="6">
        <v>230</v>
      </c>
      <c r="E288" s="6">
        <f t="shared" si="10"/>
        <v>230</v>
      </c>
      <c r="F288" s="6">
        <v>3822</v>
      </c>
      <c r="G288" s="13">
        <v>90</v>
      </c>
      <c r="H288" s="17">
        <v>5730</v>
      </c>
      <c r="I288" s="6">
        <v>11500</v>
      </c>
      <c r="J288" s="4" t="s">
        <v>32</v>
      </c>
      <c r="K288" s="38" t="s">
        <v>503</v>
      </c>
      <c r="L288" s="8">
        <v>18.11</v>
      </c>
      <c r="M288" s="8">
        <v>17.32</v>
      </c>
      <c r="N288" s="11">
        <v>7.72</v>
      </c>
      <c r="O288" s="65">
        <v>7.24</v>
      </c>
      <c r="P288" s="65">
        <v>15.87</v>
      </c>
      <c r="Q288" s="8">
        <v>6.81</v>
      </c>
      <c r="R288" s="8">
        <v>7.05</v>
      </c>
      <c r="S288" s="65">
        <v>4.5</v>
      </c>
      <c r="T288" s="54">
        <v>0.85</v>
      </c>
      <c r="U288" s="4" t="s">
        <v>501</v>
      </c>
      <c r="V288" s="11">
        <v>6.3</v>
      </c>
      <c r="W288" s="13">
        <v>5</v>
      </c>
      <c r="X288" s="8">
        <v>0.71</v>
      </c>
      <c r="Y288" s="8">
        <v>1.38</v>
      </c>
      <c r="Z288" s="30"/>
      <c r="AA288" s="35"/>
    </row>
    <row r="289" spans="1:27" ht="25.5" customHeight="1">
      <c r="A289" s="4" t="s">
        <v>501</v>
      </c>
      <c r="B289" s="6">
        <v>22</v>
      </c>
      <c r="C289" s="4" t="s">
        <v>31</v>
      </c>
      <c r="D289" s="6">
        <v>233</v>
      </c>
      <c r="E289" s="6">
        <f t="shared" si="10"/>
        <v>233</v>
      </c>
      <c r="F289" s="6">
        <v>8880</v>
      </c>
      <c r="G289" s="7">
        <v>225</v>
      </c>
      <c r="H289" s="31">
        <v>13320</v>
      </c>
      <c r="I289" s="6">
        <v>26640</v>
      </c>
      <c r="J289" s="4" t="s">
        <v>32</v>
      </c>
      <c r="K289" s="38" t="s">
        <v>504</v>
      </c>
      <c r="L289" s="8">
        <v>18.11</v>
      </c>
      <c r="M289" s="8">
        <v>17.32</v>
      </c>
      <c r="N289" s="11">
        <v>7.72</v>
      </c>
      <c r="O289" s="65">
        <v>7.24</v>
      </c>
      <c r="P289" s="65">
        <v>15.87</v>
      </c>
      <c r="Q289" s="8">
        <v>6.81</v>
      </c>
      <c r="R289" s="8">
        <v>7.15</v>
      </c>
      <c r="S289" s="65">
        <v>5.09</v>
      </c>
      <c r="T289" s="54">
        <v>0.85</v>
      </c>
      <c r="U289" s="4" t="s">
        <v>501</v>
      </c>
      <c r="V289" s="11">
        <v>6.3</v>
      </c>
      <c r="W289" s="13">
        <v>5</v>
      </c>
      <c r="X289" s="8">
        <v>0.95</v>
      </c>
      <c r="Y289" s="8">
        <v>2.6</v>
      </c>
      <c r="Z289" s="30"/>
      <c r="AA289" s="35"/>
    </row>
    <row r="290" spans="1:27" ht="12.95" customHeight="1">
      <c r="A290" s="4" t="s">
        <v>505</v>
      </c>
      <c r="B290" s="6">
        <v>10</v>
      </c>
      <c r="C290" s="4" t="s">
        <v>31</v>
      </c>
      <c r="D290" s="6">
        <v>233</v>
      </c>
      <c r="E290" s="6">
        <f t="shared" si="10"/>
        <v>233</v>
      </c>
      <c r="F290" s="6">
        <v>6610</v>
      </c>
      <c r="G290" s="7">
        <v>164</v>
      </c>
      <c r="H290" s="17">
        <v>9580</v>
      </c>
      <c r="I290" s="6">
        <v>17800</v>
      </c>
      <c r="J290" s="4" t="s">
        <v>32</v>
      </c>
      <c r="K290" s="4" t="s">
        <v>506</v>
      </c>
      <c r="L290" s="8">
        <v>24.13</v>
      </c>
      <c r="M290" s="8">
        <v>23.38</v>
      </c>
      <c r="N290" s="11">
        <v>6.46</v>
      </c>
      <c r="O290" s="65">
        <v>6.01</v>
      </c>
      <c r="P290" s="65">
        <v>22.28</v>
      </c>
      <c r="Q290" s="8">
        <v>5.82</v>
      </c>
      <c r="R290" s="9">
        <v>10.3</v>
      </c>
      <c r="S290" s="65">
        <v>8.6</v>
      </c>
      <c r="T290" s="54">
        <v>0.86099999999999999</v>
      </c>
      <c r="U290" s="4" t="s">
        <v>505</v>
      </c>
      <c r="V290" s="11">
        <v>5.43</v>
      </c>
      <c r="W290" s="13">
        <v>13</v>
      </c>
      <c r="X290" s="8">
        <v>0.8</v>
      </c>
      <c r="Y290" s="8">
        <v>1.58</v>
      </c>
      <c r="Z290" s="14"/>
      <c r="AA290" s="34"/>
    </row>
    <row r="291" spans="1:27" ht="12.95" customHeight="1">
      <c r="A291" s="4" t="s">
        <v>507</v>
      </c>
      <c r="B291" s="6">
        <v>12</v>
      </c>
      <c r="C291" s="4" t="s">
        <v>31</v>
      </c>
      <c r="D291" s="6">
        <v>244</v>
      </c>
      <c r="E291" s="6">
        <f t="shared" si="10"/>
        <v>244</v>
      </c>
      <c r="F291" s="6">
        <v>8000</v>
      </c>
      <c r="G291" s="7">
        <v>123</v>
      </c>
      <c r="H291" s="31">
        <v>12000</v>
      </c>
      <c r="I291" s="6">
        <v>24000</v>
      </c>
      <c r="J291" s="4" t="s">
        <v>32</v>
      </c>
      <c r="K291" s="4" t="s">
        <v>508</v>
      </c>
      <c r="L291" s="8">
        <v>24.61</v>
      </c>
      <c r="M291" s="8">
        <v>23.82</v>
      </c>
      <c r="N291" s="11">
        <v>9.06</v>
      </c>
      <c r="O291" s="65">
        <v>8.66</v>
      </c>
      <c r="P291" s="65">
        <v>21.26</v>
      </c>
      <c r="Q291" s="8">
        <v>7.68</v>
      </c>
      <c r="R291" s="8">
        <v>10.24</v>
      </c>
      <c r="S291" s="65">
        <v>7.2</v>
      </c>
      <c r="T291" s="54">
        <v>0.80200000000000005</v>
      </c>
      <c r="U291" s="4" t="s">
        <v>507</v>
      </c>
      <c r="V291" s="11">
        <v>7.87</v>
      </c>
      <c r="W291" s="13">
        <v>10</v>
      </c>
      <c r="X291" s="8">
        <v>0.89</v>
      </c>
      <c r="Y291" s="8">
        <v>1.58</v>
      </c>
      <c r="Z291" s="14"/>
      <c r="AA291" s="34"/>
    </row>
    <row r="292" spans="1:27" ht="14.1" customHeight="1">
      <c r="A292" s="4" t="s">
        <v>509</v>
      </c>
      <c r="B292" s="6">
        <v>10</v>
      </c>
      <c r="C292" s="4" t="s">
        <v>31</v>
      </c>
      <c r="D292" s="6">
        <v>160</v>
      </c>
      <c r="E292" s="6">
        <f t="shared" si="10"/>
        <v>160</v>
      </c>
      <c r="F292" s="6">
        <v>6800</v>
      </c>
      <c r="G292" s="13">
        <v>95</v>
      </c>
      <c r="H292" s="17">
        <v>9860</v>
      </c>
      <c r="I292" s="6">
        <v>18400</v>
      </c>
      <c r="J292" s="4" t="s">
        <v>32</v>
      </c>
      <c r="K292" s="4" t="s">
        <v>510</v>
      </c>
      <c r="L292" s="8">
        <v>26.77</v>
      </c>
      <c r="M292" s="8">
        <v>25.79</v>
      </c>
      <c r="N292" s="11">
        <v>8.4600000000000009</v>
      </c>
      <c r="O292" s="65">
        <v>7.86</v>
      </c>
      <c r="P292" s="65">
        <v>24.09</v>
      </c>
      <c r="Q292" s="8">
        <v>7.44</v>
      </c>
      <c r="R292" s="8">
        <v>10.89</v>
      </c>
      <c r="S292" s="65">
        <v>7.9</v>
      </c>
      <c r="T292" s="54">
        <v>0.874</v>
      </c>
      <c r="U292" s="4" t="s">
        <v>509</v>
      </c>
      <c r="V292" s="11">
        <v>6.93</v>
      </c>
      <c r="W292" s="13">
        <v>12</v>
      </c>
      <c r="X292" s="8">
        <v>0.79</v>
      </c>
      <c r="Y292" s="8">
        <v>2.0499999999999998</v>
      </c>
      <c r="Z292" s="14"/>
      <c r="AA292" s="34"/>
    </row>
    <row r="293" spans="1:27" ht="12.95" customHeight="1">
      <c r="A293" s="4" t="s">
        <v>509</v>
      </c>
      <c r="B293" s="6">
        <v>18</v>
      </c>
      <c r="C293" s="4" t="s">
        <v>31</v>
      </c>
      <c r="D293" s="82" t="s">
        <v>119</v>
      </c>
      <c r="E293" s="6">
        <f>1.15078*200</f>
        <v>230.15599999999998</v>
      </c>
      <c r="F293" s="6">
        <v>13700</v>
      </c>
      <c r="G293" s="7">
        <v>205</v>
      </c>
      <c r="H293" s="31">
        <v>20550</v>
      </c>
      <c r="I293" s="6">
        <v>41100</v>
      </c>
      <c r="J293" s="4" t="s">
        <v>32</v>
      </c>
      <c r="K293" s="4" t="s">
        <v>511</v>
      </c>
      <c r="L293" s="8">
        <v>26.77</v>
      </c>
      <c r="M293" s="8">
        <v>25.79</v>
      </c>
      <c r="N293" s="11">
        <v>8.4600000000000009</v>
      </c>
      <c r="O293" s="65">
        <v>7.86</v>
      </c>
      <c r="P293" s="68">
        <v>24.2</v>
      </c>
      <c r="Q293" s="8">
        <v>7.48</v>
      </c>
      <c r="R293" s="9">
        <v>11.1</v>
      </c>
      <c r="S293" s="65">
        <v>8.1</v>
      </c>
      <c r="T293" s="54">
        <v>0.874</v>
      </c>
      <c r="U293" s="4" t="s">
        <v>509</v>
      </c>
      <c r="V293" s="11">
        <v>6.93</v>
      </c>
      <c r="W293" s="13">
        <v>12</v>
      </c>
      <c r="X293" s="8">
        <v>0.8</v>
      </c>
      <c r="Y293" s="8">
        <v>2.0499999999999998</v>
      </c>
      <c r="Z293" s="14"/>
      <c r="AA293" s="34"/>
    </row>
    <row r="294" spans="1:27" ht="12.95" customHeight="1">
      <c r="A294" s="4" t="s">
        <v>512</v>
      </c>
      <c r="B294" s="6">
        <v>14</v>
      </c>
      <c r="C294" s="4" t="s">
        <v>31</v>
      </c>
      <c r="D294" s="6">
        <v>262</v>
      </c>
      <c r="E294" s="6">
        <f t="shared" si="10"/>
        <v>262</v>
      </c>
      <c r="F294" s="6">
        <v>13151</v>
      </c>
      <c r="G294" s="7">
        <v>152</v>
      </c>
      <c r="H294" s="31">
        <v>19730</v>
      </c>
      <c r="I294" s="6">
        <v>39500</v>
      </c>
      <c r="J294" s="4" t="s">
        <v>32</v>
      </c>
      <c r="K294" s="4" t="s">
        <v>513</v>
      </c>
      <c r="L294" s="8">
        <v>29.96</v>
      </c>
      <c r="M294" s="8">
        <v>29.09</v>
      </c>
      <c r="N294" s="11">
        <v>9.33</v>
      </c>
      <c r="O294" s="65">
        <v>8.77</v>
      </c>
      <c r="P294" s="68">
        <v>27.2</v>
      </c>
      <c r="Q294" s="8">
        <v>8.14</v>
      </c>
      <c r="R294" s="8">
        <v>12.75</v>
      </c>
      <c r="S294" s="65">
        <v>10.1</v>
      </c>
      <c r="T294" s="54">
        <v>0.80100000000000005</v>
      </c>
      <c r="U294" s="4" t="s">
        <v>512</v>
      </c>
      <c r="V294" s="11">
        <v>7</v>
      </c>
      <c r="W294" s="13">
        <v>15</v>
      </c>
      <c r="X294" s="8">
        <v>0.95</v>
      </c>
      <c r="Y294" s="8">
        <v>2.16</v>
      </c>
      <c r="Z294" s="14"/>
      <c r="AA294" s="34"/>
    </row>
    <row r="295" spans="1:27" ht="14.25" customHeight="1">
      <c r="A295" s="4" t="s">
        <v>512</v>
      </c>
      <c r="B295" s="6">
        <v>22</v>
      </c>
      <c r="C295" s="4" t="s">
        <v>31</v>
      </c>
      <c r="D295" s="6">
        <v>257</v>
      </c>
      <c r="E295" s="6">
        <f t="shared" si="10"/>
        <v>257</v>
      </c>
      <c r="F295" s="6">
        <v>15620</v>
      </c>
      <c r="G295" s="7">
        <v>232</v>
      </c>
      <c r="H295" s="31">
        <v>23430</v>
      </c>
      <c r="I295" s="6">
        <v>46900</v>
      </c>
      <c r="J295" s="4" t="s">
        <v>32</v>
      </c>
      <c r="K295" s="4" t="s">
        <v>514</v>
      </c>
      <c r="L295" s="8">
        <v>29.96</v>
      </c>
      <c r="M295" s="8">
        <v>29.09</v>
      </c>
      <c r="N295" s="11">
        <v>9.33</v>
      </c>
      <c r="O295" s="65">
        <v>8.77</v>
      </c>
      <c r="P295" s="68">
        <v>27.2</v>
      </c>
      <c r="Q295" s="8">
        <v>8.14</v>
      </c>
      <c r="R295" s="8">
        <v>12.75</v>
      </c>
      <c r="S295" s="65">
        <v>10.19</v>
      </c>
      <c r="T295" s="54">
        <v>0.80100000000000005</v>
      </c>
      <c r="U295" s="4" t="s">
        <v>512</v>
      </c>
      <c r="V295" s="11">
        <v>7</v>
      </c>
      <c r="W295" s="13">
        <v>15</v>
      </c>
      <c r="X295" s="8">
        <v>0.95</v>
      </c>
      <c r="Y295" s="8">
        <v>2.16</v>
      </c>
      <c r="Z295" s="14"/>
      <c r="AA295" s="34"/>
    </row>
    <row r="296" spans="1:27" ht="44.45" customHeight="1">
      <c r="A296" s="107" t="s">
        <v>515</v>
      </c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</row>
    <row r="297" spans="1:27" ht="14.1" customHeight="1">
      <c r="A297" s="43"/>
      <c r="B297" s="105" t="s">
        <v>1</v>
      </c>
      <c r="C297" s="108"/>
      <c r="D297" s="106"/>
      <c r="E297" s="80"/>
      <c r="F297" s="109" t="s">
        <v>2</v>
      </c>
      <c r="G297" s="110"/>
      <c r="H297" s="110"/>
      <c r="I297" s="111"/>
      <c r="J297" s="43"/>
      <c r="K297" s="43"/>
      <c r="L297" s="96" t="s">
        <v>516</v>
      </c>
      <c r="M297" s="97"/>
      <c r="N297" s="97"/>
      <c r="O297" s="97"/>
      <c r="P297" s="97"/>
      <c r="Q297" s="98"/>
      <c r="R297" s="96" t="s">
        <v>517</v>
      </c>
      <c r="S297" s="97"/>
      <c r="T297" s="98"/>
      <c r="U297" s="96" t="s">
        <v>9</v>
      </c>
      <c r="V297" s="97"/>
      <c r="W297" s="97"/>
      <c r="X297" s="97"/>
      <c r="Y297" s="98"/>
      <c r="Z297" s="43"/>
    </row>
    <row r="298" spans="1:27" ht="23.25" customHeight="1">
      <c r="A298" s="44"/>
      <c r="B298" s="43"/>
      <c r="C298" s="46"/>
      <c r="D298" s="43"/>
      <c r="E298" s="43"/>
      <c r="F298" s="43"/>
      <c r="G298" s="43"/>
      <c r="H298" s="43"/>
      <c r="I298" s="43"/>
      <c r="J298" s="44"/>
      <c r="K298" s="44"/>
      <c r="L298" s="96" t="s">
        <v>18</v>
      </c>
      <c r="M298" s="98"/>
      <c r="N298" s="96" t="s">
        <v>19</v>
      </c>
      <c r="O298" s="98"/>
      <c r="P298" s="96" t="s">
        <v>20</v>
      </c>
      <c r="Q298" s="98"/>
      <c r="R298" s="48"/>
      <c r="S298" s="49"/>
      <c r="T298" s="48"/>
      <c r="U298" s="61"/>
      <c r="V298" s="56"/>
      <c r="W298" s="56"/>
      <c r="X298" s="59"/>
      <c r="Y298" s="59"/>
      <c r="Z298" s="58"/>
    </row>
    <row r="299" spans="1:27" ht="24.95" customHeight="1">
      <c r="A299" s="45" t="s">
        <v>605</v>
      </c>
      <c r="B299" s="45" t="s">
        <v>606</v>
      </c>
      <c r="C299" s="47" t="s">
        <v>607</v>
      </c>
      <c r="D299" s="45" t="s">
        <v>647</v>
      </c>
      <c r="E299" s="45" t="s">
        <v>625</v>
      </c>
      <c r="F299" s="45" t="s">
        <v>608</v>
      </c>
      <c r="G299" s="45" t="s">
        <v>609</v>
      </c>
      <c r="H299" s="45" t="s">
        <v>610</v>
      </c>
      <c r="I299" s="45" t="s">
        <v>611</v>
      </c>
      <c r="J299" s="45" t="s">
        <v>612</v>
      </c>
      <c r="K299" s="45" t="s">
        <v>631</v>
      </c>
      <c r="L299" s="117" t="s">
        <v>652</v>
      </c>
      <c r="M299" s="118"/>
      <c r="N299" s="117" t="s">
        <v>653</v>
      </c>
      <c r="O299" s="118"/>
      <c r="P299" s="78" t="s">
        <v>654</v>
      </c>
      <c r="Q299" s="83" t="s">
        <v>655</v>
      </c>
      <c r="R299" s="112" t="s">
        <v>650</v>
      </c>
      <c r="S299" s="113"/>
      <c r="T299" s="79" t="s">
        <v>651</v>
      </c>
      <c r="U299" s="62" t="s">
        <v>617</v>
      </c>
      <c r="V299" s="57" t="s">
        <v>618</v>
      </c>
      <c r="W299" s="57" t="s">
        <v>619</v>
      </c>
      <c r="X299" s="60" t="s">
        <v>620</v>
      </c>
      <c r="Y299" s="60" t="s">
        <v>621</v>
      </c>
      <c r="Z299" s="45" t="s">
        <v>622</v>
      </c>
    </row>
    <row r="300" spans="1:27" ht="14.1" customHeight="1">
      <c r="A300" s="4" t="s">
        <v>521</v>
      </c>
      <c r="B300" s="6">
        <v>10</v>
      </c>
      <c r="C300" s="4" t="s">
        <v>31</v>
      </c>
      <c r="D300" s="6">
        <v>225</v>
      </c>
      <c r="E300" s="6">
        <f t="shared" ref="E300:E341" si="11">D300</f>
        <v>225</v>
      </c>
      <c r="F300" s="6">
        <v>2900</v>
      </c>
      <c r="G300" s="6">
        <v>155</v>
      </c>
      <c r="H300" s="17">
        <v>4350</v>
      </c>
      <c r="I300" s="6">
        <v>8700</v>
      </c>
      <c r="J300" s="4" t="s">
        <v>522</v>
      </c>
      <c r="K300" s="4" t="s">
        <v>523</v>
      </c>
      <c r="L300" s="92">
        <v>16.399999999999999</v>
      </c>
      <c r="M300" s="93"/>
      <c r="N300" s="92">
        <v>4.68</v>
      </c>
      <c r="O300" s="93"/>
      <c r="P300" s="66">
        <v>14.9</v>
      </c>
      <c r="Q300" s="67">
        <v>4.0999999999999996</v>
      </c>
      <c r="R300" s="94">
        <v>6.8</v>
      </c>
      <c r="S300" s="95"/>
      <c r="T300" s="67">
        <v>7.05</v>
      </c>
      <c r="U300" s="53" t="s">
        <v>411</v>
      </c>
      <c r="V300" s="8">
        <v>3.5</v>
      </c>
      <c r="W300" s="9">
        <v>8</v>
      </c>
      <c r="X300" s="12">
        <v>0.81200000000000006</v>
      </c>
      <c r="Y300" s="8">
        <v>1.2</v>
      </c>
      <c r="Z300" s="14"/>
    </row>
    <row r="301" spans="1:27" ht="14.1" customHeight="1">
      <c r="A301" s="4" t="s">
        <v>524</v>
      </c>
      <c r="B301" s="6">
        <v>14</v>
      </c>
      <c r="C301" s="4" t="s">
        <v>31</v>
      </c>
      <c r="D301" s="6">
        <v>255</v>
      </c>
      <c r="E301" s="6">
        <f t="shared" si="11"/>
        <v>255</v>
      </c>
      <c r="F301" s="6">
        <v>6500</v>
      </c>
      <c r="G301" s="6">
        <v>265</v>
      </c>
      <c r="H301" s="17">
        <v>9750</v>
      </c>
      <c r="I301" s="6">
        <v>14000</v>
      </c>
      <c r="J301" s="4" t="s">
        <v>525</v>
      </c>
      <c r="K301" s="4" t="s">
        <v>526</v>
      </c>
      <c r="L301" s="92">
        <v>20.399999999999999</v>
      </c>
      <c r="M301" s="93"/>
      <c r="N301" s="92">
        <v>4.6500000000000004</v>
      </c>
      <c r="O301" s="93"/>
      <c r="P301" s="66">
        <v>19.8</v>
      </c>
      <c r="Q301" s="67">
        <v>4.0999999999999996</v>
      </c>
      <c r="R301" s="94">
        <v>8.85</v>
      </c>
      <c r="S301" s="95"/>
      <c r="T301" s="67">
        <v>9.15</v>
      </c>
      <c r="U301" s="53" t="s">
        <v>440</v>
      </c>
      <c r="V301" s="8">
        <v>3.5</v>
      </c>
      <c r="W301" s="9">
        <v>12</v>
      </c>
      <c r="X301" s="12">
        <v>0.81200000000000006</v>
      </c>
      <c r="Y301" s="8">
        <v>1.3</v>
      </c>
      <c r="Z301" s="14"/>
    </row>
    <row r="302" spans="1:27" ht="14.1" customHeight="1">
      <c r="A302" s="4" t="s">
        <v>527</v>
      </c>
      <c r="B302" s="6">
        <v>12</v>
      </c>
      <c r="C302" s="4" t="s">
        <v>31</v>
      </c>
      <c r="D302" s="6">
        <v>225</v>
      </c>
      <c r="E302" s="6">
        <f t="shared" si="11"/>
        <v>225</v>
      </c>
      <c r="F302" s="6">
        <v>6400</v>
      </c>
      <c r="G302" s="6">
        <v>166</v>
      </c>
      <c r="H302" s="17">
        <v>9600</v>
      </c>
      <c r="I302" s="6">
        <v>19200</v>
      </c>
      <c r="J302" s="4" t="s">
        <v>522</v>
      </c>
      <c r="K302" s="4" t="s">
        <v>528</v>
      </c>
      <c r="L302" s="92">
        <v>21.25</v>
      </c>
      <c r="M302" s="93"/>
      <c r="N302" s="99">
        <v>7.2</v>
      </c>
      <c r="O302" s="100"/>
      <c r="P302" s="66">
        <v>19.25</v>
      </c>
      <c r="Q302" s="67">
        <v>6.35</v>
      </c>
      <c r="R302" s="94">
        <v>9.0500000000000007</v>
      </c>
      <c r="S302" s="95"/>
      <c r="T302" s="67">
        <v>9.4499999999999993</v>
      </c>
      <c r="U302" s="53" t="s">
        <v>102</v>
      </c>
      <c r="V302" s="8">
        <v>5.5</v>
      </c>
      <c r="W302" s="9">
        <v>10</v>
      </c>
      <c r="X302" s="6">
        <v>1</v>
      </c>
      <c r="Y302" s="8">
        <v>1.95</v>
      </c>
      <c r="Z302" s="14"/>
    </row>
    <row r="303" spans="1:27" ht="14.1" customHeight="1">
      <c r="A303" s="4" t="s">
        <v>527</v>
      </c>
      <c r="B303" s="6">
        <v>14</v>
      </c>
      <c r="C303" s="4" t="s">
        <v>31</v>
      </c>
      <c r="D303" s="6">
        <v>225</v>
      </c>
      <c r="E303" s="6">
        <f t="shared" si="11"/>
        <v>225</v>
      </c>
      <c r="F303" s="6">
        <v>7600</v>
      </c>
      <c r="G303" s="6">
        <v>198</v>
      </c>
      <c r="H303" s="31">
        <v>11400</v>
      </c>
      <c r="I303" s="6">
        <v>22800</v>
      </c>
      <c r="J303" s="4" t="s">
        <v>522</v>
      </c>
      <c r="K303" s="4" t="s">
        <v>529</v>
      </c>
      <c r="L303" s="92">
        <v>21.25</v>
      </c>
      <c r="M303" s="93"/>
      <c r="N303" s="99">
        <v>7.2</v>
      </c>
      <c r="O303" s="100"/>
      <c r="P303" s="66">
        <v>19.25</v>
      </c>
      <c r="Q303" s="67">
        <v>6.35</v>
      </c>
      <c r="R303" s="94">
        <v>9.0500000000000007</v>
      </c>
      <c r="S303" s="95"/>
      <c r="T303" s="67">
        <v>9.4499999999999993</v>
      </c>
      <c r="U303" s="53" t="s">
        <v>102</v>
      </c>
      <c r="V303" s="8">
        <v>5.5</v>
      </c>
      <c r="W303" s="9">
        <v>10</v>
      </c>
      <c r="X303" s="6">
        <v>1</v>
      </c>
      <c r="Y303" s="8">
        <v>1.95</v>
      </c>
      <c r="Z303" s="14"/>
    </row>
    <row r="304" spans="1:27" ht="14.1" customHeight="1">
      <c r="A304" s="4" t="s">
        <v>530</v>
      </c>
      <c r="B304" s="6">
        <v>14</v>
      </c>
      <c r="C304" s="4" t="s">
        <v>31</v>
      </c>
      <c r="D304" s="6">
        <v>190</v>
      </c>
      <c r="E304" s="6">
        <f t="shared" si="11"/>
        <v>190</v>
      </c>
      <c r="F304" s="6">
        <v>9475</v>
      </c>
      <c r="G304" s="6">
        <v>212</v>
      </c>
      <c r="H304" s="31">
        <v>14150</v>
      </c>
      <c r="I304" s="6">
        <v>28275</v>
      </c>
      <c r="J304" s="4" t="s">
        <v>525</v>
      </c>
      <c r="K304" s="4" t="s">
        <v>531</v>
      </c>
      <c r="L304" s="92">
        <v>24.25</v>
      </c>
      <c r="M304" s="93"/>
      <c r="N304" s="92">
        <v>8.35</v>
      </c>
      <c r="O304" s="93"/>
      <c r="P304" s="66">
        <v>23</v>
      </c>
      <c r="Q304" s="67">
        <v>7.5</v>
      </c>
      <c r="R304" s="94">
        <v>10.1</v>
      </c>
      <c r="S304" s="95"/>
      <c r="T304" s="67">
        <v>10.55</v>
      </c>
      <c r="U304" s="53" t="s">
        <v>532</v>
      </c>
      <c r="V304" s="8">
        <v>6.25</v>
      </c>
      <c r="W304" s="9">
        <v>12</v>
      </c>
      <c r="X304" s="8">
        <v>1</v>
      </c>
      <c r="Y304" s="8">
        <v>1</v>
      </c>
      <c r="Z304" s="14"/>
    </row>
    <row r="305" spans="1:26" ht="24.95" customHeight="1">
      <c r="A305" s="4" t="s">
        <v>533</v>
      </c>
      <c r="B305" s="6">
        <v>20</v>
      </c>
      <c r="C305" s="4" t="s">
        <v>31</v>
      </c>
      <c r="D305" s="82" t="s">
        <v>135</v>
      </c>
      <c r="E305" s="6">
        <f>1.15078*217</f>
        <v>249.71925999999999</v>
      </c>
      <c r="F305" s="6">
        <v>16200</v>
      </c>
      <c r="G305" s="6">
        <v>310</v>
      </c>
      <c r="H305" s="31">
        <v>23500</v>
      </c>
      <c r="I305" s="6">
        <v>36500</v>
      </c>
      <c r="J305" s="4" t="s">
        <v>525</v>
      </c>
      <c r="K305" s="19" t="s">
        <v>534</v>
      </c>
      <c r="L305" s="92">
        <v>26.2</v>
      </c>
      <c r="M305" s="93"/>
      <c r="N305" s="92">
        <v>8.32</v>
      </c>
      <c r="O305" s="93"/>
      <c r="P305" s="66">
        <v>23.7</v>
      </c>
      <c r="Q305" s="67">
        <v>7.11</v>
      </c>
      <c r="R305" s="94">
        <v>10.94</v>
      </c>
      <c r="S305" s="95"/>
      <c r="T305" s="67">
        <v>11.35</v>
      </c>
      <c r="U305" s="53" t="s">
        <v>151</v>
      </c>
      <c r="V305" s="8">
        <v>5.75</v>
      </c>
      <c r="W305" s="9">
        <v>14</v>
      </c>
      <c r="X305" s="8">
        <v>1</v>
      </c>
      <c r="Y305" s="8">
        <v>2.1</v>
      </c>
      <c r="Z305" s="30"/>
    </row>
    <row r="306" spans="1:26" ht="14.1" customHeight="1">
      <c r="A306" s="4" t="s">
        <v>533</v>
      </c>
      <c r="B306" s="6">
        <v>20</v>
      </c>
      <c r="C306" s="4" t="s">
        <v>31</v>
      </c>
      <c r="D306" s="6">
        <v>250</v>
      </c>
      <c r="E306" s="6">
        <f t="shared" si="11"/>
        <v>250</v>
      </c>
      <c r="F306" s="6">
        <v>16200</v>
      </c>
      <c r="G306" s="6">
        <v>310</v>
      </c>
      <c r="H306" s="31">
        <v>23500</v>
      </c>
      <c r="I306" s="6">
        <v>36500</v>
      </c>
      <c r="J306" s="4" t="s">
        <v>525</v>
      </c>
      <c r="K306" s="4" t="s">
        <v>535</v>
      </c>
      <c r="L306" s="92">
        <v>26.2</v>
      </c>
      <c r="M306" s="93"/>
      <c r="N306" s="92">
        <v>8.32</v>
      </c>
      <c r="O306" s="93"/>
      <c r="P306" s="66">
        <v>23.7</v>
      </c>
      <c r="Q306" s="67">
        <v>7.11</v>
      </c>
      <c r="R306" s="94">
        <v>10.94</v>
      </c>
      <c r="S306" s="95"/>
      <c r="T306" s="67">
        <v>11.35</v>
      </c>
      <c r="U306" s="53" t="s">
        <v>151</v>
      </c>
      <c r="V306" s="8">
        <v>5.75</v>
      </c>
      <c r="W306" s="9">
        <v>14</v>
      </c>
      <c r="X306" s="8">
        <v>1</v>
      </c>
      <c r="Y306" s="8">
        <v>1.22</v>
      </c>
      <c r="Z306" s="14"/>
    </row>
    <row r="307" spans="1:26" ht="14.1" customHeight="1">
      <c r="A307" s="4" t="s">
        <v>536</v>
      </c>
      <c r="B307" s="6">
        <v>14</v>
      </c>
      <c r="C307" s="4" t="s">
        <v>31</v>
      </c>
      <c r="D307" s="6">
        <v>210</v>
      </c>
      <c r="E307" s="6">
        <f t="shared" si="11"/>
        <v>210</v>
      </c>
      <c r="F307" s="6">
        <v>10000</v>
      </c>
      <c r="G307" s="6">
        <v>210</v>
      </c>
      <c r="H307" s="31">
        <v>15000</v>
      </c>
      <c r="I307" s="6">
        <v>30000</v>
      </c>
      <c r="J307" s="4" t="s">
        <v>525</v>
      </c>
      <c r="K307" s="4" t="s">
        <v>537</v>
      </c>
      <c r="L307" s="92">
        <v>26.32</v>
      </c>
      <c r="M307" s="93"/>
      <c r="N307" s="92">
        <v>6.92</v>
      </c>
      <c r="O307" s="93"/>
      <c r="P307" s="66">
        <v>24.02</v>
      </c>
      <c r="Q307" s="67">
        <v>6.08</v>
      </c>
      <c r="R307" s="94">
        <v>11.15</v>
      </c>
      <c r="S307" s="95"/>
      <c r="T307" s="67">
        <v>11.6</v>
      </c>
      <c r="U307" s="53" t="s">
        <v>159</v>
      </c>
      <c r="V307" s="8">
        <v>5</v>
      </c>
      <c r="W307" s="9">
        <v>14</v>
      </c>
      <c r="X307" s="8">
        <v>1</v>
      </c>
      <c r="Y307" s="8">
        <v>1.7</v>
      </c>
      <c r="Z307" s="14"/>
    </row>
    <row r="308" spans="1:26" ht="14.1" customHeight="1">
      <c r="A308" s="4" t="s">
        <v>536</v>
      </c>
      <c r="B308" s="6">
        <v>14</v>
      </c>
      <c r="C308" s="4" t="s">
        <v>31</v>
      </c>
      <c r="D308" s="6">
        <v>225</v>
      </c>
      <c r="E308" s="6">
        <f t="shared" si="11"/>
        <v>225</v>
      </c>
      <c r="F308" s="6">
        <v>10000</v>
      </c>
      <c r="G308" s="6">
        <v>225</v>
      </c>
      <c r="H308" s="31">
        <v>15000</v>
      </c>
      <c r="I308" s="6">
        <v>30000</v>
      </c>
      <c r="J308" s="4" t="s">
        <v>525</v>
      </c>
      <c r="K308" s="4" t="s">
        <v>538</v>
      </c>
      <c r="L308" s="92">
        <v>26.32</v>
      </c>
      <c r="M308" s="93"/>
      <c r="N308" s="92">
        <v>6.92</v>
      </c>
      <c r="O308" s="93"/>
      <c r="P308" s="66">
        <v>24.02</v>
      </c>
      <c r="Q308" s="67">
        <v>6.08</v>
      </c>
      <c r="R308" s="94">
        <v>11.15</v>
      </c>
      <c r="S308" s="95"/>
      <c r="T308" s="67">
        <v>11.6</v>
      </c>
      <c r="U308" s="53" t="s">
        <v>159</v>
      </c>
      <c r="V308" s="8">
        <v>5</v>
      </c>
      <c r="W308" s="9">
        <v>14</v>
      </c>
      <c r="X308" s="8">
        <v>1</v>
      </c>
      <c r="Y308" s="8">
        <v>1.7</v>
      </c>
      <c r="Z308" s="14"/>
    </row>
    <row r="309" spans="1:26" ht="14.1" customHeight="1">
      <c r="A309" s="4" t="s">
        <v>536</v>
      </c>
      <c r="B309" s="6">
        <v>14</v>
      </c>
      <c r="C309" s="4" t="s">
        <v>31</v>
      </c>
      <c r="D309" s="6">
        <v>225</v>
      </c>
      <c r="E309" s="6">
        <f t="shared" si="11"/>
        <v>225</v>
      </c>
      <c r="F309" s="6">
        <v>10000</v>
      </c>
      <c r="G309" s="6">
        <v>225</v>
      </c>
      <c r="H309" s="31">
        <v>15000</v>
      </c>
      <c r="I309" s="6">
        <v>30000</v>
      </c>
      <c r="J309" s="4" t="s">
        <v>525</v>
      </c>
      <c r="K309" s="4" t="s">
        <v>539</v>
      </c>
      <c r="L309" s="92">
        <v>26.32</v>
      </c>
      <c r="M309" s="93"/>
      <c r="N309" s="92">
        <v>6.92</v>
      </c>
      <c r="O309" s="93"/>
      <c r="P309" s="66">
        <v>24.02</v>
      </c>
      <c r="Q309" s="67">
        <v>6.08</v>
      </c>
      <c r="R309" s="94">
        <v>11.15</v>
      </c>
      <c r="S309" s="95"/>
      <c r="T309" s="67">
        <v>11.6</v>
      </c>
      <c r="U309" s="53" t="s">
        <v>159</v>
      </c>
      <c r="V309" s="8">
        <v>5</v>
      </c>
      <c r="W309" s="9">
        <v>14</v>
      </c>
      <c r="X309" s="8">
        <v>1</v>
      </c>
      <c r="Y309" s="8">
        <v>1.7</v>
      </c>
      <c r="Z309" s="14"/>
    </row>
    <row r="310" spans="1:26" ht="14.1" customHeight="1">
      <c r="A310" s="4" t="s">
        <v>540</v>
      </c>
      <c r="B310" s="6">
        <v>14</v>
      </c>
      <c r="C310" s="4" t="s">
        <v>31</v>
      </c>
      <c r="D310" s="6">
        <v>210</v>
      </c>
      <c r="E310" s="6">
        <f t="shared" si="11"/>
        <v>210</v>
      </c>
      <c r="F310" s="6">
        <v>10975</v>
      </c>
      <c r="G310" s="6">
        <v>189</v>
      </c>
      <c r="H310" s="31">
        <v>16475</v>
      </c>
      <c r="I310" s="6">
        <v>36500</v>
      </c>
      <c r="J310" s="4" t="s">
        <v>525</v>
      </c>
      <c r="K310" s="4" t="s">
        <v>541</v>
      </c>
      <c r="L310" s="92">
        <v>27.25</v>
      </c>
      <c r="M310" s="93"/>
      <c r="N310" s="92">
        <v>8.35</v>
      </c>
      <c r="O310" s="93"/>
      <c r="P310" s="66">
        <v>25.9</v>
      </c>
      <c r="Q310" s="67">
        <v>7.5</v>
      </c>
      <c r="R310" s="94">
        <v>11.07</v>
      </c>
      <c r="S310" s="95"/>
      <c r="T310" s="67">
        <v>11.86</v>
      </c>
      <c r="U310" s="53" t="s">
        <v>169</v>
      </c>
      <c r="V310" s="8">
        <v>5.25</v>
      </c>
      <c r="W310" s="9">
        <v>14</v>
      </c>
      <c r="X310" s="8">
        <v>1</v>
      </c>
      <c r="Y310" s="8">
        <v>2</v>
      </c>
      <c r="Z310" s="14"/>
    </row>
    <row r="311" spans="1:26" ht="14.1" customHeight="1">
      <c r="A311" s="4" t="s">
        <v>542</v>
      </c>
      <c r="B311" s="6">
        <v>10</v>
      </c>
      <c r="C311" s="4" t="s">
        <v>31</v>
      </c>
      <c r="D311" s="6">
        <v>230</v>
      </c>
      <c r="E311" s="6">
        <f t="shared" si="11"/>
        <v>230</v>
      </c>
      <c r="F311" s="6">
        <v>8100</v>
      </c>
      <c r="G311" s="6">
        <v>125</v>
      </c>
      <c r="H311" s="31">
        <v>12150</v>
      </c>
      <c r="I311" s="6">
        <v>21200</v>
      </c>
      <c r="J311" s="4" t="s">
        <v>525</v>
      </c>
      <c r="K311" s="4" t="s">
        <v>543</v>
      </c>
      <c r="L311" s="92">
        <v>27.36</v>
      </c>
      <c r="M311" s="93"/>
      <c r="N311" s="92">
        <v>8.32</v>
      </c>
      <c r="O311" s="93"/>
      <c r="P311" s="66">
        <v>24.47</v>
      </c>
      <c r="Q311" s="67">
        <v>7.54</v>
      </c>
      <c r="R311" s="94">
        <v>10.6</v>
      </c>
      <c r="S311" s="95"/>
      <c r="T311" s="67">
        <v>11.39</v>
      </c>
      <c r="U311" s="53" t="s">
        <v>544</v>
      </c>
      <c r="V311" s="8">
        <v>6.5</v>
      </c>
      <c r="W311" s="9">
        <v>13</v>
      </c>
      <c r="X311" s="8">
        <v>0.7</v>
      </c>
      <c r="Y311" s="8">
        <v>1.6</v>
      </c>
      <c r="Z311" s="14"/>
    </row>
    <row r="312" spans="1:26" ht="14.1" customHeight="1">
      <c r="A312" s="4" t="s">
        <v>545</v>
      </c>
      <c r="B312" s="6">
        <v>12</v>
      </c>
      <c r="C312" s="4" t="s">
        <v>31</v>
      </c>
      <c r="D312" s="6">
        <v>225</v>
      </c>
      <c r="E312" s="6">
        <f t="shared" si="11"/>
        <v>225</v>
      </c>
      <c r="F312" s="6">
        <v>9650</v>
      </c>
      <c r="G312" s="6">
        <v>200</v>
      </c>
      <c r="H312" s="31">
        <v>14475</v>
      </c>
      <c r="I312" s="6">
        <v>28950</v>
      </c>
      <c r="J312" s="4" t="s">
        <v>525</v>
      </c>
      <c r="K312" s="4" t="s">
        <v>546</v>
      </c>
      <c r="L312" s="92">
        <v>27.7</v>
      </c>
      <c r="M312" s="93"/>
      <c r="N312" s="92">
        <v>8.1</v>
      </c>
      <c r="O312" s="93"/>
      <c r="P312" s="66">
        <v>25.4</v>
      </c>
      <c r="Q312" s="67">
        <v>7.15</v>
      </c>
      <c r="R312" s="94">
        <v>11.75</v>
      </c>
      <c r="S312" s="95"/>
      <c r="T312" s="67">
        <v>12.2</v>
      </c>
      <c r="U312" s="53" t="s">
        <v>172</v>
      </c>
      <c r="V312" s="8">
        <v>6</v>
      </c>
      <c r="W312" s="9">
        <v>15</v>
      </c>
      <c r="X312" s="8">
        <v>1</v>
      </c>
      <c r="Y312" s="8">
        <v>1.65</v>
      </c>
      <c r="Z312" s="14"/>
    </row>
    <row r="313" spans="1:26" ht="14.1" customHeight="1">
      <c r="A313" s="4" t="s">
        <v>545</v>
      </c>
      <c r="B313" s="6">
        <v>12</v>
      </c>
      <c r="C313" s="4" t="s">
        <v>31</v>
      </c>
      <c r="D313" s="6">
        <v>235</v>
      </c>
      <c r="E313" s="6">
        <f t="shared" si="11"/>
        <v>235</v>
      </c>
      <c r="F313" s="6">
        <v>9650</v>
      </c>
      <c r="G313" s="6">
        <v>200</v>
      </c>
      <c r="H313" s="31">
        <v>14475</v>
      </c>
      <c r="I313" s="6">
        <v>28950</v>
      </c>
      <c r="J313" s="4" t="s">
        <v>525</v>
      </c>
      <c r="K313" s="4" t="s">
        <v>547</v>
      </c>
      <c r="L313" s="92">
        <v>27.7</v>
      </c>
      <c r="M313" s="93"/>
      <c r="N313" s="92">
        <v>8.1</v>
      </c>
      <c r="O313" s="93"/>
      <c r="P313" s="66">
        <v>25.4</v>
      </c>
      <c r="Q313" s="67">
        <v>7.15</v>
      </c>
      <c r="R313" s="94">
        <v>11.75</v>
      </c>
      <c r="S313" s="95"/>
      <c r="T313" s="67">
        <v>12.2</v>
      </c>
      <c r="U313" s="53" t="s">
        <v>172</v>
      </c>
      <c r="V313" s="8">
        <v>6</v>
      </c>
      <c r="W313" s="9">
        <v>15</v>
      </c>
      <c r="X313" s="8">
        <v>1</v>
      </c>
      <c r="Y313" s="8">
        <v>1.65</v>
      </c>
      <c r="Z313" s="14"/>
    </row>
    <row r="314" spans="1:26" ht="25.5" customHeight="1">
      <c r="A314" s="4" t="s">
        <v>548</v>
      </c>
      <c r="B314" s="6">
        <v>24</v>
      </c>
      <c r="C314" s="4" t="s">
        <v>31</v>
      </c>
      <c r="D314" s="6">
        <v>225</v>
      </c>
      <c r="E314" s="6">
        <f t="shared" si="11"/>
        <v>225</v>
      </c>
      <c r="F314" s="6">
        <v>22200</v>
      </c>
      <c r="G314" s="6">
        <v>330</v>
      </c>
      <c r="H314" s="31">
        <v>31175</v>
      </c>
      <c r="I314" s="6">
        <v>58050</v>
      </c>
      <c r="J314" s="4" t="s">
        <v>525</v>
      </c>
      <c r="K314" s="32" t="s">
        <v>549</v>
      </c>
      <c r="L314" s="92">
        <v>28.68</v>
      </c>
      <c r="M314" s="93"/>
      <c r="N314" s="92">
        <v>9.19</v>
      </c>
      <c r="O314" s="93"/>
      <c r="P314" s="66">
        <v>25.31</v>
      </c>
      <c r="Q314" s="67">
        <v>7.85</v>
      </c>
      <c r="R314" s="94">
        <v>11.85</v>
      </c>
      <c r="S314" s="95"/>
      <c r="T314" s="67">
        <v>12.3</v>
      </c>
      <c r="U314" s="53" t="s">
        <v>176</v>
      </c>
      <c r="V314" s="8">
        <v>6</v>
      </c>
      <c r="W314" s="9">
        <v>14.5</v>
      </c>
      <c r="X314" s="8">
        <v>1.2</v>
      </c>
      <c r="Y314" s="8">
        <v>2.35</v>
      </c>
      <c r="Z314" s="30"/>
    </row>
    <row r="315" spans="1:26" ht="14.1" customHeight="1">
      <c r="A315" s="4" t="s">
        <v>548</v>
      </c>
      <c r="B315" s="6">
        <v>24</v>
      </c>
      <c r="C315" s="4" t="s">
        <v>31</v>
      </c>
      <c r="D315" s="82" t="s">
        <v>174</v>
      </c>
      <c r="E315" s="6">
        <f>1.15078*225</f>
        <v>258.9255</v>
      </c>
      <c r="F315" s="6">
        <v>22200</v>
      </c>
      <c r="G315" s="6">
        <v>330</v>
      </c>
      <c r="H315" s="31">
        <v>31175</v>
      </c>
      <c r="I315" s="6">
        <v>58050</v>
      </c>
      <c r="J315" s="4" t="s">
        <v>525</v>
      </c>
      <c r="K315" s="4" t="s">
        <v>550</v>
      </c>
      <c r="L315" s="92">
        <v>28.68</v>
      </c>
      <c r="M315" s="93"/>
      <c r="N315" s="92">
        <v>9.19</v>
      </c>
      <c r="O315" s="93"/>
      <c r="P315" s="66">
        <v>25.31</v>
      </c>
      <c r="Q315" s="67">
        <v>7.85</v>
      </c>
      <c r="R315" s="94">
        <v>11.85</v>
      </c>
      <c r="S315" s="95"/>
      <c r="T315" s="67">
        <v>12.3</v>
      </c>
      <c r="U315" s="53" t="s">
        <v>176</v>
      </c>
      <c r="V315" s="8">
        <v>6</v>
      </c>
      <c r="W315" s="9">
        <v>14.5</v>
      </c>
      <c r="X315" s="8">
        <v>1.2</v>
      </c>
      <c r="Y315" s="8">
        <v>2.35</v>
      </c>
      <c r="Z315" s="14"/>
    </row>
    <row r="316" spans="1:26" ht="14.1" customHeight="1">
      <c r="A316" s="4" t="s">
        <v>548</v>
      </c>
      <c r="B316" s="6">
        <v>24</v>
      </c>
      <c r="C316" s="4" t="s">
        <v>31</v>
      </c>
      <c r="D316" s="82" t="s">
        <v>551</v>
      </c>
      <c r="E316" s="6">
        <f>1.15078*250</f>
        <v>287.69499999999999</v>
      </c>
      <c r="F316" s="6">
        <v>22200</v>
      </c>
      <c r="G316" s="6">
        <v>330</v>
      </c>
      <c r="H316" s="31">
        <v>31175</v>
      </c>
      <c r="I316" s="6">
        <v>58050</v>
      </c>
      <c r="J316" s="4" t="s">
        <v>525</v>
      </c>
      <c r="K316" s="4" t="s">
        <v>552</v>
      </c>
      <c r="L316" s="92">
        <v>28.68</v>
      </c>
      <c r="M316" s="93"/>
      <c r="N316" s="92">
        <v>9.19</v>
      </c>
      <c r="O316" s="93"/>
      <c r="P316" s="66">
        <v>25.31</v>
      </c>
      <c r="Q316" s="67">
        <v>7.85</v>
      </c>
      <c r="R316" s="94">
        <v>11.85</v>
      </c>
      <c r="S316" s="95"/>
      <c r="T316" s="67">
        <v>12.3</v>
      </c>
      <c r="U316" s="53" t="s">
        <v>176</v>
      </c>
      <c r="V316" s="8">
        <v>6</v>
      </c>
      <c r="W316" s="9">
        <v>14.5</v>
      </c>
      <c r="X316" s="8">
        <v>1.2</v>
      </c>
      <c r="Y316" s="8">
        <v>2.35</v>
      </c>
      <c r="Z316" s="14"/>
    </row>
    <row r="317" spans="1:26" ht="14.1" customHeight="1">
      <c r="A317" s="4" t="s">
        <v>553</v>
      </c>
      <c r="B317" s="6">
        <v>16</v>
      </c>
      <c r="C317" s="4" t="s">
        <v>31</v>
      </c>
      <c r="D317" s="6">
        <v>225</v>
      </c>
      <c r="E317" s="6">
        <f t="shared" si="11"/>
        <v>225</v>
      </c>
      <c r="F317" s="6">
        <v>14200</v>
      </c>
      <c r="G317" s="6">
        <v>199</v>
      </c>
      <c r="H317" s="31">
        <v>21300</v>
      </c>
      <c r="I317" s="6">
        <v>42680</v>
      </c>
      <c r="J317" s="4" t="s">
        <v>525</v>
      </c>
      <c r="K317" s="4" t="s">
        <v>554</v>
      </c>
      <c r="L317" s="92">
        <v>31.1</v>
      </c>
      <c r="M317" s="93"/>
      <c r="N317" s="92">
        <v>9.3000000000000007</v>
      </c>
      <c r="O317" s="93"/>
      <c r="P317" s="66">
        <v>29.5</v>
      </c>
      <c r="Q317" s="67">
        <v>8.3000000000000007</v>
      </c>
      <c r="R317" s="94">
        <v>12.9</v>
      </c>
      <c r="S317" s="95"/>
      <c r="T317" s="67">
        <v>13.5</v>
      </c>
      <c r="U317" s="53" t="s">
        <v>465</v>
      </c>
      <c r="V317" s="8">
        <v>7</v>
      </c>
      <c r="W317" s="9">
        <v>15</v>
      </c>
      <c r="X317" s="8">
        <v>1.1299999999999999</v>
      </c>
      <c r="Y317" s="8">
        <v>2.1</v>
      </c>
      <c r="Z317" s="14"/>
    </row>
    <row r="318" spans="1:26" ht="15" customHeight="1">
      <c r="A318" s="4" t="s">
        <v>555</v>
      </c>
      <c r="B318" s="6">
        <v>24</v>
      </c>
      <c r="C318" s="4" t="s">
        <v>31</v>
      </c>
      <c r="D318" s="82" t="s">
        <v>556</v>
      </c>
      <c r="E318" s="6">
        <f>1.15078*205</f>
        <v>235.90989999999999</v>
      </c>
      <c r="F318" s="6">
        <v>27600</v>
      </c>
      <c r="G318" s="6">
        <v>335</v>
      </c>
      <c r="H318" s="31">
        <v>41400</v>
      </c>
      <c r="I318" s="6">
        <v>74525</v>
      </c>
      <c r="J318" s="4" t="s">
        <v>557</v>
      </c>
      <c r="K318" s="4" t="s">
        <v>558</v>
      </c>
      <c r="L318" s="92">
        <v>30.75</v>
      </c>
      <c r="M318" s="93"/>
      <c r="N318" s="92">
        <v>11.96</v>
      </c>
      <c r="O318" s="93"/>
      <c r="P318" s="66">
        <v>27.82</v>
      </c>
      <c r="Q318" s="66">
        <v>10.5</v>
      </c>
      <c r="R318" s="94">
        <v>12</v>
      </c>
      <c r="S318" s="95"/>
      <c r="T318" s="67">
        <v>12.65</v>
      </c>
      <c r="U318" s="53" t="s">
        <v>190</v>
      </c>
      <c r="V318" s="8">
        <v>9.75</v>
      </c>
      <c r="W318" s="9">
        <v>14.5</v>
      </c>
      <c r="X318" s="8">
        <v>1.25</v>
      </c>
      <c r="Y318" s="8">
        <v>1.25</v>
      </c>
      <c r="Z318" s="14"/>
    </row>
    <row r="319" spans="1:26" ht="14.1" customHeight="1">
      <c r="A319" s="4" t="s">
        <v>555</v>
      </c>
      <c r="B319" s="6">
        <v>24</v>
      </c>
      <c r="C319" s="4" t="s">
        <v>31</v>
      </c>
      <c r="D319" s="82" t="s">
        <v>556</v>
      </c>
      <c r="E319" s="6">
        <f>1.15078*205</f>
        <v>235.90989999999999</v>
      </c>
      <c r="F319" s="6">
        <v>25000</v>
      </c>
      <c r="G319" s="6">
        <v>243</v>
      </c>
      <c r="H319" s="31">
        <v>36250</v>
      </c>
      <c r="I319" s="6">
        <v>67500</v>
      </c>
      <c r="J319" s="4" t="s">
        <v>525</v>
      </c>
      <c r="K319" s="4" t="s">
        <v>559</v>
      </c>
      <c r="L319" s="92">
        <v>30.75</v>
      </c>
      <c r="M319" s="93"/>
      <c r="N319" s="92">
        <v>11.96</v>
      </c>
      <c r="O319" s="93"/>
      <c r="P319" s="66">
        <v>27.82</v>
      </c>
      <c r="Q319" s="66">
        <v>10.5</v>
      </c>
      <c r="R319" s="94">
        <v>12</v>
      </c>
      <c r="S319" s="95"/>
      <c r="T319" s="67">
        <v>12.65</v>
      </c>
      <c r="U319" s="53" t="s">
        <v>190</v>
      </c>
      <c r="V319" s="8">
        <v>9.75</v>
      </c>
      <c r="W319" s="9">
        <v>14.5</v>
      </c>
      <c r="X319" s="8">
        <v>1.25</v>
      </c>
      <c r="Y319" s="8">
        <v>2.75</v>
      </c>
      <c r="Z319" s="14"/>
    </row>
    <row r="320" spans="1:26" ht="14.1" customHeight="1">
      <c r="A320" s="4" t="s">
        <v>560</v>
      </c>
      <c r="B320" s="6">
        <v>12</v>
      </c>
      <c r="C320" s="4" t="s">
        <v>31</v>
      </c>
      <c r="D320" s="6">
        <v>190</v>
      </c>
      <c r="E320" s="6">
        <f t="shared" si="11"/>
        <v>190</v>
      </c>
      <c r="F320" s="6">
        <v>11000</v>
      </c>
      <c r="G320" s="6">
        <v>140</v>
      </c>
      <c r="H320" s="31">
        <v>16500</v>
      </c>
      <c r="I320" s="6">
        <v>29700</v>
      </c>
      <c r="J320" s="4" t="s">
        <v>525</v>
      </c>
      <c r="K320" s="4" t="s">
        <v>561</v>
      </c>
      <c r="L320" s="92">
        <v>31.8</v>
      </c>
      <c r="M320" s="93"/>
      <c r="N320" s="92">
        <v>9.25</v>
      </c>
      <c r="O320" s="93"/>
      <c r="P320" s="66">
        <v>28.7</v>
      </c>
      <c r="Q320" s="67">
        <v>8.5299999999999994</v>
      </c>
      <c r="R320" s="94">
        <v>12.4</v>
      </c>
      <c r="S320" s="95"/>
      <c r="T320" s="67">
        <v>13.15</v>
      </c>
      <c r="U320" s="53" t="s">
        <v>213</v>
      </c>
      <c r="V320" s="8">
        <v>7</v>
      </c>
      <c r="W320" s="9">
        <v>16</v>
      </c>
      <c r="X320" s="8">
        <v>1.1299999999999999</v>
      </c>
      <c r="Y320" s="8">
        <v>1.65</v>
      </c>
      <c r="Z320" s="14"/>
    </row>
    <row r="321" spans="1:26" ht="14.1" customHeight="1">
      <c r="A321" s="4" t="s">
        <v>562</v>
      </c>
      <c r="B321" s="6">
        <v>18</v>
      </c>
      <c r="C321" s="4" t="s">
        <v>31</v>
      </c>
      <c r="D321" s="6">
        <v>225</v>
      </c>
      <c r="E321" s="6">
        <f t="shared" si="11"/>
        <v>225</v>
      </c>
      <c r="F321" s="6">
        <v>19550</v>
      </c>
      <c r="G321" s="6">
        <v>221</v>
      </c>
      <c r="H321" s="31">
        <v>35100</v>
      </c>
      <c r="I321" s="6">
        <v>52805</v>
      </c>
      <c r="J321" s="4" t="s">
        <v>525</v>
      </c>
      <c r="K321" s="4" t="s">
        <v>563</v>
      </c>
      <c r="L321" s="92">
        <v>34.799999999999997</v>
      </c>
      <c r="M321" s="93"/>
      <c r="N321" s="92">
        <v>9.65</v>
      </c>
      <c r="O321" s="93"/>
      <c r="P321" s="66">
        <v>33.15</v>
      </c>
      <c r="Q321" s="67">
        <v>8.6999999999999993</v>
      </c>
      <c r="R321" s="94">
        <v>15.05</v>
      </c>
      <c r="S321" s="95"/>
      <c r="T321" s="67">
        <v>14.45</v>
      </c>
      <c r="U321" s="53" t="s">
        <v>564</v>
      </c>
      <c r="V321" s="8">
        <v>6</v>
      </c>
      <c r="W321" s="9">
        <v>18</v>
      </c>
      <c r="X321" s="8">
        <v>1.2</v>
      </c>
      <c r="Y321" s="8">
        <v>2.2799999999999998</v>
      </c>
      <c r="Z321" s="14"/>
    </row>
    <row r="322" spans="1:26" ht="25.5" customHeight="1">
      <c r="A322" s="4" t="s">
        <v>565</v>
      </c>
      <c r="B322" s="6">
        <v>14</v>
      </c>
      <c r="C322" s="4" t="s">
        <v>31</v>
      </c>
      <c r="D322" s="6">
        <v>190</v>
      </c>
      <c r="E322" s="6">
        <f t="shared" si="11"/>
        <v>190</v>
      </c>
      <c r="F322" s="6">
        <v>13400</v>
      </c>
      <c r="G322" s="6">
        <v>130</v>
      </c>
      <c r="H322" s="31">
        <v>20100</v>
      </c>
      <c r="I322" s="6">
        <v>36180</v>
      </c>
      <c r="J322" s="4" t="s">
        <v>525</v>
      </c>
      <c r="K322" s="25" t="s">
        <v>566</v>
      </c>
      <c r="L322" s="92">
        <v>34.85</v>
      </c>
      <c r="M322" s="93"/>
      <c r="N322" s="92">
        <v>10.4</v>
      </c>
      <c r="O322" s="93"/>
      <c r="P322" s="66">
        <v>32.950000000000003</v>
      </c>
      <c r="Q322" s="67">
        <v>9.35</v>
      </c>
      <c r="R322" s="94">
        <v>14</v>
      </c>
      <c r="S322" s="95"/>
      <c r="T322" s="67">
        <v>14.75</v>
      </c>
      <c r="U322" s="53" t="s">
        <v>213</v>
      </c>
      <c r="V322" s="8">
        <v>7</v>
      </c>
      <c r="W322" s="9">
        <v>16</v>
      </c>
      <c r="X322" s="8">
        <v>1.1299999999999999</v>
      </c>
      <c r="Y322" s="8">
        <v>2.15</v>
      </c>
      <c r="Z322" s="30"/>
    </row>
    <row r="323" spans="1:26" ht="14.1" customHeight="1">
      <c r="A323" s="4" t="s">
        <v>567</v>
      </c>
      <c r="B323" s="6">
        <v>20</v>
      </c>
      <c r="C323" s="4" t="s">
        <v>31</v>
      </c>
      <c r="D323" s="6">
        <v>225</v>
      </c>
      <c r="E323" s="6">
        <f t="shared" si="11"/>
        <v>225</v>
      </c>
      <c r="F323" s="6">
        <v>23400</v>
      </c>
      <c r="G323" s="6">
        <v>216</v>
      </c>
      <c r="H323" s="31">
        <v>35100</v>
      </c>
      <c r="I323" s="6">
        <v>63200</v>
      </c>
      <c r="J323" s="4" t="s">
        <v>525</v>
      </c>
      <c r="K323" s="4" t="s">
        <v>568</v>
      </c>
      <c r="L323" s="92">
        <v>35.97</v>
      </c>
      <c r="M323" s="93"/>
      <c r="N323" s="92">
        <v>11.44</v>
      </c>
      <c r="O323" s="93"/>
      <c r="P323" s="66">
        <v>34.17</v>
      </c>
      <c r="Q323" s="66">
        <v>10.3</v>
      </c>
      <c r="R323" s="94">
        <v>14.8</v>
      </c>
      <c r="S323" s="95"/>
      <c r="T323" s="67">
        <v>15.4</v>
      </c>
      <c r="U323" s="53" t="s">
        <v>228</v>
      </c>
      <c r="V323" s="8">
        <v>7</v>
      </c>
      <c r="W323" s="9">
        <v>18</v>
      </c>
      <c r="X323" s="8">
        <v>1.2</v>
      </c>
      <c r="Y323" s="8">
        <v>2.73</v>
      </c>
      <c r="Z323" s="14"/>
    </row>
    <row r="324" spans="1:26" ht="14.1" customHeight="1">
      <c r="A324" s="4" t="s">
        <v>569</v>
      </c>
      <c r="B324" s="6">
        <v>30</v>
      </c>
      <c r="C324" s="4" t="s">
        <v>31</v>
      </c>
      <c r="D324" s="6">
        <v>227</v>
      </c>
      <c r="E324" s="6">
        <f t="shared" si="11"/>
        <v>227</v>
      </c>
      <c r="F324" s="6">
        <v>35800</v>
      </c>
      <c r="G324" s="6">
        <v>305</v>
      </c>
      <c r="H324" s="31">
        <v>53700</v>
      </c>
      <c r="I324" s="6">
        <v>96660</v>
      </c>
      <c r="J324" s="4" t="s">
        <v>525</v>
      </c>
      <c r="K324" s="4" t="s">
        <v>570</v>
      </c>
      <c r="L324" s="92">
        <v>36.75</v>
      </c>
      <c r="M324" s="93"/>
      <c r="N324" s="92">
        <v>10.92</v>
      </c>
      <c r="O324" s="93"/>
      <c r="P324" s="66">
        <v>35.25</v>
      </c>
      <c r="Q324" s="67">
        <v>8.08</v>
      </c>
      <c r="R324" s="94">
        <v>15.25</v>
      </c>
      <c r="S324" s="95"/>
      <c r="T324" s="67">
        <v>15.9</v>
      </c>
      <c r="U324" s="53" t="s">
        <v>236</v>
      </c>
      <c r="V324" s="8">
        <v>8.5</v>
      </c>
      <c r="W324" s="9">
        <v>18</v>
      </c>
      <c r="X324" s="8">
        <v>1.75</v>
      </c>
      <c r="Y324" s="8">
        <v>3.2</v>
      </c>
      <c r="Z324" s="14"/>
    </row>
    <row r="325" spans="1:26" ht="14.1" customHeight="1">
      <c r="A325" s="4" t="s">
        <v>571</v>
      </c>
      <c r="B325" s="4" t="s">
        <v>572</v>
      </c>
      <c r="C325" s="4" t="s">
        <v>31</v>
      </c>
      <c r="D325" s="6">
        <v>225</v>
      </c>
      <c r="E325" s="6">
        <f t="shared" si="11"/>
        <v>225</v>
      </c>
      <c r="F325" s="6">
        <v>26750</v>
      </c>
      <c r="G325" s="6">
        <v>212</v>
      </c>
      <c r="H325" s="31">
        <v>38400</v>
      </c>
      <c r="I325" s="6">
        <v>69120</v>
      </c>
      <c r="J325" s="4" t="s">
        <v>525</v>
      </c>
      <c r="K325" s="4" t="s">
        <v>573</v>
      </c>
      <c r="L325" s="92">
        <v>39.1</v>
      </c>
      <c r="M325" s="93"/>
      <c r="N325" s="92">
        <v>12.5</v>
      </c>
      <c r="O325" s="93"/>
      <c r="P325" s="66">
        <v>37.049999999999997</v>
      </c>
      <c r="Q325" s="66">
        <v>11.25</v>
      </c>
      <c r="R325" s="94">
        <v>15.8</v>
      </c>
      <c r="S325" s="95"/>
      <c r="T325" s="67">
        <v>16.5</v>
      </c>
      <c r="U325" s="53" t="s">
        <v>571</v>
      </c>
      <c r="V325" s="8">
        <v>7.75</v>
      </c>
      <c r="W325" s="9">
        <v>19</v>
      </c>
      <c r="X325" s="8">
        <v>1.33</v>
      </c>
      <c r="Y325" s="8">
        <v>1.52</v>
      </c>
      <c r="Z325" s="14"/>
    </row>
    <row r="326" spans="1:26" ht="14.1" customHeight="1">
      <c r="A326" s="4" t="s">
        <v>656</v>
      </c>
      <c r="B326" s="4"/>
      <c r="C326" s="4"/>
      <c r="D326" s="6">
        <v>270</v>
      </c>
      <c r="E326" s="6">
        <f t="shared" si="11"/>
        <v>270</v>
      </c>
      <c r="F326" s="6">
        <v>35000</v>
      </c>
      <c r="G326" s="6">
        <v>255</v>
      </c>
      <c r="H326" s="31"/>
      <c r="I326" s="6"/>
      <c r="J326" s="4"/>
      <c r="K326" s="4"/>
      <c r="L326" s="84"/>
      <c r="M326" s="85"/>
      <c r="N326" s="84"/>
      <c r="O326" s="85"/>
      <c r="P326" s="89"/>
      <c r="Q326" s="89"/>
      <c r="R326" s="86"/>
      <c r="S326" s="87"/>
      <c r="T326" s="86"/>
      <c r="U326" s="88"/>
      <c r="V326" s="8"/>
      <c r="W326" s="9">
        <v>19</v>
      </c>
      <c r="X326" s="8"/>
      <c r="Y326" s="8"/>
      <c r="Z326" s="14"/>
    </row>
    <row r="327" spans="1:26" ht="14.1" customHeight="1">
      <c r="A327" s="4" t="s">
        <v>574</v>
      </c>
      <c r="B327" s="6">
        <v>22</v>
      </c>
      <c r="C327" s="4" t="s">
        <v>31</v>
      </c>
      <c r="D327" s="6">
        <v>225</v>
      </c>
      <c r="E327" s="6">
        <f t="shared" si="11"/>
        <v>225</v>
      </c>
      <c r="F327" s="6">
        <v>29250</v>
      </c>
      <c r="G327" s="6">
        <v>218</v>
      </c>
      <c r="H327" s="31">
        <v>43875</v>
      </c>
      <c r="I327" s="6">
        <v>82800</v>
      </c>
      <c r="J327" s="4" t="s">
        <v>525</v>
      </c>
      <c r="K327" s="4" t="s">
        <v>575</v>
      </c>
      <c r="L327" s="92">
        <v>40.049999999999997</v>
      </c>
      <c r="M327" s="93"/>
      <c r="N327" s="92">
        <v>12.5</v>
      </c>
      <c r="O327" s="93"/>
      <c r="P327" s="66">
        <v>37.950000000000003</v>
      </c>
      <c r="Q327" s="66">
        <v>11.25</v>
      </c>
      <c r="R327" s="94">
        <v>16.350000000000001</v>
      </c>
      <c r="S327" s="95"/>
      <c r="T327" s="67">
        <v>17.149999999999999</v>
      </c>
      <c r="U327" s="53" t="s">
        <v>574</v>
      </c>
      <c r="V327" s="8">
        <v>7.75</v>
      </c>
      <c r="W327" s="9">
        <v>19</v>
      </c>
      <c r="X327" s="8">
        <v>1.38</v>
      </c>
      <c r="Y327" s="8">
        <v>2.62</v>
      </c>
      <c r="Z327" s="14"/>
    </row>
    <row r="328" spans="1:26" ht="14.1" customHeight="1">
      <c r="A328" s="4" t="s">
        <v>576</v>
      </c>
      <c r="B328" s="6">
        <v>26</v>
      </c>
      <c r="C328" s="4" t="s">
        <v>31</v>
      </c>
      <c r="D328" s="6">
        <v>235</v>
      </c>
      <c r="E328" s="6">
        <f t="shared" si="11"/>
        <v>235</v>
      </c>
      <c r="F328" s="6">
        <v>31475</v>
      </c>
      <c r="G328" s="6">
        <v>180</v>
      </c>
      <c r="H328" s="31">
        <v>47225</v>
      </c>
      <c r="I328" s="6">
        <v>94400</v>
      </c>
      <c r="J328" s="4" t="s">
        <v>525</v>
      </c>
      <c r="K328" s="4" t="s">
        <v>577</v>
      </c>
      <c r="L328" s="92">
        <v>41.45</v>
      </c>
      <c r="M328" s="93"/>
      <c r="N328" s="92">
        <v>16.649999999999999</v>
      </c>
      <c r="O328" s="93"/>
      <c r="P328" s="66">
        <v>38.9</v>
      </c>
      <c r="Q328" s="66">
        <v>15</v>
      </c>
      <c r="R328" s="94">
        <v>16.5</v>
      </c>
      <c r="S328" s="95"/>
      <c r="T328" s="67">
        <v>17.399999999999999</v>
      </c>
      <c r="U328" s="53" t="s">
        <v>576</v>
      </c>
      <c r="V328" s="8">
        <v>12.5</v>
      </c>
      <c r="W328" s="9">
        <v>16</v>
      </c>
      <c r="X328" s="8">
        <v>1.75</v>
      </c>
      <c r="Y328" s="8">
        <v>1.95</v>
      </c>
      <c r="Z328" s="14"/>
    </row>
    <row r="329" spans="1:26" ht="14.1" customHeight="1">
      <c r="A329" s="4" t="s">
        <v>578</v>
      </c>
      <c r="B329" s="6">
        <v>26</v>
      </c>
      <c r="C329" s="4" t="s">
        <v>31</v>
      </c>
      <c r="D329" s="6">
        <v>235</v>
      </c>
      <c r="E329" s="6">
        <f t="shared" si="11"/>
        <v>235</v>
      </c>
      <c r="F329" s="6">
        <v>36100</v>
      </c>
      <c r="G329" s="6">
        <v>194</v>
      </c>
      <c r="H329" s="31">
        <v>54150</v>
      </c>
      <c r="I329" s="6">
        <v>108300</v>
      </c>
      <c r="J329" s="4" t="s">
        <v>525</v>
      </c>
      <c r="K329" s="4" t="s">
        <v>579</v>
      </c>
      <c r="L329" s="92">
        <v>43.5</v>
      </c>
      <c r="M329" s="93"/>
      <c r="N329" s="92">
        <v>17.7</v>
      </c>
      <c r="O329" s="93"/>
      <c r="P329" s="66">
        <v>40.950000000000003</v>
      </c>
      <c r="Q329" s="66">
        <v>15.95</v>
      </c>
      <c r="R329" s="94">
        <v>17.420000000000002</v>
      </c>
      <c r="S329" s="95"/>
      <c r="T329" s="67">
        <v>18.32</v>
      </c>
      <c r="U329" s="53" t="s">
        <v>580</v>
      </c>
      <c r="V329" s="8">
        <v>14</v>
      </c>
      <c r="W329" s="9">
        <v>18</v>
      </c>
      <c r="X329" s="8">
        <v>1.63</v>
      </c>
      <c r="Y329" s="8">
        <v>2</v>
      </c>
      <c r="Z329" s="14"/>
    </row>
    <row r="330" spans="1:26" ht="14.1" customHeight="1">
      <c r="A330" s="4" t="s">
        <v>581</v>
      </c>
      <c r="B330" s="6">
        <v>32</v>
      </c>
      <c r="C330" s="4" t="s">
        <v>31</v>
      </c>
      <c r="D330" s="6">
        <v>235</v>
      </c>
      <c r="E330" s="6">
        <f t="shared" si="11"/>
        <v>235</v>
      </c>
      <c r="F330" s="6">
        <v>44500</v>
      </c>
      <c r="G330" s="6">
        <v>212</v>
      </c>
      <c r="H330" s="31">
        <v>66750</v>
      </c>
      <c r="I330" s="6">
        <v>133500</v>
      </c>
      <c r="J330" s="4" t="s">
        <v>525</v>
      </c>
      <c r="K330" s="4" t="s">
        <v>582</v>
      </c>
      <c r="L330" s="92">
        <v>44.55</v>
      </c>
      <c r="M330" s="93"/>
      <c r="N330" s="92">
        <v>18.2</v>
      </c>
      <c r="O330" s="93"/>
      <c r="P330" s="66">
        <v>41.8</v>
      </c>
      <c r="Q330" s="66">
        <v>16.399999999999999</v>
      </c>
      <c r="R330" s="94">
        <v>17.649999999999999</v>
      </c>
      <c r="S330" s="95"/>
      <c r="T330" s="67">
        <v>18.649999999999999</v>
      </c>
      <c r="U330" s="53" t="s">
        <v>581</v>
      </c>
      <c r="V330" s="8">
        <v>13.25</v>
      </c>
      <c r="W330" s="9">
        <v>17</v>
      </c>
      <c r="X330" s="8">
        <v>1.75</v>
      </c>
      <c r="Y330" s="8">
        <v>3.8</v>
      </c>
      <c r="Z330" s="14"/>
    </row>
    <row r="331" spans="1:26" ht="14.1" customHeight="1">
      <c r="A331" s="4" t="s">
        <v>583</v>
      </c>
      <c r="B331" s="6">
        <v>30</v>
      </c>
      <c r="C331" s="4" t="s">
        <v>31</v>
      </c>
      <c r="D331" s="6">
        <v>235</v>
      </c>
      <c r="E331" s="6">
        <f t="shared" si="11"/>
        <v>235</v>
      </c>
      <c r="F331" s="6">
        <v>48400</v>
      </c>
      <c r="G331" s="6">
        <v>230</v>
      </c>
      <c r="H331" s="31">
        <v>70180</v>
      </c>
      <c r="I331" s="6">
        <v>130680</v>
      </c>
      <c r="J331" s="4" t="s">
        <v>525</v>
      </c>
      <c r="K331" s="4" t="s">
        <v>584</v>
      </c>
      <c r="L331" s="92">
        <v>45.95</v>
      </c>
      <c r="M331" s="93"/>
      <c r="N331" s="92">
        <v>17.149999999999999</v>
      </c>
      <c r="O331" s="93"/>
      <c r="P331" s="66">
        <v>43.5</v>
      </c>
      <c r="Q331" s="66">
        <v>15.4</v>
      </c>
      <c r="R331" s="94">
        <v>18.14</v>
      </c>
      <c r="S331" s="95"/>
      <c r="T331" s="67">
        <v>19.149999999999999</v>
      </c>
      <c r="U331" s="53" t="s">
        <v>273</v>
      </c>
      <c r="V331" s="8">
        <v>10.5</v>
      </c>
      <c r="W331" s="9">
        <v>21</v>
      </c>
      <c r="X331" s="8">
        <v>1.6</v>
      </c>
      <c r="Y331" s="8">
        <v>3.3</v>
      </c>
      <c r="Z331" s="14"/>
    </row>
    <row r="332" spans="1:26" ht="14.1" customHeight="1">
      <c r="A332" s="4" t="s">
        <v>583</v>
      </c>
      <c r="B332" s="6">
        <v>32</v>
      </c>
      <c r="C332" s="4" t="s">
        <v>31</v>
      </c>
      <c r="D332" s="6">
        <v>235</v>
      </c>
      <c r="E332" s="6">
        <f t="shared" si="11"/>
        <v>235</v>
      </c>
      <c r="F332" s="6">
        <v>51675</v>
      </c>
      <c r="G332" s="6">
        <v>246</v>
      </c>
      <c r="H332" s="31">
        <v>77525</v>
      </c>
      <c r="I332" s="6">
        <v>139500</v>
      </c>
      <c r="J332" s="4" t="s">
        <v>525</v>
      </c>
      <c r="K332" s="4" t="s">
        <v>585</v>
      </c>
      <c r="L332" s="92">
        <v>45.95</v>
      </c>
      <c r="M332" s="93"/>
      <c r="N332" s="92">
        <v>17.149999999999999</v>
      </c>
      <c r="O332" s="93"/>
      <c r="P332" s="66">
        <v>43.5</v>
      </c>
      <c r="Q332" s="66">
        <v>15.4</v>
      </c>
      <c r="R332" s="94">
        <v>18.14</v>
      </c>
      <c r="S332" s="95"/>
      <c r="T332" s="67">
        <v>19.149999999999999</v>
      </c>
      <c r="U332" s="53" t="s">
        <v>273</v>
      </c>
      <c r="V332" s="8">
        <v>10.5</v>
      </c>
      <c r="W332" s="9">
        <v>21</v>
      </c>
      <c r="X332" s="8">
        <v>1.6</v>
      </c>
      <c r="Y332" s="8">
        <v>3.3</v>
      </c>
      <c r="Z332" s="14"/>
    </row>
    <row r="333" spans="1:26" ht="14.1" customHeight="1">
      <c r="A333" s="4" t="s">
        <v>586</v>
      </c>
      <c r="B333" s="6">
        <v>30</v>
      </c>
      <c r="C333" s="4" t="s">
        <v>31</v>
      </c>
      <c r="D333" s="6">
        <v>225</v>
      </c>
      <c r="E333" s="6">
        <f t="shared" si="11"/>
        <v>225</v>
      </c>
      <c r="F333" s="6">
        <v>46000</v>
      </c>
      <c r="G333" s="6">
        <v>222</v>
      </c>
      <c r="H333" s="31">
        <v>69000</v>
      </c>
      <c r="I333" s="6">
        <v>138000</v>
      </c>
      <c r="J333" s="4" t="s">
        <v>525</v>
      </c>
      <c r="K333" s="4" t="s">
        <v>587</v>
      </c>
      <c r="L333" s="92">
        <v>47.5</v>
      </c>
      <c r="M333" s="93"/>
      <c r="N333" s="92">
        <v>17.7</v>
      </c>
      <c r="O333" s="93"/>
      <c r="P333" s="66">
        <v>44.75</v>
      </c>
      <c r="Q333" s="66">
        <v>15.95</v>
      </c>
      <c r="R333" s="94">
        <v>19.2</v>
      </c>
      <c r="S333" s="95"/>
      <c r="T333" s="67">
        <v>20.14</v>
      </c>
      <c r="U333" s="53" t="s">
        <v>294</v>
      </c>
      <c r="V333" s="8">
        <v>13.25</v>
      </c>
      <c r="W333" s="9">
        <v>20</v>
      </c>
      <c r="X333" s="8">
        <v>1.88</v>
      </c>
      <c r="Y333" s="8">
        <v>3.7</v>
      </c>
      <c r="Z333" s="14"/>
    </row>
    <row r="334" spans="1:26" ht="14.1" customHeight="1">
      <c r="A334" s="4" t="s">
        <v>586</v>
      </c>
      <c r="B334" s="6">
        <v>30</v>
      </c>
      <c r="C334" s="4" t="s">
        <v>31</v>
      </c>
      <c r="D334" s="6">
        <v>225</v>
      </c>
      <c r="E334" s="6">
        <f t="shared" si="11"/>
        <v>225</v>
      </c>
      <c r="F334" s="6">
        <v>46000</v>
      </c>
      <c r="G334" s="6">
        <v>222</v>
      </c>
      <c r="H334" s="31">
        <v>69000</v>
      </c>
      <c r="I334" s="6">
        <v>138000</v>
      </c>
      <c r="J334" s="4" t="s">
        <v>525</v>
      </c>
      <c r="K334" s="4" t="s">
        <v>588</v>
      </c>
      <c r="L334" s="92">
        <v>47.5</v>
      </c>
      <c r="M334" s="93"/>
      <c r="N334" s="92">
        <v>17.7</v>
      </c>
      <c r="O334" s="93"/>
      <c r="P334" s="66">
        <v>44.75</v>
      </c>
      <c r="Q334" s="66">
        <v>15.95</v>
      </c>
      <c r="R334" s="94">
        <v>19.2</v>
      </c>
      <c r="S334" s="95"/>
      <c r="T334" s="67">
        <v>20.14</v>
      </c>
      <c r="U334" s="53" t="s">
        <v>294</v>
      </c>
      <c r="V334" s="8">
        <v>13.25</v>
      </c>
      <c r="W334" s="9">
        <v>20</v>
      </c>
      <c r="X334" s="8">
        <v>1.88</v>
      </c>
      <c r="Y334" s="8">
        <v>3.7</v>
      </c>
      <c r="Z334" s="14"/>
    </row>
    <row r="335" spans="1:26" ht="14.1" customHeight="1">
      <c r="A335" s="4" t="s">
        <v>589</v>
      </c>
      <c r="B335" s="6">
        <v>32</v>
      </c>
      <c r="C335" s="4" t="s">
        <v>31</v>
      </c>
      <c r="D335" s="6">
        <v>235</v>
      </c>
      <c r="E335" s="6">
        <f t="shared" si="11"/>
        <v>235</v>
      </c>
      <c r="F335" s="6">
        <v>57100</v>
      </c>
      <c r="G335" s="6">
        <v>220</v>
      </c>
      <c r="H335" s="31">
        <v>85650</v>
      </c>
      <c r="I335" s="6">
        <v>171300</v>
      </c>
      <c r="J335" s="4" t="s">
        <v>525</v>
      </c>
      <c r="K335" s="4" t="s">
        <v>590</v>
      </c>
      <c r="L335" s="92">
        <v>51.75</v>
      </c>
      <c r="M335" s="93"/>
      <c r="N335" s="92">
        <v>20.8</v>
      </c>
      <c r="O335" s="93"/>
      <c r="P335" s="66">
        <v>48.8</v>
      </c>
      <c r="Q335" s="66">
        <v>18.75</v>
      </c>
      <c r="R335" s="94">
        <v>20.83</v>
      </c>
      <c r="S335" s="95"/>
      <c r="T335" s="67">
        <v>21.9</v>
      </c>
      <c r="U335" s="53" t="s">
        <v>589</v>
      </c>
      <c r="V335" s="8">
        <v>15</v>
      </c>
      <c r="W335" s="9">
        <v>22</v>
      </c>
      <c r="X335" s="8">
        <v>1.88</v>
      </c>
      <c r="Y335" s="8">
        <v>2.35</v>
      </c>
      <c r="Z335" s="14"/>
    </row>
    <row r="336" spans="1:26" ht="14.1" customHeight="1">
      <c r="A336" s="4" t="s">
        <v>589</v>
      </c>
      <c r="B336" s="6">
        <v>34</v>
      </c>
      <c r="C336" s="4" t="s">
        <v>31</v>
      </c>
      <c r="D336" s="6">
        <v>235</v>
      </c>
      <c r="E336" s="6">
        <f t="shared" si="11"/>
        <v>235</v>
      </c>
      <c r="F336" s="6">
        <v>61525</v>
      </c>
      <c r="G336" s="6">
        <v>235</v>
      </c>
      <c r="H336" s="31">
        <v>97550</v>
      </c>
      <c r="I336" s="6">
        <v>184600</v>
      </c>
      <c r="J336" s="4" t="s">
        <v>525</v>
      </c>
      <c r="K336" s="4" t="s">
        <v>591</v>
      </c>
      <c r="L336" s="92">
        <v>51.75</v>
      </c>
      <c r="M336" s="93"/>
      <c r="N336" s="92">
        <v>20.8</v>
      </c>
      <c r="O336" s="93"/>
      <c r="P336" s="66">
        <v>48.8</v>
      </c>
      <c r="Q336" s="66">
        <v>18.75</v>
      </c>
      <c r="R336" s="94">
        <v>20.83</v>
      </c>
      <c r="S336" s="95"/>
      <c r="T336" s="67">
        <v>21.9</v>
      </c>
      <c r="U336" s="53" t="s">
        <v>589</v>
      </c>
      <c r="V336" s="8">
        <v>15</v>
      </c>
      <c r="W336" s="9">
        <v>22</v>
      </c>
      <c r="X336" s="8">
        <v>1.88</v>
      </c>
      <c r="Y336" s="8">
        <v>2.35</v>
      </c>
      <c r="Z336" s="14"/>
    </row>
    <row r="337" spans="1:26" ht="14.1" customHeight="1">
      <c r="A337" s="4" t="s">
        <v>592</v>
      </c>
      <c r="B337" s="6">
        <v>36</v>
      </c>
      <c r="C337" s="4" t="s">
        <v>31</v>
      </c>
      <c r="D337" s="6">
        <v>235</v>
      </c>
      <c r="E337" s="6">
        <f t="shared" si="11"/>
        <v>235</v>
      </c>
      <c r="F337" s="6">
        <v>66500</v>
      </c>
      <c r="G337" s="6">
        <v>227</v>
      </c>
      <c r="H337" s="31">
        <v>99750</v>
      </c>
      <c r="I337" s="6">
        <v>199500</v>
      </c>
      <c r="J337" s="4" t="s">
        <v>525</v>
      </c>
      <c r="K337" s="4" t="s">
        <v>593</v>
      </c>
      <c r="L337" s="92">
        <v>53.85</v>
      </c>
      <c r="M337" s="93"/>
      <c r="N337" s="92">
        <v>21.85</v>
      </c>
      <c r="O337" s="93"/>
      <c r="P337" s="66">
        <v>50.7</v>
      </c>
      <c r="Q337" s="66">
        <v>19.7</v>
      </c>
      <c r="R337" s="94">
        <v>21.6</v>
      </c>
      <c r="S337" s="95"/>
      <c r="T337" s="67">
        <v>22.75</v>
      </c>
      <c r="U337" s="53" t="s">
        <v>592</v>
      </c>
      <c r="V337" s="8">
        <v>16</v>
      </c>
      <c r="W337" s="9">
        <v>22</v>
      </c>
      <c r="X337" s="8">
        <v>2.13</v>
      </c>
      <c r="Y337" s="8">
        <v>3.75</v>
      </c>
      <c r="Z337" s="14"/>
    </row>
    <row r="338" spans="1:26" ht="14.1" customHeight="1">
      <c r="A338" s="4" t="s">
        <v>592</v>
      </c>
      <c r="B338" s="6">
        <v>36</v>
      </c>
      <c r="C338" s="4" t="s">
        <v>31</v>
      </c>
      <c r="D338" s="6">
        <v>245</v>
      </c>
      <c r="E338" s="6">
        <f t="shared" si="11"/>
        <v>245</v>
      </c>
      <c r="F338" s="6">
        <v>66500</v>
      </c>
      <c r="G338" s="6">
        <v>227</v>
      </c>
      <c r="H338" s="31">
        <v>99750</v>
      </c>
      <c r="I338" s="6">
        <v>199500</v>
      </c>
      <c r="J338" s="4" t="s">
        <v>525</v>
      </c>
      <c r="K338" s="4" t="s">
        <v>594</v>
      </c>
      <c r="L338" s="92">
        <v>53.85</v>
      </c>
      <c r="M338" s="93"/>
      <c r="N338" s="92">
        <v>21.85</v>
      </c>
      <c r="O338" s="93"/>
      <c r="P338" s="66">
        <v>50.7</v>
      </c>
      <c r="Q338" s="66">
        <v>19.7</v>
      </c>
      <c r="R338" s="94">
        <v>21.6</v>
      </c>
      <c r="S338" s="95"/>
      <c r="T338" s="67">
        <v>22.75</v>
      </c>
      <c r="U338" s="53" t="s">
        <v>592</v>
      </c>
      <c r="V338" s="8">
        <v>16</v>
      </c>
      <c r="W338" s="9">
        <v>22</v>
      </c>
      <c r="X338" s="8">
        <v>2.13</v>
      </c>
      <c r="Y338" s="8">
        <v>3.75</v>
      </c>
      <c r="Z338" s="14"/>
    </row>
    <row r="339" spans="1:26" ht="14.1" customHeight="1">
      <c r="A339" s="4" t="s">
        <v>592</v>
      </c>
      <c r="B339" s="6">
        <v>38</v>
      </c>
      <c r="C339" s="4" t="s">
        <v>31</v>
      </c>
      <c r="D339" s="6">
        <v>245</v>
      </c>
      <c r="E339" s="6">
        <f t="shared" si="11"/>
        <v>245</v>
      </c>
      <c r="F339" s="6">
        <v>68000</v>
      </c>
      <c r="G339" s="6">
        <v>236</v>
      </c>
      <c r="H339" s="31">
        <v>102000</v>
      </c>
      <c r="I339" s="6">
        <v>204000</v>
      </c>
      <c r="J339" s="4" t="s">
        <v>525</v>
      </c>
      <c r="K339" s="4" t="s">
        <v>595</v>
      </c>
      <c r="L339" s="92">
        <v>53.85</v>
      </c>
      <c r="M339" s="93"/>
      <c r="N339" s="92">
        <v>21.85</v>
      </c>
      <c r="O339" s="93"/>
      <c r="P339" s="66">
        <v>50.7</v>
      </c>
      <c r="Q339" s="66">
        <v>19.7</v>
      </c>
      <c r="R339" s="94">
        <v>21.6</v>
      </c>
      <c r="S339" s="95"/>
      <c r="T339" s="67">
        <v>22.75</v>
      </c>
      <c r="U339" s="53" t="s">
        <v>592</v>
      </c>
      <c r="V339" s="8">
        <v>16</v>
      </c>
      <c r="W339" s="9">
        <v>22</v>
      </c>
      <c r="X339" s="8">
        <v>2.25</v>
      </c>
      <c r="Y339" s="8">
        <v>3.75</v>
      </c>
      <c r="Z339" s="14"/>
    </row>
    <row r="340" spans="1:26" ht="15" customHeight="1">
      <c r="A340" s="4" t="s">
        <v>596</v>
      </c>
      <c r="B340" s="6">
        <v>30</v>
      </c>
      <c r="C340" s="4" t="s">
        <v>31</v>
      </c>
      <c r="D340" s="6">
        <v>235</v>
      </c>
      <c r="E340" s="6">
        <f t="shared" si="11"/>
        <v>235</v>
      </c>
      <c r="F340" s="6">
        <v>71200</v>
      </c>
      <c r="G340" s="6">
        <v>236</v>
      </c>
      <c r="H340" s="31">
        <v>106800</v>
      </c>
      <c r="I340" s="6">
        <v>213600</v>
      </c>
      <c r="J340" s="4" t="s">
        <v>525</v>
      </c>
      <c r="K340" s="4" t="s">
        <v>597</v>
      </c>
      <c r="L340" s="92">
        <v>55.85</v>
      </c>
      <c r="M340" s="93"/>
      <c r="N340" s="92">
        <v>21.85</v>
      </c>
      <c r="O340" s="93"/>
      <c r="P340" s="66">
        <v>52.6</v>
      </c>
      <c r="Q340" s="66">
        <v>19.7</v>
      </c>
      <c r="R340" s="94">
        <v>22.55</v>
      </c>
      <c r="S340" s="95"/>
      <c r="T340" s="67">
        <v>23.7</v>
      </c>
      <c r="U340" s="53" t="s">
        <v>596</v>
      </c>
      <c r="V340" s="8">
        <v>16.25</v>
      </c>
      <c r="W340" s="9">
        <v>23</v>
      </c>
      <c r="X340" s="8">
        <v>2.38</v>
      </c>
      <c r="Y340" s="8">
        <v>3.98</v>
      </c>
      <c r="Z340" s="14"/>
    </row>
    <row r="341" spans="1:26" ht="14.1" customHeight="1">
      <c r="A341" s="4" t="s">
        <v>598</v>
      </c>
      <c r="B341" s="6">
        <v>34</v>
      </c>
      <c r="C341" s="4" t="s">
        <v>31</v>
      </c>
      <c r="D341" s="6">
        <v>235</v>
      </c>
      <c r="E341" s="6">
        <f t="shared" si="11"/>
        <v>235</v>
      </c>
      <c r="F341" s="6">
        <v>59800</v>
      </c>
      <c r="G341" s="6">
        <v>254</v>
      </c>
      <c r="H341" s="31">
        <v>87900</v>
      </c>
      <c r="I341" s="6">
        <v>179400</v>
      </c>
      <c r="J341" s="4" t="s">
        <v>525</v>
      </c>
      <c r="K341" s="4" t="s">
        <v>599</v>
      </c>
      <c r="L341" s="92">
        <v>51.55</v>
      </c>
      <c r="M341" s="93"/>
      <c r="N341" s="92">
        <v>18.75</v>
      </c>
      <c r="O341" s="93"/>
      <c r="P341" s="66">
        <v>48.6</v>
      </c>
      <c r="Q341" s="66">
        <v>15</v>
      </c>
      <c r="R341" s="94">
        <v>20.5</v>
      </c>
      <c r="S341" s="95"/>
      <c r="T341" s="67">
        <v>21.55</v>
      </c>
      <c r="U341" s="53" t="s">
        <v>600</v>
      </c>
      <c r="V341" s="8">
        <v>13.75</v>
      </c>
      <c r="W341" s="9">
        <v>22</v>
      </c>
      <c r="X341" s="8">
        <v>2.38</v>
      </c>
      <c r="Y341" s="8">
        <v>3.75</v>
      </c>
      <c r="Z341" s="14"/>
    </row>
  </sheetData>
  <mergeCells count="175">
    <mergeCell ref="U2:Y2"/>
    <mergeCell ref="B2:D2"/>
    <mergeCell ref="F2:I2"/>
    <mergeCell ref="L2:Q2"/>
    <mergeCell ref="L3:M3"/>
    <mergeCell ref="N3:O3"/>
    <mergeCell ref="P3:Q3"/>
    <mergeCell ref="N298:O298"/>
    <mergeCell ref="L299:M299"/>
    <mergeCell ref="N299:O299"/>
    <mergeCell ref="U210:Y210"/>
    <mergeCell ref="B210:D210"/>
    <mergeCell ref="F210:I210"/>
    <mergeCell ref="L210:Q210"/>
    <mergeCell ref="B137:D137"/>
    <mergeCell ref="F137:I137"/>
    <mergeCell ref="L137:Q137"/>
    <mergeCell ref="L138:M138"/>
    <mergeCell ref="N138:O138"/>
    <mergeCell ref="P138:Q138"/>
    <mergeCell ref="U137:Y137"/>
    <mergeCell ref="U142:Y142"/>
    <mergeCell ref="L143:M143"/>
    <mergeCell ref="A141:AA141"/>
    <mergeCell ref="B142:D142"/>
    <mergeCell ref="F142:I142"/>
    <mergeCell ref="L142:Q142"/>
    <mergeCell ref="N143:O143"/>
    <mergeCell ref="P143:Q143"/>
    <mergeCell ref="L283:Q283"/>
    <mergeCell ref="U283:Y283"/>
    <mergeCell ref="A282:AA282"/>
    <mergeCell ref="B283:D283"/>
    <mergeCell ref="F283:I283"/>
    <mergeCell ref="L284:M284"/>
    <mergeCell ref="N284:O284"/>
    <mergeCell ref="P284:Q284"/>
    <mergeCell ref="L211:M211"/>
    <mergeCell ref="N211:O211"/>
    <mergeCell ref="P211:Q211"/>
    <mergeCell ref="L303:M303"/>
    <mergeCell ref="N303:O303"/>
    <mergeCell ref="R303:S303"/>
    <mergeCell ref="A296:AA296"/>
    <mergeCell ref="B297:D297"/>
    <mergeCell ref="F297:I297"/>
    <mergeCell ref="L298:M298"/>
    <mergeCell ref="L301:M301"/>
    <mergeCell ref="N301:O301"/>
    <mergeCell ref="R301:S301"/>
    <mergeCell ref="L300:M300"/>
    <mergeCell ref="N300:O300"/>
    <mergeCell ref="R300:S300"/>
    <mergeCell ref="U297:Y297"/>
    <mergeCell ref="R299:S299"/>
    <mergeCell ref="L311:M311"/>
    <mergeCell ref="N311:O311"/>
    <mergeCell ref="R311:S311"/>
    <mergeCell ref="L302:M302"/>
    <mergeCell ref="N302:O302"/>
    <mergeCell ref="R302:S302"/>
    <mergeCell ref="L309:M309"/>
    <mergeCell ref="N309:O309"/>
    <mergeCell ref="R309:S309"/>
    <mergeCell ref="L308:M308"/>
    <mergeCell ref="N308:O308"/>
    <mergeCell ref="R308:S308"/>
    <mergeCell ref="L307:M307"/>
    <mergeCell ref="N307:O307"/>
    <mergeCell ref="R307:S307"/>
    <mergeCell ref="L306:M306"/>
    <mergeCell ref="N306:O306"/>
    <mergeCell ref="R306:S306"/>
    <mergeCell ref="L305:M305"/>
    <mergeCell ref="N305:O305"/>
    <mergeCell ref="R305:S305"/>
    <mergeCell ref="L304:M304"/>
    <mergeCell ref="N304:O304"/>
    <mergeCell ref="R304:S304"/>
    <mergeCell ref="L319:M319"/>
    <mergeCell ref="N319:O319"/>
    <mergeCell ref="R319:S319"/>
    <mergeCell ref="L310:M310"/>
    <mergeCell ref="N310:O310"/>
    <mergeCell ref="R310:S310"/>
    <mergeCell ref="L317:M317"/>
    <mergeCell ref="N317:O317"/>
    <mergeCell ref="R317:S317"/>
    <mergeCell ref="L316:M316"/>
    <mergeCell ref="N316:O316"/>
    <mergeCell ref="R316:S316"/>
    <mergeCell ref="L315:M315"/>
    <mergeCell ref="N315:O315"/>
    <mergeCell ref="R315:S315"/>
    <mergeCell ref="L314:M314"/>
    <mergeCell ref="N314:O314"/>
    <mergeCell ref="R314:S314"/>
    <mergeCell ref="L313:M313"/>
    <mergeCell ref="N313:O313"/>
    <mergeCell ref="R313:S313"/>
    <mergeCell ref="L312:M312"/>
    <mergeCell ref="N312:O312"/>
    <mergeCell ref="R312:S312"/>
    <mergeCell ref="L328:M328"/>
    <mergeCell ref="N328:O328"/>
    <mergeCell ref="R328:S328"/>
    <mergeCell ref="L318:M318"/>
    <mergeCell ref="N318:O318"/>
    <mergeCell ref="R318:S318"/>
    <mergeCell ref="L325:M325"/>
    <mergeCell ref="N325:O325"/>
    <mergeCell ref="R325:S325"/>
    <mergeCell ref="L324:M324"/>
    <mergeCell ref="N324:O324"/>
    <mergeCell ref="R324:S324"/>
    <mergeCell ref="L323:M323"/>
    <mergeCell ref="N323:O323"/>
    <mergeCell ref="R323:S323"/>
    <mergeCell ref="L322:M322"/>
    <mergeCell ref="N322:O322"/>
    <mergeCell ref="R322:S322"/>
    <mergeCell ref="L321:M321"/>
    <mergeCell ref="N321:O321"/>
    <mergeCell ref="R321:S321"/>
    <mergeCell ref="L320:M320"/>
    <mergeCell ref="N320:O320"/>
    <mergeCell ref="R320:S320"/>
    <mergeCell ref="L335:M335"/>
    <mergeCell ref="N335:O335"/>
    <mergeCell ref="R335:S335"/>
    <mergeCell ref="L327:M327"/>
    <mergeCell ref="N327:O327"/>
    <mergeCell ref="R327:S327"/>
    <mergeCell ref="L334:M334"/>
    <mergeCell ref="N334:O334"/>
    <mergeCell ref="R334:S334"/>
    <mergeCell ref="L333:M333"/>
    <mergeCell ref="N333:O333"/>
    <mergeCell ref="R333:S333"/>
    <mergeCell ref="L332:M332"/>
    <mergeCell ref="N332:O332"/>
    <mergeCell ref="R332:S332"/>
    <mergeCell ref="L331:M331"/>
    <mergeCell ref="N331:O331"/>
    <mergeCell ref="R331:S331"/>
    <mergeCell ref="L330:M330"/>
    <mergeCell ref="N330:O330"/>
    <mergeCell ref="R330:S330"/>
    <mergeCell ref="L329:M329"/>
    <mergeCell ref="N329:O329"/>
    <mergeCell ref="R329:S329"/>
    <mergeCell ref="A1:AA1"/>
    <mergeCell ref="A136:AA136"/>
    <mergeCell ref="A209:AA209"/>
    <mergeCell ref="L341:M341"/>
    <mergeCell ref="N341:O341"/>
    <mergeCell ref="R341:S341"/>
    <mergeCell ref="L340:M340"/>
    <mergeCell ref="N340:O340"/>
    <mergeCell ref="R340:S340"/>
    <mergeCell ref="L339:M339"/>
    <mergeCell ref="N339:O339"/>
    <mergeCell ref="R339:S339"/>
    <mergeCell ref="L338:M338"/>
    <mergeCell ref="N338:O338"/>
    <mergeCell ref="R338:S338"/>
    <mergeCell ref="R297:T297"/>
    <mergeCell ref="L297:Q297"/>
    <mergeCell ref="P298:Q298"/>
    <mergeCell ref="L337:M337"/>
    <mergeCell ref="N337:O337"/>
    <mergeCell ref="R337:S337"/>
    <mergeCell ref="L336:M336"/>
    <mergeCell ref="N336:O336"/>
    <mergeCell ref="R336:S3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0"/>
  <sheetViews>
    <sheetView topLeftCell="A294" workbookViewId="0">
      <selection activeCell="B307" sqref="A307:XFD309"/>
    </sheetView>
  </sheetViews>
  <sheetFormatPr defaultRowHeight="12.75"/>
  <cols>
    <col min="1" max="1" width="19.83203125" customWidth="1"/>
    <col min="2" max="6" width="8" customWidth="1"/>
    <col min="7" max="7" width="10.5" customWidth="1"/>
    <col min="8" max="8" width="11.5" customWidth="1"/>
    <col min="9" max="9" width="18.6640625" customWidth="1"/>
    <col min="10" max="10" width="19.83203125" customWidth="1"/>
    <col min="11" max="13" width="8" customWidth="1"/>
    <col min="14" max="14" width="5.83203125" customWidth="1"/>
    <col min="15" max="15" width="2.1640625" customWidth="1"/>
    <col min="16" max="16" width="6.83203125" customWidth="1"/>
    <col min="17" max="17" width="2.1640625" customWidth="1"/>
    <col min="18" max="19" width="8" customWidth="1"/>
    <col min="20" max="20" width="3.33203125" customWidth="1"/>
    <col min="21" max="21" width="4.6640625" customWidth="1"/>
    <col min="22" max="22" width="6.83203125" customWidth="1"/>
    <col min="23" max="23" width="1.1640625" customWidth="1"/>
    <col min="24" max="24" width="15.1640625" customWidth="1"/>
    <col min="25" max="25" width="9.33203125" customWidth="1"/>
    <col min="26" max="26" width="10.5" customWidth="1"/>
    <col min="27" max="28" width="8" customWidth="1"/>
    <col min="29" max="29" width="30.1640625" customWidth="1"/>
    <col min="30" max="30" width="3.33203125" customWidth="1"/>
  </cols>
  <sheetData>
    <row r="1" spans="1:29" ht="14.1" customHeight="1">
      <c r="A1" s="122" t="s">
        <v>0</v>
      </c>
      <c r="B1" s="105" t="s">
        <v>1</v>
      </c>
      <c r="C1" s="108"/>
      <c r="D1" s="106"/>
      <c r="E1" s="109" t="s">
        <v>2</v>
      </c>
      <c r="F1" s="110"/>
      <c r="G1" s="110"/>
      <c r="H1" s="111"/>
      <c r="I1" s="137" t="s">
        <v>3</v>
      </c>
      <c r="J1" s="137" t="s">
        <v>4</v>
      </c>
      <c r="K1" s="114" t="s">
        <v>5</v>
      </c>
      <c r="L1" s="115"/>
      <c r="M1" s="115"/>
      <c r="N1" s="115"/>
      <c r="O1" s="115"/>
      <c r="P1" s="115"/>
      <c r="Q1" s="115"/>
      <c r="R1" s="116"/>
      <c r="S1" s="122" t="s">
        <v>6</v>
      </c>
      <c r="T1" s="161" t="s">
        <v>7</v>
      </c>
      <c r="U1" s="162"/>
      <c r="V1" s="180" t="s">
        <v>8</v>
      </c>
      <c r="W1" s="181"/>
      <c r="X1" s="96" t="s">
        <v>9</v>
      </c>
      <c r="Y1" s="97"/>
      <c r="Z1" s="97"/>
      <c r="AA1" s="97"/>
      <c r="AB1" s="98"/>
      <c r="AC1" s="144" t="s">
        <v>10</v>
      </c>
    </row>
    <row r="2" spans="1:29" ht="14.1" customHeight="1">
      <c r="A2" s="133"/>
      <c r="B2" s="124" t="s">
        <v>11</v>
      </c>
      <c r="C2" s="147" t="s">
        <v>12</v>
      </c>
      <c r="D2" s="124" t="s">
        <v>13</v>
      </c>
      <c r="E2" s="124" t="s">
        <v>14</v>
      </c>
      <c r="F2" s="122" t="s">
        <v>15</v>
      </c>
      <c r="G2" s="122" t="s">
        <v>16</v>
      </c>
      <c r="H2" s="149" t="s">
        <v>17</v>
      </c>
      <c r="I2" s="138"/>
      <c r="J2" s="138"/>
      <c r="K2" s="101" t="s">
        <v>18</v>
      </c>
      <c r="L2" s="102"/>
      <c r="M2" s="103" t="s">
        <v>19</v>
      </c>
      <c r="N2" s="104"/>
      <c r="O2" s="167"/>
      <c r="P2" s="105" t="s">
        <v>20</v>
      </c>
      <c r="Q2" s="108"/>
      <c r="R2" s="106"/>
      <c r="S2" s="133"/>
      <c r="T2" s="163"/>
      <c r="U2" s="164"/>
      <c r="V2" s="182"/>
      <c r="W2" s="183"/>
      <c r="X2" s="147" t="s">
        <v>21</v>
      </c>
      <c r="Y2" s="122" t="s">
        <v>22</v>
      </c>
      <c r="Z2" s="122" t="s">
        <v>23</v>
      </c>
      <c r="AA2" s="124" t="s">
        <v>24</v>
      </c>
      <c r="AB2" s="124" t="s">
        <v>25</v>
      </c>
      <c r="AC2" s="145"/>
    </row>
    <row r="3" spans="1:29" ht="24.95" customHeight="1">
      <c r="A3" s="123"/>
      <c r="B3" s="125"/>
      <c r="C3" s="148"/>
      <c r="D3" s="125"/>
      <c r="E3" s="125"/>
      <c r="F3" s="123"/>
      <c r="G3" s="123"/>
      <c r="H3" s="150"/>
      <c r="I3" s="139"/>
      <c r="J3" s="139"/>
      <c r="K3" s="1" t="s">
        <v>26</v>
      </c>
      <c r="L3" s="1" t="s">
        <v>27</v>
      </c>
      <c r="M3" s="1" t="s">
        <v>26</v>
      </c>
      <c r="N3" s="129" t="s">
        <v>27</v>
      </c>
      <c r="O3" s="130"/>
      <c r="P3" s="127" t="s">
        <v>28</v>
      </c>
      <c r="Q3" s="128"/>
      <c r="R3" s="3" t="s">
        <v>29</v>
      </c>
      <c r="S3" s="123"/>
      <c r="T3" s="112"/>
      <c r="U3" s="113"/>
      <c r="V3" s="184"/>
      <c r="W3" s="185"/>
      <c r="X3" s="148"/>
      <c r="Y3" s="123"/>
      <c r="Z3" s="123"/>
      <c r="AA3" s="125"/>
      <c r="AB3" s="125"/>
      <c r="AC3" s="146"/>
    </row>
    <row r="4" spans="1:29" ht="14.1" customHeight="1">
      <c r="A4" s="4" t="s">
        <v>30</v>
      </c>
      <c r="B4" s="6">
        <v>14</v>
      </c>
      <c r="C4" s="4" t="s">
        <v>31</v>
      </c>
      <c r="D4" s="6">
        <v>230</v>
      </c>
      <c r="E4" s="6">
        <v>3450</v>
      </c>
      <c r="F4" s="6">
        <v>135</v>
      </c>
      <c r="G4" s="6">
        <v>5000</v>
      </c>
      <c r="H4" s="7">
        <v>10000</v>
      </c>
      <c r="I4" s="4" t="s">
        <v>32</v>
      </c>
      <c r="J4" s="4" t="s">
        <v>33</v>
      </c>
      <c r="K4" s="8">
        <v>13.75</v>
      </c>
      <c r="L4" s="9">
        <v>13.2</v>
      </c>
      <c r="M4" s="9">
        <v>6.1</v>
      </c>
      <c r="N4" s="120">
        <v>5.75</v>
      </c>
      <c r="O4" s="121"/>
      <c r="P4" s="159">
        <v>12</v>
      </c>
      <c r="Q4" s="160"/>
      <c r="R4" s="9">
        <v>5.4</v>
      </c>
      <c r="S4" s="11">
        <v>5.35</v>
      </c>
      <c r="T4" s="178">
        <v>3.6</v>
      </c>
      <c r="U4" s="179"/>
      <c r="V4" s="131">
        <v>0.8</v>
      </c>
      <c r="W4" s="132"/>
      <c r="X4" s="4" t="s">
        <v>30</v>
      </c>
      <c r="Y4" s="8">
        <v>4.75</v>
      </c>
      <c r="Z4" s="13">
        <v>4</v>
      </c>
      <c r="AA4" s="8">
        <v>0.55000000000000004</v>
      </c>
      <c r="AB4" s="8">
        <v>0.94</v>
      </c>
      <c r="AC4" s="14"/>
    </row>
    <row r="5" spans="1:29" ht="14.1" customHeight="1">
      <c r="A5" s="4" t="s">
        <v>34</v>
      </c>
      <c r="B5" s="4" t="s">
        <v>35</v>
      </c>
      <c r="C5" s="4" t="s">
        <v>31</v>
      </c>
      <c r="D5" s="6">
        <v>210</v>
      </c>
      <c r="E5" s="6">
        <v>2800</v>
      </c>
      <c r="F5" s="6">
        <v>144</v>
      </c>
      <c r="G5" s="6">
        <v>4200</v>
      </c>
      <c r="H5" s="7">
        <v>13100</v>
      </c>
      <c r="I5" s="4" t="s">
        <v>36</v>
      </c>
      <c r="J5" s="4" t="s">
        <v>37</v>
      </c>
      <c r="K5" s="9">
        <v>14.5</v>
      </c>
      <c r="L5" s="6">
        <v>14</v>
      </c>
      <c r="M5" s="9">
        <v>5.5</v>
      </c>
      <c r="N5" s="120">
        <v>5.15</v>
      </c>
      <c r="O5" s="121"/>
      <c r="P5" s="159">
        <v>13</v>
      </c>
      <c r="Q5" s="160"/>
      <c r="R5" s="8">
        <v>4.8499999999999996</v>
      </c>
      <c r="S5" s="15">
        <v>6.4</v>
      </c>
      <c r="T5" s="178">
        <v>5.0999999999999996</v>
      </c>
      <c r="U5" s="179"/>
      <c r="V5" s="131">
        <v>0.77500000000000002</v>
      </c>
      <c r="W5" s="132"/>
      <c r="X5" s="4" t="s">
        <v>34</v>
      </c>
      <c r="Y5" s="8">
        <v>4.25</v>
      </c>
      <c r="Z5" s="13">
        <v>6</v>
      </c>
      <c r="AA5" s="8">
        <v>0.88</v>
      </c>
      <c r="AB5" s="8">
        <v>1.5</v>
      </c>
      <c r="AC5" s="14"/>
    </row>
    <row r="6" spans="1:29" ht="14.1" customHeight="1">
      <c r="A6" s="4" t="s">
        <v>34</v>
      </c>
      <c r="B6" s="6">
        <v>8</v>
      </c>
      <c r="C6" s="4" t="s">
        <v>31</v>
      </c>
      <c r="D6" s="6">
        <v>214</v>
      </c>
      <c r="E6" s="6">
        <v>2890</v>
      </c>
      <c r="F6" s="6">
        <v>123</v>
      </c>
      <c r="G6" s="6">
        <v>4335</v>
      </c>
      <c r="H6" s="13">
        <v>8670</v>
      </c>
      <c r="I6" s="4" t="s">
        <v>32</v>
      </c>
      <c r="J6" s="4" t="s">
        <v>38</v>
      </c>
      <c r="K6" s="9">
        <v>14.2</v>
      </c>
      <c r="L6" s="9">
        <v>13.7</v>
      </c>
      <c r="M6" s="9">
        <v>5.5</v>
      </c>
      <c r="N6" s="120">
        <v>5.15</v>
      </c>
      <c r="O6" s="121"/>
      <c r="P6" s="159">
        <v>13</v>
      </c>
      <c r="Q6" s="160"/>
      <c r="R6" s="8">
        <v>4.8499999999999996</v>
      </c>
      <c r="S6" s="15">
        <v>6.1</v>
      </c>
      <c r="T6" s="178">
        <v>5</v>
      </c>
      <c r="U6" s="179"/>
      <c r="V6" s="131">
        <v>0.77400000000000002</v>
      </c>
      <c r="W6" s="132"/>
      <c r="X6" s="4" t="s">
        <v>34</v>
      </c>
      <c r="Y6" s="8">
        <v>4.25</v>
      </c>
      <c r="Z6" s="13">
        <v>6</v>
      </c>
      <c r="AA6" s="8">
        <v>0.88</v>
      </c>
      <c r="AB6" s="8">
        <v>1.5</v>
      </c>
      <c r="AC6" s="14"/>
    </row>
    <row r="7" spans="1:29" ht="14.1" customHeight="1">
      <c r="A7" s="4" t="s">
        <v>34</v>
      </c>
      <c r="B7" s="6">
        <v>14</v>
      </c>
      <c r="C7" s="4" t="s">
        <v>31</v>
      </c>
      <c r="D7" s="6">
        <v>120</v>
      </c>
      <c r="E7" s="6">
        <v>3550</v>
      </c>
      <c r="F7" s="6">
        <v>155</v>
      </c>
      <c r="G7" s="6">
        <v>5330</v>
      </c>
      <c r="H7" s="7">
        <v>10600</v>
      </c>
      <c r="I7" s="4" t="s">
        <v>32</v>
      </c>
      <c r="J7" s="4" t="s">
        <v>39</v>
      </c>
      <c r="K7" s="9">
        <v>14.5</v>
      </c>
      <c r="L7" s="6">
        <v>14</v>
      </c>
      <c r="M7" s="9">
        <v>5.5</v>
      </c>
      <c r="N7" s="120">
        <v>5.15</v>
      </c>
      <c r="O7" s="121"/>
      <c r="P7" s="159">
        <v>13</v>
      </c>
      <c r="Q7" s="160"/>
      <c r="R7" s="8">
        <v>4.8499999999999996</v>
      </c>
      <c r="S7" s="15">
        <v>6.1</v>
      </c>
      <c r="T7" s="178">
        <v>5.09</v>
      </c>
      <c r="U7" s="179"/>
      <c r="V7" s="131">
        <v>0.77400000000000002</v>
      </c>
      <c r="W7" s="132"/>
      <c r="X7" s="4" t="s">
        <v>34</v>
      </c>
      <c r="Y7" s="8">
        <v>4.25</v>
      </c>
      <c r="Z7" s="13">
        <v>6</v>
      </c>
      <c r="AA7" s="8">
        <v>0.88</v>
      </c>
      <c r="AB7" s="8">
        <v>1.5</v>
      </c>
      <c r="AC7" s="14"/>
    </row>
    <row r="8" spans="1:29" ht="14.1" customHeight="1">
      <c r="A8" s="4" t="s">
        <v>40</v>
      </c>
      <c r="B8" s="6">
        <v>6</v>
      </c>
      <c r="C8" s="4" t="s">
        <v>41</v>
      </c>
      <c r="D8" s="6">
        <v>160</v>
      </c>
      <c r="E8" s="6">
        <v>1950</v>
      </c>
      <c r="F8" s="6">
        <v>68</v>
      </c>
      <c r="G8" s="6">
        <v>2830</v>
      </c>
      <c r="H8" s="13">
        <v>5300</v>
      </c>
      <c r="I8" s="4" t="s">
        <v>42</v>
      </c>
      <c r="J8" s="4" t="s">
        <v>43</v>
      </c>
      <c r="K8" s="9">
        <v>15.2</v>
      </c>
      <c r="L8" s="8">
        <v>14.55</v>
      </c>
      <c r="M8" s="9">
        <v>6.3</v>
      </c>
      <c r="N8" s="176">
        <v>5.9</v>
      </c>
      <c r="O8" s="177"/>
      <c r="P8" s="92">
        <v>13.55</v>
      </c>
      <c r="Q8" s="93"/>
      <c r="R8" s="8">
        <v>5.55</v>
      </c>
      <c r="S8" s="15">
        <v>6.1</v>
      </c>
      <c r="T8" s="178">
        <v>4.8</v>
      </c>
      <c r="U8" s="179"/>
      <c r="V8" s="131">
        <v>0.72599999999999998</v>
      </c>
      <c r="W8" s="132"/>
      <c r="X8" s="4" t="s">
        <v>44</v>
      </c>
      <c r="Y8" s="8">
        <v>5</v>
      </c>
      <c r="Z8" s="13">
        <v>6</v>
      </c>
      <c r="AA8" s="8">
        <v>0.75</v>
      </c>
      <c r="AB8" s="8">
        <v>0.85</v>
      </c>
      <c r="AC8" s="14"/>
    </row>
    <row r="9" spans="1:29" ht="14.1" customHeight="1">
      <c r="A9" s="4" t="s">
        <v>40</v>
      </c>
      <c r="B9" s="6">
        <v>6</v>
      </c>
      <c r="C9" s="4" t="s">
        <v>41</v>
      </c>
      <c r="D9" s="6">
        <v>160</v>
      </c>
      <c r="E9" s="6">
        <v>1950</v>
      </c>
      <c r="F9" s="6">
        <v>68</v>
      </c>
      <c r="G9" s="6">
        <v>2830</v>
      </c>
      <c r="H9" s="13">
        <v>5300</v>
      </c>
      <c r="I9" s="4" t="s">
        <v>42</v>
      </c>
      <c r="J9" s="4" t="s">
        <v>45</v>
      </c>
      <c r="K9" s="9">
        <v>15.2</v>
      </c>
      <c r="L9" s="8">
        <v>14.55</v>
      </c>
      <c r="M9" s="9">
        <v>6.3</v>
      </c>
      <c r="N9" s="176">
        <v>5.9</v>
      </c>
      <c r="O9" s="177"/>
      <c r="P9" s="92">
        <v>13.55</v>
      </c>
      <c r="Q9" s="93"/>
      <c r="R9" s="8">
        <v>5.55</v>
      </c>
      <c r="S9" s="15">
        <v>6.1</v>
      </c>
      <c r="T9" s="178">
        <v>4.8</v>
      </c>
      <c r="U9" s="179"/>
      <c r="V9" s="131">
        <v>0.72599999999999998</v>
      </c>
      <c r="W9" s="132"/>
      <c r="X9" s="4" t="s">
        <v>44</v>
      </c>
      <c r="Y9" s="8">
        <v>5</v>
      </c>
      <c r="Z9" s="13">
        <v>6</v>
      </c>
      <c r="AA9" s="8">
        <v>0.75</v>
      </c>
      <c r="AB9" s="8">
        <v>0.85</v>
      </c>
      <c r="AC9" s="14"/>
    </row>
    <row r="10" spans="1:29" ht="14.1" customHeight="1">
      <c r="A10" s="4" t="s">
        <v>40</v>
      </c>
      <c r="B10" s="6">
        <v>6</v>
      </c>
      <c r="C10" s="4" t="s">
        <v>31</v>
      </c>
      <c r="D10" s="6">
        <v>160</v>
      </c>
      <c r="E10" s="6">
        <v>1950</v>
      </c>
      <c r="F10" s="6">
        <v>68</v>
      </c>
      <c r="G10" s="6">
        <v>2830</v>
      </c>
      <c r="H10" s="13">
        <v>5300</v>
      </c>
      <c r="I10" s="4" t="s">
        <v>42</v>
      </c>
      <c r="J10" s="4" t="s">
        <v>46</v>
      </c>
      <c r="K10" s="9">
        <v>15.2</v>
      </c>
      <c r="L10" s="8">
        <v>14.55</v>
      </c>
      <c r="M10" s="9">
        <v>6.3</v>
      </c>
      <c r="N10" s="176">
        <v>5.9</v>
      </c>
      <c r="O10" s="177"/>
      <c r="P10" s="92">
        <v>13.55</v>
      </c>
      <c r="Q10" s="93"/>
      <c r="R10" s="8">
        <v>5.55</v>
      </c>
      <c r="S10" s="15">
        <v>6.1</v>
      </c>
      <c r="T10" s="178">
        <v>4.8</v>
      </c>
      <c r="U10" s="179"/>
      <c r="V10" s="131">
        <v>0.72599999999999998</v>
      </c>
      <c r="W10" s="132"/>
      <c r="X10" s="4" t="s">
        <v>44</v>
      </c>
      <c r="Y10" s="8">
        <v>5</v>
      </c>
      <c r="Z10" s="13">
        <v>6</v>
      </c>
      <c r="AA10" s="8">
        <v>0.75</v>
      </c>
      <c r="AB10" s="8">
        <v>0.85</v>
      </c>
      <c r="AC10" s="14"/>
    </row>
    <row r="11" spans="1:29" ht="14.1" customHeight="1">
      <c r="A11" s="4" t="s">
        <v>47</v>
      </c>
      <c r="B11" s="6">
        <v>6</v>
      </c>
      <c r="C11" s="4" t="s">
        <v>41</v>
      </c>
      <c r="D11" s="6">
        <v>160</v>
      </c>
      <c r="E11" s="6">
        <v>1950</v>
      </c>
      <c r="F11" s="6">
        <v>68</v>
      </c>
      <c r="G11" s="6">
        <v>2830</v>
      </c>
      <c r="H11" s="13">
        <v>5300</v>
      </c>
      <c r="I11" s="4" t="s">
        <v>48</v>
      </c>
      <c r="J11" s="4" t="s">
        <v>49</v>
      </c>
      <c r="K11" s="9">
        <v>15.2</v>
      </c>
      <c r="L11" s="8">
        <v>14.55</v>
      </c>
      <c r="M11" s="9">
        <v>6.3</v>
      </c>
      <c r="N11" s="176">
        <v>5.9</v>
      </c>
      <c r="O11" s="177"/>
      <c r="P11" s="92">
        <v>13.55</v>
      </c>
      <c r="Q11" s="93"/>
      <c r="R11" s="8">
        <v>5.55</v>
      </c>
      <c r="S11" s="15">
        <v>6.1</v>
      </c>
      <c r="T11" s="178">
        <v>4.8</v>
      </c>
      <c r="U11" s="179"/>
      <c r="V11" s="131">
        <v>0.72599999999999998</v>
      </c>
      <c r="W11" s="132"/>
      <c r="X11" s="4" t="s">
        <v>44</v>
      </c>
      <c r="Y11" s="8">
        <v>5</v>
      </c>
      <c r="Z11" s="13">
        <v>6</v>
      </c>
      <c r="AA11" s="8">
        <v>0.75</v>
      </c>
      <c r="AB11" s="8">
        <v>0.85</v>
      </c>
      <c r="AC11" s="14"/>
    </row>
    <row r="12" spans="1:29" ht="14.1" customHeight="1">
      <c r="A12" s="4" t="s">
        <v>47</v>
      </c>
      <c r="B12" s="6">
        <v>10</v>
      </c>
      <c r="C12" s="4" t="s">
        <v>31</v>
      </c>
      <c r="D12" s="6">
        <v>160</v>
      </c>
      <c r="E12" s="6">
        <v>3200</v>
      </c>
      <c r="F12" s="6">
        <v>112</v>
      </c>
      <c r="G12" s="6">
        <v>4800</v>
      </c>
      <c r="H12" s="13">
        <v>8650</v>
      </c>
      <c r="I12" s="4" t="s">
        <v>50</v>
      </c>
      <c r="J12" s="4" t="s">
        <v>51</v>
      </c>
      <c r="K12" s="9">
        <v>15.2</v>
      </c>
      <c r="L12" s="8">
        <v>14.55</v>
      </c>
      <c r="M12" s="8">
        <v>6.55</v>
      </c>
      <c r="N12" s="176">
        <v>5.9</v>
      </c>
      <c r="O12" s="177"/>
      <c r="P12" s="92">
        <v>13.55</v>
      </c>
      <c r="Q12" s="93"/>
      <c r="R12" s="8">
        <v>5.75</v>
      </c>
      <c r="S12" s="15">
        <v>6.1</v>
      </c>
      <c r="T12" s="178">
        <v>4.8</v>
      </c>
      <c r="U12" s="179"/>
      <c r="V12" s="131">
        <v>0.72699999999999998</v>
      </c>
      <c r="W12" s="132"/>
      <c r="X12" s="4" t="s">
        <v>44</v>
      </c>
      <c r="Y12" s="8">
        <v>5</v>
      </c>
      <c r="Z12" s="13">
        <v>6</v>
      </c>
      <c r="AA12" s="8">
        <v>0.75</v>
      </c>
      <c r="AB12" s="4" t="s">
        <v>52</v>
      </c>
      <c r="AC12" s="14"/>
    </row>
    <row r="13" spans="1:29" ht="14.1" customHeight="1">
      <c r="A13" s="4" t="s">
        <v>47</v>
      </c>
      <c r="B13" s="6">
        <v>10</v>
      </c>
      <c r="C13" s="4" t="s">
        <v>31</v>
      </c>
      <c r="D13" s="6">
        <v>160</v>
      </c>
      <c r="E13" s="6">
        <v>3200</v>
      </c>
      <c r="F13" s="6">
        <v>112</v>
      </c>
      <c r="G13" s="6">
        <v>4640</v>
      </c>
      <c r="H13" s="13">
        <v>8600</v>
      </c>
      <c r="I13" s="4" t="s">
        <v>53</v>
      </c>
      <c r="J13" s="4" t="s">
        <v>54</v>
      </c>
      <c r="K13" s="9">
        <v>15.2</v>
      </c>
      <c r="L13" s="8">
        <v>14.55</v>
      </c>
      <c r="M13" s="9">
        <v>6.3</v>
      </c>
      <c r="N13" s="176">
        <v>5.9</v>
      </c>
      <c r="O13" s="177"/>
      <c r="P13" s="92">
        <v>13.55</v>
      </c>
      <c r="Q13" s="93"/>
      <c r="R13" s="8">
        <v>5.55</v>
      </c>
      <c r="S13" s="15">
        <v>6.1</v>
      </c>
      <c r="T13" s="178">
        <v>4.9000000000000004</v>
      </c>
      <c r="U13" s="179"/>
      <c r="V13" s="131">
        <v>0.73199999999999998</v>
      </c>
      <c r="W13" s="132"/>
      <c r="X13" s="4" t="s">
        <v>44</v>
      </c>
      <c r="Y13" s="8">
        <v>5</v>
      </c>
      <c r="Z13" s="13">
        <v>6</v>
      </c>
      <c r="AA13" s="8">
        <v>0.75</v>
      </c>
      <c r="AB13" s="8">
        <v>0.9</v>
      </c>
      <c r="AC13" s="14"/>
    </row>
    <row r="14" spans="1:29" ht="14.1" customHeight="1">
      <c r="A14" s="4" t="s">
        <v>40</v>
      </c>
      <c r="B14" s="4" t="s">
        <v>55</v>
      </c>
      <c r="C14" s="4" t="s">
        <v>31</v>
      </c>
      <c r="D14" s="6">
        <v>210</v>
      </c>
      <c r="E14" s="6">
        <v>3410</v>
      </c>
      <c r="F14" s="6">
        <v>137</v>
      </c>
      <c r="G14" s="6">
        <v>5115</v>
      </c>
      <c r="H14" s="7">
        <v>10560</v>
      </c>
      <c r="I14" s="4" t="s">
        <v>53</v>
      </c>
      <c r="J14" s="4" t="s">
        <v>56</v>
      </c>
      <c r="K14" s="9">
        <v>15.2</v>
      </c>
      <c r="L14" s="8">
        <v>14.55</v>
      </c>
      <c r="M14" s="9">
        <v>6.3</v>
      </c>
      <c r="N14" s="176">
        <v>5.9</v>
      </c>
      <c r="O14" s="177"/>
      <c r="P14" s="92">
        <v>13.55</v>
      </c>
      <c r="Q14" s="93"/>
      <c r="R14" s="8">
        <v>5.55</v>
      </c>
      <c r="S14" s="15">
        <v>6.3</v>
      </c>
      <c r="T14" s="178">
        <v>4.9000000000000004</v>
      </c>
      <c r="U14" s="179"/>
      <c r="V14" s="131">
        <v>0.73199999999999998</v>
      </c>
      <c r="W14" s="132"/>
      <c r="X14" s="4" t="s">
        <v>44</v>
      </c>
      <c r="Y14" s="8">
        <v>5</v>
      </c>
      <c r="Z14" s="13">
        <v>6</v>
      </c>
      <c r="AA14" s="8">
        <v>0.75</v>
      </c>
      <c r="AB14" s="8">
        <v>1.5</v>
      </c>
      <c r="AC14" s="14"/>
    </row>
    <row r="15" spans="1:29" ht="14.1" customHeight="1">
      <c r="A15" s="4" t="s">
        <v>40</v>
      </c>
      <c r="B15" s="4" t="s">
        <v>57</v>
      </c>
      <c r="C15" s="4" t="s">
        <v>31</v>
      </c>
      <c r="D15" s="6">
        <v>210</v>
      </c>
      <c r="E15" s="6">
        <v>3483</v>
      </c>
      <c r="F15" s="6">
        <v>137</v>
      </c>
      <c r="G15" s="6">
        <v>5115</v>
      </c>
      <c r="H15" s="7">
        <v>10560</v>
      </c>
      <c r="I15" s="4" t="s">
        <v>53</v>
      </c>
      <c r="J15" s="4" t="s">
        <v>58</v>
      </c>
      <c r="K15" s="9">
        <v>15.2</v>
      </c>
      <c r="L15" s="8">
        <v>14.55</v>
      </c>
      <c r="M15" s="9">
        <v>6.3</v>
      </c>
      <c r="N15" s="176">
        <v>5.9</v>
      </c>
      <c r="O15" s="177"/>
      <c r="P15" s="92">
        <v>13.55</v>
      </c>
      <c r="Q15" s="93"/>
      <c r="R15" s="8">
        <v>5.55</v>
      </c>
      <c r="S15" s="15">
        <v>6.3</v>
      </c>
      <c r="T15" s="178">
        <v>4.9000000000000004</v>
      </c>
      <c r="U15" s="179"/>
      <c r="V15" s="131">
        <v>0.73199999999999998</v>
      </c>
      <c r="W15" s="132"/>
      <c r="X15" s="4" t="s">
        <v>44</v>
      </c>
      <c r="Y15" s="8">
        <v>5</v>
      </c>
      <c r="Z15" s="13">
        <v>6</v>
      </c>
      <c r="AA15" s="8">
        <v>0.75</v>
      </c>
      <c r="AB15" s="8">
        <v>1.5</v>
      </c>
      <c r="AC15" s="14"/>
    </row>
    <row r="16" spans="1:29" ht="14.1" customHeight="1">
      <c r="A16" s="4" t="s">
        <v>59</v>
      </c>
      <c r="B16" s="6">
        <v>10</v>
      </c>
      <c r="C16" s="4" t="s">
        <v>31</v>
      </c>
      <c r="D16" s="6">
        <v>210</v>
      </c>
      <c r="E16" s="6">
        <v>3950</v>
      </c>
      <c r="F16" s="6">
        <v>148</v>
      </c>
      <c r="G16" s="6">
        <v>5925</v>
      </c>
      <c r="H16" s="7">
        <v>11850</v>
      </c>
      <c r="I16" s="4" t="s">
        <v>36</v>
      </c>
      <c r="J16" s="4" t="s">
        <v>60</v>
      </c>
      <c r="K16" s="9">
        <v>17.5</v>
      </c>
      <c r="L16" s="8">
        <v>16.95</v>
      </c>
      <c r="M16" s="8">
        <v>5.75</v>
      </c>
      <c r="N16" s="176">
        <v>5.4</v>
      </c>
      <c r="O16" s="177"/>
      <c r="P16" s="99">
        <v>15.8</v>
      </c>
      <c r="Q16" s="100"/>
      <c r="R16" s="9">
        <v>5.0999999999999996</v>
      </c>
      <c r="S16" s="15">
        <v>7.4</v>
      </c>
      <c r="T16" s="178">
        <v>6</v>
      </c>
      <c r="U16" s="179"/>
      <c r="V16" s="131">
        <v>0.82699999999999996</v>
      </c>
      <c r="W16" s="132"/>
      <c r="X16" s="4" t="s">
        <v>61</v>
      </c>
      <c r="Y16" s="8">
        <v>4.25</v>
      </c>
      <c r="Z16" s="13">
        <v>8</v>
      </c>
      <c r="AA16" s="8">
        <v>0.88</v>
      </c>
      <c r="AB16" s="8">
        <v>1.6</v>
      </c>
      <c r="AC16" s="14"/>
    </row>
    <row r="17" spans="1:29" ht="14.1" customHeight="1">
      <c r="A17" s="4" t="s">
        <v>59</v>
      </c>
      <c r="B17" s="6">
        <v>12</v>
      </c>
      <c r="C17" s="4" t="s">
        <v>31</v>
      </c>
      <c r="D17" s="6">
        <v>210</v>
      </c>
      <c r="E17" s="6">
        <v>5000</v>
      </c>
      <c r="F17" s="6">
        <v>180</v>
      </c>
      <c r="G17" s="6">
        <v>7500</v>
      </c>
      <c r="H17" s="7">
        <v>15000</v>
      </c>
      <c r="I17" s="4" t="s">
        <v>62</v>
      </c>
      <c r="J17" s="4" t="s">
        <v>63</v>
      </c>
      <c r="K17" s="9">
        <v>17.5</v>
      </c>
      <c r="L17" s="8">
        <v>16.95</v>
      </c>
      <c r="M17" s="8">
        <v>5.75</v>
      </c>
      <c r="N17" s="176">
        <v>5.4</v>
      </c>
      <c r="O17" s="177"/>
      <c r="P17" s="99">
        <v>15.8</v>
      </c>
      <c r="Q17" s="100"/>
      <c r="R17" s="9">
        <v>5.0999999999999996</v>
      </c>
      <c r="S17" s="15">
        <v>7.4</v>
      </c>
      <c r="T17" s="178">
        <v>6.1</v>
      </c>
      <c r="U17" s="179"/>
      <c r="V17" s="131">
        <v>0.82699999999999996</v>
      </c>
      <c r="W17" s="132"/>
      <c r="X17" s="4" t="s">
        <v>61</v>
      </c>
      <c r="Y17" s="8">
        <v>4.25</v>
      </c>
      <c r="Z17" s="13">
        <v>8</v>
      </c>
      <c r="AA17" s="8">
        <v>0.88</v>
      </c>
      <c r="AB17" s="8">
        <v>1.4</v>
      </c>
      <c r="AC17" s="14"/>
    </row>
    <row r="18" spans="1:29" ht="15" customHeight="1">
      <c r="A18" s="4" t="s">
        <v>59</v>
      </c>
      <c r="B18" s="6">
        <v>14</v>
      </c>
      <c r="C18" s="4" t="s">
        <v>31</v>
      </c>
      <c r="D18" s="6">
        <v>210</v>
      </c>
      <c r="E18" s="6">
        <v>6050</v>
      </c>
      <c r="F18" s="6">
        <v>220</v>
      </c>
      <c r="G18" s="6">
        <v>9080</v>
      </c>
      <c r="H18" s="7">
        <v>18200</v>
      </c>
      <c r="I18" s="4" t="s">
        <v>62</v>
      </c>
      <c r="J18" s="4" t="s">
        <v>64</v>
      </c>
      <c r="K18" s="9">
        <v>17.5</v>
      </c>
      <c r="L18" s="8">
        <v>16.95</v>
      </c>
      <c r="M18" s="8">
        <v>5.75</v>
      </c>
      <c r="N18" s="176">
        <v>5.4</v>
      </c>
      <c r="O18" s="177"/>
      <c r="P18" s="99">
        <v>15.8</v>
      </c>
      <c r="Q18" s="100"/>
      <c r="R18" s="9">
        <v>5.0999999999999996</v>
      </c>
      <c r="S18" s="15">
        <v>7.4</v>
      </c>
      <c r="T18" s="178">
        <v>6.3</v>
      </c>
      <c r="U18" s="179"/>
      <c r="V18" s="131">
        <v>0.82699999999999996</v>
      </c>
      <c r="W18" s="132"/>
      <c r="X18" s="4" t="s">
        <v>61</v>
      </c>
      <c r="Y18" s="8">
        <v>4.25</v>
      </c>
      <c r="Z18" s="13">
        <v>8</v>
      </c>
      <c r="AA18" s="8">
        <v>0.88</v>
      </c>
      <c r="AB18" s="8">
        <v>1.4</v>
      </c>
      <c r="AC18" s="14"/>
    </row>
    <row r="19" spans="1:29" ht="14.1" customHeight="1">
      <c r="A19" s="4" t="s">
        <v>65</v>
      </c>
      <c r="B19" s="6">
        <v>8</v>
      </c>
      <c r="C19" s="4" t="s">
        <v>31</v>
      </c>
      <c r="D19" s="6">
        <v>190</v>
      </c>
      <c r="E19" s="6">
        <v>2900</v>
      </c>
      <c r="F19" s="6">
        <v>70</v>
      </c>
      <c r="G19" s="6">
        <v>4200</v>
      </c>
      <c r="H19" s="13">
        <v>7800</v>
      </c>
      <c r="I19" s="4" t="s">
        <v>42</v>
      </c>
      <c r="J19" s="4" t="s">
        <v>66</v>
      </c>
      <c r="K19" s="9">
        <v>17.5</v>
      </c>
      <c r="L19" s="8">
        <v>16.850000000000001</v>
      </c>
      <c r="M19" s="8">
        <v>6.25</v>
      </c>
      <c r="N19" s="176">
        <v>5.9</v>
      </c>
      <c r="O19" s="177"/>
      <c r="P19" s="92">
        <v>15.45</v>
      </c>
      <c r="Q19" s="93"/>
      <c r="R19" s="9">
        <v>5.5</v>
      </c>
      <c r="S19" s="15">
        <v>6.9</v>
      </c>
      <c r="T19" s="178">
        <v>4.8</v>
      </c>
      <c r="U19" s="179"/>
      <c r="V19" s="131">
        <v>0.92</v>
      </c>
      <c r="W19" s="132"/>
      <c r="X19" s="4" t="s">
        <v>44</v>
      </c>
      <c r="Y19" s="8">
        <v>5</v>
      </c>
      <c r="Z19" s="13">
        <v>6</v>
      </c>
      <c r="AA19" s="8">
        <v>0.75</v>
      </c>
      <c r="AB19" s="8">
        <v>0.9</v>
      </c>
      <c r="AC19" s="14"/>
    </row>
    <row r="20" spans="1:29" ht="14.1" customHeight="1">
      <c r="A20" s="4" t="s">
        <v>67</v>
      </c>
      <c r="B20" s="6">
        <v>8</v>
      </c>
      <c r="C20" s="4" t="s">
        <v>41</v>
      </c>
      <c r="D20" s="6">
        <v>190</v>
      </c>
      <c r="E20" s="6">
        <v>2350</v>
      </c>
      <c r="F20" s="6">
        <v>65</v>
      </c>
      <c r="G20" s="6">
        <v>3410</v>
      </c>
      <c r="H20" s="13">
        <v>6300</v>
      </c>
      <c r="I20" s="4" t="s">
        <v>68</v>
      </c>
      <c r="J20" s="4" t="s">
        <v>69</v>
      </c>
      <c r="K20" s="9">
        <v>17.5</v>
      </c>
      <c r="L20" s="8">
        <v>16.850000000000001</v>
      </c>
      <c r="M20" s="8">
        <v>6.25</v>
      </c>
      <c r="N20" s="176">
        <v>5.9</v>
      </c>
      <c r="O20" s="177"/>
      <c r="P20" s="92">
        <v>15.45</v>
      </c>
      <c r="Q20" s="93"/>
      <c r="R20" s="9">
        <v>5.5</v>
      </c>
      <c r="S20" s="15">
        <v>6.9</v>
      </c>
      <c r="T20" s="178">
        <v>4.8</v>
      </c>
      <c r="U20" s="179"/>
      <c r="V20" s="131">
        <v>0.92</v>
      </c>
      <c r="W20" s="132"/>
      <c r="X20" s="4" t="s">
        <v>44</v>
      </c>
      <c r="Y20" s="8">
        <v>5</v>
      </c>
      <c r="Z20" s="13">
        <v>6</v>
      </c>
      <c r="AA20" s="8">
        <v>0.75</v>
      </c>
      <c r="AB20" s="8">
        <v>0.9</v>
      </c>
      <c r="AC20" s="14"/>
    </row>
    <row r="21" spans="1:29" ht="14.1" customHeight="1">
      <c r="A21" s="4" t="s">
        <v>67</v>
      </c>
      <c r="B21" s="6">
        <v>10</v>
      </c>
      <c r="C21" s="4" t="s">
        <v>31</v>
      </c>
      <c r="D21" s="6">
        <v>160</v>
      </c>
      <c r="E21" s="6">
        <v>3750</v>
      </c>
      <c r="F21" s="6">
        <v>90</v>
      </c>
      <c r="G21" s="6">
        <v>5650</v>
      </c>
      <c r="H21" s="7">
        <v>10150</v>
      </c>
      <c r="I21" s="4" t="s">
        <v>42</v>
      </c>
      <c r="J21" s="4" t="s">
        <v>70</v>
      </c>
      <c r="K21" s="9">
        <v>17.5</v>
      </c>
      <c r="L21" s="8">
        <v>16.850000000000001</v>
      </c>
      <c r="M21" s="8">
        <v>6.25</v>
      </c>
      <c r="N21" s="176">
        <v>5.9</v>
      </c>
      <c r="O21" s="177"/>
      <c r="P21" s="92">
        <v>15.45</v>
      </c>
      <c r="Q21" s="93"/>
      <c r="R21" s="9">
        <v>5.5</v>
      </c>
      <c r="S21" s="15">
        <v>6.9</v>
      </c>
      <c r="T21" s="178">
        <v>4.8</v>
      </c>
      <c r="U21" s="179"/>
      <c r="V21" s="131">
        <v>0.92</v>
      </c>
      <c r="W21" s="132"/>
      <c r="X21" s="4" t="s">
        <v>44</v>
      </c>
      <c r="Y21" s="8">
        <v>5</v>
      </c>
      <c r="Z21" s="13">
        <v>6</v>
      </c>
      <c r="AA21" s="8">
        <v>0.75</v>
      </c>
      <c r="AB21" s="8">
        <v>0.65</v>
      </c>
      <c r="AC21" s="14"/>
    </row>
    <row r="22" spans="1:29" ht="14.1" customHeight="1">
      <c r="A22" s="4" t="s">
        <v>71</v>
      </c>
      <c r="B22" s="6">
        <v>8</v>
      </c>
      <c r="C22" s="4" t="s">
        <v>31</v>
      </c>
      <c r="D22" s="4" t="s">
        <v>72</v>
      </c>
      <c r="E22" s="6">
        <v>3600</v>
      </c>
      <c r="F22" s="6">
        <v>167</v>
      </c>
      <c r="G22" s="6">
        <v>5400</v>
      </c>
      <c r="H22" s="7">
        <v>10800</v>
      </c>
      <c r="I22" s="4" t="s">
        <v>73</v>
      </c>
      <c r="J22" s="4" t="s">
        <v>74</v>
      </c>
      <c r="K22" s="9">
        <v>17.7</v>
      </c>
      <c r="L22" s="9">
        <v>17.3</v>
      </c>
      <c r="M22" s="9">
        <v>6.1</v>
      </c>
      <c r="N22" s="176">
        <v>5.7</v>
      </c>
      <c r="O22" s="177"/>
      <c r="P22" s="99">
        <v>16.5</v>
      </c>
      <c r="Q22" s="100"/>
      <c r="R22" s="8">
        <v>5.45</v>
      </c>
      <c r="S22" s="11">
        <v>7.95</v>
      </c>
      <c r="T22" s="178">
        <v>7.6</v>
      </c>
      <c r="U22" s="179"/>
      <c r="V22" s="131">
        <v>0.55000000000000004</v>
      </c>
      <c r="W22" s="132"/>
      <c r="X22" s="4" t="s">
        <v>71</v>
      </c>
      <c r="Y22" s="8">
        <v>5.25</v>
      </c>
      <c r="Z22" s="13">
        <v>11</v>
      </c>
      <c r="AA22" s="8">
        <v>0.81</v>
      </c>
      <c r="AB22" s="8">
        <v>1.25</v>
      </c>
      <c r="AC22" s="14"/>
    </row>
    <row r="23" spans="1:29" ht="14.1" customHeight="1">
      <c r="A23" s="4" t="s">
        <v>75</v>
      </c>
      <c r="B23" s="6">
        <v>6</v>
      </c>
      <c r="C23" s="4" t="s">
        <v>31</v>
      </c>
      <c r="D23" s="6">
        <v>210</v>
      </c>
      <c r="E23" s="6">
        <v>2300</v>
      </c>
      <c r="F23" s="6">
        <v>100</v>
      </c>
      <c r="G23" s="6">
        <v>3450</v>
      </c>
      <c r="H23" s="13">
        <v>6900</v>
      </c>
      <c r="I23" s="4" t="s">
        <v>36</v>
      </c>
      <c r="J23" s="4" t="s">
        <v>76</v>
      </c>
      <c r="K23" s="8">
        <v>18.25</v>
      </c>
      <c r="L23" s="8">
        <v>17.75</v>
      </c>
      <c r="M23" s="9">
        <v>4.7</v>
      </c>
      <c r="N23" s="120">
        <v>4.45</v>
      </c>
      <c r="O23" s="121"/>
      <c r="P23" s="92">
        <v>16.75</v>
      </c>
      <c r="Q23" s="93"/>
      <c r="R23" s="8">
        <v>4.1500000000000004</v>
      </c>
      <c r="S23" s="15">
        <v>7.9</v>
      </c>
      <c r="T23" s="178">
        <v>6.7</v>
      </c>
      <c r="U23" s="179"/>
      <c r="V23" s="131">
        <v>0.874</v>
      </c>
      <c r="W23" s="132"/>
      <c r="X23" s="4" t="s">
        <v>75</v>
      </c>
      <c r="Y23" s="8">
        <v>3.63</v>
      </c>
      <c r="Z23" s="13">
        <v>10</v>
      </c>
      <c r="AA23" s="8">
        <v>0.6</v>
      </c>
      <c r="AB23" s="8">
        <v>0.85</v>
      </c>
      <c r="AC23" s="14"/>
    </row>
    <row r="24" spans="1:29" ht="14.1" customHeight="1">
      <c r="A24" s="4" t="s">
        <v>77</v>
      </c>
      <c r="B24" s="6">
        <v>18</v>
      </c>
      <c r="C24" s="4" t="s">
        <v>31</v>
      </c>
      <c r="D24" s="6">
        <v>250</v>
      </c>
      <c r="E24" s="6">
        <v>8600</v>
      </c>
      <c r="F24" s="6">
        <v>300</v>
      </c>
      <c r="G24" s="6">
        <v>12900</v>
      </c>
      <c r="H24" s="7">
        <v>25800</v>
      </c>
      <c r="I24" s="4" t="s">
        <v>32</v>
      </c>
      <c r="J24" s="4" t="s">
        <v>78</v>
      </c>
      <c r="K24" s="9">
        <v>17.899999999999999</v>
      </c>
      <c r="L24" s="9">
        <v>17.3</v>
      </c>
      <c r="M24" s="9">
        <v>5.7</v>
      </c>
      <c r="N24" s="120">
        <v>5.35</v>
      </c>
      <c r="O24" s="121"/>
      <c r="P24" s="99">
        <v>16.2</v>
      </c>
      <c r="Q24" s="100"/>
      <c r="R24" s="6">
        <v>5</v>
      </c>
      <c r="S24" s="11">
        <v>7.55</v>
      </c>
      <c r="T24" s="178">
        <v>6.1</v>
      </c>
      <c r="U24" s="179"/>
      <c r="V24" s="131">
        <v>0.86899999999999999</v>
      </c>
      <c r="W24" s="132"/>
      <c r="X24" s="4" t="s">
        <v>61</v>
      </c>
      <c r="Y24" s="8">
        <v>4.25</v>
      </c>
      <c r="Z24" s="13">
        <v>8</v>
      </c>
      <c r="AA24" s="8">
        <v>0.88</v>
      </c>
      <c r="AB24" s="8">
        <v>1.5</v>
      </c>
      <c r="AC24" s="14"/>
    </row>
    <row r="25" spans="1:29" ht="14.1" customHeight="1">
      <c r="A25" s="4" t="s">
        <v>77</v>
      </c>
      <c r="B25" s="6">
        <v>20</v>
      </c>
      <c r="C25" s="4" t="s">
        <v>31</v>
      </c>
      <c r="D25" s="6">
        <v>250</v>
      </c>
      <c r="E25" s="6">
        <v>9000</v>
      </c>
      <c r="F25" s="6">
        <v>315</v>
      </c>
      <c r="G25" s="6">
        <v>13500</v>
      </c>
      <c r="H25" s="7">
        <v>27000</v>
      </c>
      <c r="I25" s="4" t="s">
        <v>32</v>
      </c>
      <c r="J25" s="4" t="s">
        <v>79</v>
      </c>
      <c r="K25" s="9">
        <v>17.899999999999999</v>
      </c>
      <c r="L25" s="9">
        <v>17.3</v>
      </c>
      <c r="M25" s="9">
        <v>5.7</v>
      </c>
      <c r="N25" s="120">
        <v>5.35</v>
      </c>
      <c r="O25" s="121"/>
      <c r="P25" s="99">
        <v>16.2</v>
      </c>
      <c r="Q25" s="100"/>
      <c r="R25" s="6">
        <v>5</v>
      </c>
      <c r="S25" s="11">
        <v>7.55</v>
      </c>
      <c r="T25" s="178">
        <v>6.1</v>
      </c>
      <c r="U25" s="179"/>
      <c r="V25" s="131">
        <v>0.86899999999999999</v>
      </c>
      <c r="W25" s="132"/>
      <c r="X25" s="4" t="s">
        <v>61</v>
      </c>
      <c r="Y25" s="8">
        <v>4.25</v>
      </c>
      <c r="Z25" s="13">
        <v>8</v>
      </c>
      <c r="AA25" s="8">
        <v>0.88</v>
      </c>
      <c r="AB25" s="8">
        <v>1.5</v>
      </c>
      <c r="AC25" s="14"/>
    </row>
    <row r="26" spans="1:29" ht="14.1" customHeight="1">
      <c r="A26" s="4" t="s">
        <v>80</v>
      </c>
      <c r="B26" s="6">
        <v>8</v>
      </c>
      <c r="C26" s="4" t="s">
        <v>31</v>
      </c>
      <c r="D26" s="6">
        <v>190</v>
      </c>
      <c r="E26" s="6">
        <v>3050</v>
      </c>
      <c r="F26" s="6">
        <v>105</v>
      </c>
      <c r="G26" s="6">
        <v>4570</v>
      </c>
      <c r="H26" s="13">
        <v>9200</v>
      </c>
      <c r="I26" s="4" t="s">
        <v>81</v>
      </c>
      <c r="J26" s="4" t="s">
        <v>82</v>
      </c>
      <c r="K26" s="6">
        <v>18</v>
      </c>
      <c r="L26" s="9">
        <v>17.399999999999999</v>
      </c>
      <c r="M26" s="8">
        <v>5.75</v>
      </c>
      <c r="N26" s="176">
        <v>5.4</v>
      </c>
      <c r="O26" s="177"/>
      <c r="P26" s="99">
        <v>16.2</v>
      </c>
      <c r="Q26" s="100"/>
      <c r="R26" s="9">
        <v>5.0999999999999996</v>
      </c>
      <c r="S26" s="15">
        <v>7.6</v>
      </c>
      <c r="T26" s="178">
        <v>6</v>
      </c>
      <c r="U26" s="179"/>
      <c r="V26" s="131">
        <v>0.87</v>
      </c>
      <c r="W26" s="132"/>
      <c r="X26" s="4" t="s">
        <v>61</v>
      </c>
      <c r="Y26" s="8">
        <v>4.25</v>
      </c>
      <c r="Z26" s="13">
        <v>8</v>
      </c>
      <c r="AA26" s="8">
        <v>0.88</v>
      </c>
      <c r="AB26" s="8">
        <v>1.25</v>
      </c>
      <c r="AC26" s="14"/>
    </row>
    <row r="27" spans="1:29" ht="14.1" customHeight="1">
      <c r="A27" s="4" t="s">
        <v>83</v>
      </c>
      <c r="B27" s="6">
        <v>12</v>
      </c>
      <c r="C27" s="4" t="s">
        <v>31</v>
      </c>
      <c r="D27" s="4" t="s">
        <v>84</v>
      </c>
      <c r="E27" s="6">
        <v>5000</v>
      </c>
      <c r="F27" s="6">
        <v>150</v>
      </c>
      <c r="G27" s="6">
        <v>7500</v>
      </c>
      <c r="H27" s="7">
        <v>15000</v>
      </c>
      <c r="I27" s="4" t="s">
        <v>32</v>
      </c>
      <c r="J27" s="4" t="s">
        <v>85</v>
      </c>
      <c r="K27" s="6">
        <v>18</v>
      </c>
      <c r="L27" s="8">
        <v>17.45</v>
      </c>
      <c r="M27" s="9">
        <v>6.5</v>
      </c>
      <c r="N27" s="176">
        <v>6.2</v>
      </c>
      <c r="O27" s="177"/>
      <c r="P27" s="92">
        <v>15.95</v>
      </c>
      <c r="Q27" s="93"/>
      <c r="R27" s="9">
        <v>5.7</v>
      </c>
      <c r="S27" s="15">
        <v>7.7</v>
      </c>
      <c r="T27" s="178">
        <v>6.1</v>
      </c>
      <c r="U27" s="179"/>
      <c r="V27" s="131">
        <v>0.77</v>
      </c>
      <c r="W27" s="132"/>
      <c r="X27" s="4" t="s">
        <v>83</v>
      </c>
      <c r="Y27" s="8">
        <v>5.25</v>
      </c>
      <c r="Z27" s="13">
        <v>8</v>
      </c>
      <c r="AA27" s="8">
        <v>0.88</v>
      </c>
      <c r="AB27" s="8">
        <v>1.5</v>
      </c>
      <c r="AC27" s="14"/>
    </row>
    <row r="28" spans="1:29" ht="14.1" customHeight="1">
      <c r="A28" s="4" t="s">
        <v>86</v>
      </c>
      <c r="B28" s="6">
        <v>8</v>
      </c>
      <c r="C28" s="4" t="s">
        <v>31</v>
      </c>
      <c r="D28" s="6">
        <v>210</v>
      </c>
      <c r="E28" s="6">
        <v>3300</v>
      </c>
      <c r="F28" s="6">
        <v>86</v>
      </c>
      <c r="G28" s="6">
        <v>4950</v>
      </c>
      <c r="H28" s="13">
        <v>9900</v>
      </c>
      <c r="I28" s="4" t="s">
        <v>87</v>
      </c>
      <c r="J28" s="4" t="s">
        <v>88</v>
      </c>
      <c r="K28" s="9">
        <v>19.5</v>
      </c>
      <c r="L28" s="9">
        <v>18.899999999999999</v>
      </c>
      <c r="M28" s="8">
        <v>6.75</v>
      </c>
      <c r="N28" s="176">
        <v>6.2</v>
      </c>
      <c r="O28" s="177"/>
      <c r="P28" s="92">
        <v>17.45</v>
      </c>
      <c r="Q28" s="93"/>
      <c r="R28" s="8">
        <v>5.95</v>
      </c>
      <c r="S28" s="11">
        <v>8.0500000000000007</v>
      </c>
      <c r="T28" s="178">
        <v>5.9</v>
      </c>
      <c r="U28" s="179"/>
      <c r="V28" s="131">
        <v>0.86499999999999999</v>
      </c>
      <c r="W28" s="132"/>
      <c r="X28" s="4" t="s">
        <v>89</v>
      </c>
      <c r="Y28" s="8">
        <v>5.25</v>
      </c>
      <c r="Z28" s="13">
        <v>8</v>
      </c>
      <c r="AA28" s="8">
        <v>0.81</v>
      </c>
      <c r="AB28" s="8">
        <v>1.25</v>
      </c>
      <c r="AC28" s="14"/>
    </row>
    <row r="29" spans="1:29" ht="14.1" customHeight="1">
      <c r="A29" s="4" t="s">
        <v>86</v>
      </c>
      <c r="B29" s="6">
        <v>10</v>
      </c>
      <c r="C29" s="4" t="s">
        <v>31</v>
      </c>
      <c r="D29" s="6">
        <v>190</v>
      </c>
      <c r="E29" s="6">
        <v>4270</v>
      </c>
      <c r="F29" s="6">
        <v>110</v>
      </c>
      <c r="G29" s="6">
        <v>6400</v>
      </c>
      <c r="H29" s="7">
        <v>12800</v>
      </c>
      <c r="I29" s="4" t="s">
        <v>32</v>
      </c>
      <c r="J29" s="4" t="s">
        <v>90</v>
      </c>
      <c r="K29" s="9">
        <v>19.2</v>
      </c>
      <c r="L29" s="9">
        <v>18.899999999999999</v>
      </c>
      <c r="M29" s="8">
        <v>6.35</v>
      </c>
      <c r="N29" s="176">
        <v>6.2</v>
      </c>
      <c r="O29" s="177"/>
      <c r="P29" s="92">
        <v>17.45</v>
      </c>
      <c r="Q29" s="93"/>
      <c r="R29" s="8">
        <v>5.95</v>
      </c>
      <c r="S29" s="11">
        <v>8.0500000000000007</v>
      </c>
      <c r="T29" s="178">
        <v>6.1</v>
      </c>
      <c r="U29" s="179"/>
      <c r="V29" s="131">
        <v>0.86499999999999999</v>
      </c>
      <c r="W29" s="132"/>
      <c r="X29" s="4" t="s">
        <v>89</v>
      </c>
      <c r="Y29" s="8">
        <v>5.25</v>
      </c>
      <c r="Z29" s="13">
        <v>8</v>
      </c>
      <c r="AA29" s="8">
        <v>0.81</v>
      </c>
      <c r="AB29" s="8">
        <v>1.25</v>
      </c>
      <c r="AC29" s="14"/>
    </row>
    <row r="30" spans="1:29" ht="14.1" customHeight="1">
      <c r="A30" s="4" t="s">
        <v>86</v>
      </c>
      <c r="B30" s="6">
        <v>10</v>
      </c>
      <c r="C30" s="4" t="s">
        <v>31</v>
      </c>
      <c r="D30" s="6">
        <v>225</v>
      </c>
      <c r="E30" s="6">
        <v>4270</v>
      </c>
      <c r="F30" s="6">
        <v>110</v>
      </c>
      <c r="G30" s="6">
        <v>6400</v>
      </c>
      <c r="H30" s="7">
        <v>12800</v>
      </c>
      <c r="I30" s="4" t="s">
        <v>87</v>
      </c>
      <c r="J30" s="4" t="s">
        <v>91</v>
      </c>
      <c r="K30" s="9">
        <v>19.2</v>
      </c>
      <c r="L30" s="9">
        <v>18.899999999999999</v>
      </c>
      <c r="M30" s="8">
        <v>6.35</v>
      </c>
      <c r="N30" s="176">
        <v>6.2</v>
      </c>
      <c r="O30" s="177"/>
      <c r="P30" s="92">
        <v>17.45</v>
      </c>
      <c r="Q30" s="93"/>
      <c r="R30" s="8">
        <v>5.95</v>
      </c>
      <c r="S30" s="11">
        <v>8.0500000000000007</v>
      </c>
      <c r="T30" s="178">
        <v>6.1</v>
      </c>
      <c r="U30" s="179"/>
      <c r="V30" s="131">
        <v>0.86499999999999999</v>
      </c>
      <c r="W30" s="132"/>
      <c r="X30" s="4" t="s">
        <v>89</v>
      </c>
      <c r="Y30" s="8">
        <v>5.25</v>
      </c>
      <c r="Z30" s="13">
        <v>8</v>
      </c>
      <c r="AA30" s="8">
        <v>0.81</v>
      </c>
      <c r="AB30" s="8">
        <v>2</v>
      </c>
      <c r="AC30" s="14"/>
    </row>
    <row r="31" spans="1:29" ht="14.1" customHeight="1">
      <c r="A31" s="4" t="s">
        <v>92</v>
      </c>
      <c r="B31" s="6">
        <v>8</v>
      </c>
      <c r="C31" s="4" t="s">
        <v>31</v>
      </c>
      <c r="D31" s="6">
        <v>160</v>
      </c>
      <c r="E31" s="6">
        <v>4000</v>
      </c>
      <c r="F31" s="6">
        <v>120</v>
      </c>
      <c r="G31" s="6">
        <v>5800</v>
      </c>
      <c r="H31" s="7">
        <v>10800</v>
      </c>
      <c r="I31" s="4" t="s">
        <v>62</v>
      </c>
      <c r="J31" s="4" t="s">
        <v>93</v>
      </c>
      <c r="K31" s="9">
        <v>19.5</v>
      </c>
      <c r="L31" s="9">
        <v>18.899999999999999</v>
      </c>
      <c r="M31" s="8">
        <v>6.75</v>
      </c>
      <c r="N31" s="120">
        <v>6.35</v>
      </c>
      <c r="O31" s="121"/>
      <c r="P31" s="99">
        <v>17.8</v>
      </c>
      <c r="Q31" s="100"/>
      <c r="R31" s="8">
        <v>5.95</v>
      </c>
      <c r="S31" s="11">
        <v>8.25</v>
      </c>
      <c r="T31" s="178">
        <v>6.8</v>
      </c>
      <c r="U31" s="179"/>
      <c r="V31" s="131">
        <v>0.70199999999999996</v>
      </c>
      <c r="W31" s="132"/>
      <c r="X31" s="4" t="s">
        <v>92</v>
      </c>
      <c r="Y31" s="8">
        <v>4.25</v>
      </c>
      <c r="Z31" s="13">
        <v>10</v>
      </c>
      <c r="AA31" s="8">
        <v>0.75</v>
      </c>
      <c r="AB31" s="8">
        <v>1.5</v>
      </c>
      <c r="AC31" s="14"/>
    </row>
    <row r="32" spans="1:29" ht="14.1" customHeight="1">
      <c r="A32" s="4" t="s">
        <v>94</v>
      </c>
      <c r="B32" s="6">
        <v>12</v>
      </c>
      <c r="C32" s="4" t="s">
        <v>31</v>
      </c>
      <c r="D32" s="6">
        <v>225</v>
      </c>
      <c r="E32" s="6">
        <v>6225</v>
      </c>
      <c r="F32" s="6">
        <v>182</v>
      </c>
      <c r="G32" s="6">
        <v>9350</v>
      </c>
      <c r="H32" s="7">
        <v>18675</v>
      </c>
      <c r="I32" s="4" t="s">
        <v>87</v>
      </c>
      <c r="J32" s="4" t="s">
        <v>95</v>
      </c>
      <c r="K32" s="9">
        <v>20.5</v>
      </c>
      <c r="L32" s="6">
        <v>20</v>
      </c>
      <c r="M32" s="8">
        <v>6.75</v>
      </c>
      <c r="N32" s="120">
        <v>6.35</v>
      </c>
      <c r="O32" s="121"/>
      <c r="P32" s="92">
        <v>19.45</v>
      </c>
      <c r="Q32" s="93"/>
      <c r="R32" s="9">
        <v>6.1</v>
      </c>
      <c r="S32" s="15">
        <v>8.8000000000000007</v>
      </c>
      <c r="T32" s="178">
        <v>7.3</v>
      </c>
      <c r="U32" s="179"/>
      <c r="V32" s="131">
        <v>0.77900000000000003</v>
      </c>
      <c r="W32" s="132"/>
      <c r="X32" s="4" t="s">
        <v>96</v>
      </c>
      <c r="Y32" s="8">
        <v>5.25</v>
      </c>
      <c r="Z32" s="13">
        <v>10</v>
      </c>
      <c r="AA32" s="8">
        <v>1</v>
      </c>
      <c r="AB32" s="8">
        <v>1.8</v>
      </c>
      <c r="AC32" s="14"/>
    </row>
    <row r="33" spans="1:29" ht="14.1" customHeight="1">
      <c r="A33" s="4" t="s">
        <v>97</v>
      </c>
      <c r="B33" s="6">
        <v>12</v>
      </c>
      <c r="C33" s="4" t="s">
        <v>31</v>
      </c>
      <c r="D33" s="6">
        <v>160</v>
      </c>
      <c r="E33" s="6">
        <v>6225</v>
      </c>
      <c r="F33" s="6">
        <v>173</v>
      </c>
      <c r="G33" s="6">
        <v>9350</v>
      </c>
      <c r="H33" s="7">
        <v>18675</v>
      </c>
      <c r="I33" s="4" t="s">
        <v>98</v>
      </c>
      <c r="J33" s="4" t="s">
        <v>99</v>
      </c>
      <c r="K33" s="6">
        <v>21</v>
      </c>
      <c r="L33" s="8">
        <v>20.45</v>
      </c>
      <c r="M33" s="9">
        <v>6.5</v>
      </c>
      <c r="N33" s="176">
        <v>6.1</v>
      </c>
      <c r="O33" s="177"/>
      <c r="P33" s="99">
        <v>19.899999999999999</v>
      </c>
      <c r="Q33" s="100"/>
      <c r="R33" s="8">
        <v>5.85</v>
      </c>
      <c r="S33" s="15">
        <v>8.9</v>
      </c>
      <c r="T33" s="178">
        <v>7.1</v>
      </c>
      <c r="U33" s="179"/>
      <c r="V33" s="131">
        <v>0.84899999999999998</v>
      </c>
      <c r="W33" s="132"/>
      <c r="X33" s="4" t="s">
        <v>97</v>
      </c>
      <c r="Y33" s="8">
        <v>4.75</v>
      </c>
      <c r="Z33" s="13">
        <v>10</v>
      </c>
      <c r="AA33" s="8">
        <v>0.81</v>
      </c>
      <c r="AB33" s="8">
        <v>1.1299999999999999</v>
      </c>
      <c r="AC33" s="14"/>
    </row>
    <row r="34" spans="1:29" ht="14.1" customHeight="1">
      <c r="A34" s="4" t="s">
        <v>100</v>
      </c>
      <c r="B34" s="6">
        <v>12</v>
      </c>
      <c r="C34" s="4" t="s">
        <v>31</v>
      </c>
      <c r="D34" s="6">
        <v>225</v>
      </c>
      <c r="E34" s="6">
        <v>6400</v>
      </c>
      <c r="F34" s="6">
        <v>166</v>
      </c>
      <c r="G34" s="6">
        <v>9600</v>
      </c>
      <c r="H34" s="7">
        <v>19200</v>
      </c>
      <c r="I34" s="4" t="s">
        <v>36</v>
      </c>
      <c r="J34" s="4" t="s">
        <v>101</v>
      </c>
      <c r="K34" s="8">
        <v>21.25</v>
      </c>
      <c r="L34" s="9">
        <v>20.6</v>
      </c>
      <c r="M34" s="9">
        <v>7.2</v>
      </c>
      <c r="N34" s="176">
        <v>6.8</v>
      </c>
      <c r="O34" s="177"/>
      <c r="P34" s="92">
        <v>19.25</v>
      </c>
      <c r="Q34" s="93"/>
      <c r="R34" s="8">
        <v>6.35</v>
      </c>
      <c r="S34" s="17">
        <v>9</v>
      </c>
      <c r="T34" s="178">
        <v>7.3</v>
      </c>
      <c r="U34" s="179"/>
      <c r="V34" s="131">
        <v>0.77900000000000003</v>
      </c>
      <c r="W34" s="132"/>
      <c r="X34" s="4" t="s">
        <v>102</v>
      </c>
      <c r="Y34" s="8">
        <v>5.5</v>
      </c>
      <c r="Z34" s="13">
        <v>10</v>
      </c>
      <c r="AA34" s="8">
        <v>1</v>
      </c>
      <c r="AB34" s="8">
        <v>1.8</v>
      </c>
      <c r="AC34" s="14"/>
    </row>
    <row r="35" spans="1:29" ht="15" customHeight="1">
      <c r="A35" s="4" t="s">
        <v>100</v>
      </c>
      <c r="B35" s="6">
        <v>14</v>
      </c>
      <c r="C35" s="4" t="s">
        <v>31</v>
      </c>
      <c r="D35" s="6">
        <v>225</v>
      </c>
      <c r="E35" s="6">
        <v>7600</v>
      </c>
      <c r="F35" s="6">
        <v>198</v>
      </c>
      <c r="G35" s="6">
        <v>11400</v>
      </c>
      <c r="H35" s="7">
        <v>22800</v>
      </c>
      <c r="I35" s="4" t="s">
        <v>62</v>
      </c>
      <c r="J35" s="4" t="s">
        <v>103</v>
      </c>
      <c r="K35" s="8">
        <v>21.25</v>
      </c>
      <c r="L35" s="9">
        <v>20.6</v>
      </c>
      <c r="M35" s="9">
        <v>7.2</v>
      </c>
      <c r="N35" s="176">
        <v>6.8</v>
      </c>
      <c r="O35" s="177"/>
      <c r="P35" s="92">
        <v>19.25</v>
      </c>
      <c r="Q35" s="93"/>
      <c r="R35" s="8">
        <v>6.35</v>
      </c>
      <c r="S35" s="17">
        <v>9</v>
      </c>
      <c r="T35" s="178">
        <v>7.6</v>
      </c>
      <c r="U35" s="179"/>
      <c r="V35" s="131">
        <v>0.76</v>
      </c>
      <c r="W35" s="132"/>
      <c r="X35" s="4" t="s">
        <v>102</v>
      </c>
      <c r="Y35" s="8">
        <v>5.5</v>
      </c>
      <c r="Z35" s="13">
        <v>10</v>
      </c>
      <c r="AA35" s="8">
        <v>1</v>
      </c>
      <c r="AB35" s="8">
        <v>1.3</v>
      </c>
      <c r="AC35" s="14"/>
    </row>
    <row r="36" spans="1:29" ht="14.1" customHeight="1">
      <c r="A36" s="4" t="s">
        <v>100</v>
      </c>
      <c r="B36" s="6">
        <v>20</v>
      </c>
      <c r="C36" s="4" t="s">
        <v>31</v>
      </c>
      <c r="D36" s="4" t="s">
        <v>104</v>
      </c>
      <c r="E36" s="6">
        <v>12000</v>
      </c>
      <c r="F36" s="6">
        <v>325</v>
      </c>
      <c r="G36" s="6">
        <v>18000</v>
      </c>
      <c r="H36" s="7">
        <v>36000</v>
      </c>
      <c r="I36" s="4" t="s">
        <v>105</v>
      </c>
      <c r="J36" s="4" t="s">
        <v>106</v>
      </c>
      <c r="K36" s="8">
        <v>21.25</v>
      </c>
      <c r="L36" s="9">
        <v>20.6</v>
      </c>
      <c r="M36" s="9">
        <v>7.2</v>
      </c>
      <c r="N36" s="176">
        <v>6.8</v>
      </c>
      <c r="O36" s="177"/>
      <c r="P36" s="92">
        <v>19.25</v>
      </c>
      <c r="Q36" s="93"/>
      <c r="R36" s="8">
        <v>6.35</v>
      </c>
      <c r="S36" s="17">
        <v>9</v>
      </c>
      <c r="T36" s="178">
        <v>7.6</v>
      </c>
      <c r="U36" s="179"/>
      <c r="V36" s="131">
        <v>0.77900000000000003</v>
      </c>
      <c r="W36" s="132"/>
      <c r="X36" s="4" t="s">
        <v>102</v>
      </c>
      <c r="Y36" s="8">
        <v>5.5</v>
      </c>
      <c r="Z36" s="13">
        <v>10</v>
      </c>
      <c r="AA36" s="8">
        <v>1</v>
      </c>
      <c r="AB36" s="8">
        <v>2.1</v>
      </c>
      <c r="AC36" s="14"/>
    </row>
    <row r="37" spans="1:29" ht="14.1" customHeight="1">
      <c r="A37" s="4" t="s">
        <v>107</v>
      </c>
      <c r="B37" s="6">
        <v>12</v>
      </c>
      <c r="C37" s="4" t="s">
        <v>31</v>
      </c>
      <c r="D37" s="4" t="s">
        <v>72</v>
      </c>
      <c r="E37" s="6">
        <v>6700</v>
      </c>
      <c r="F37" s="6">
        <v>135</v>
      </c>
      <c r="G37" s="6">
        <v>9720</v>
      </c>
      <c r="H37" s="7">
        <v>18100</v>
      </c>
      <c r="I37" s="4" t="s">
        <v>32</v>
      </c>
      <c r="J37" s="4" t="s">
        <v>108</v>
      </c>
      <c r="K37" s="8">
        <v>21.76</v>
      </c>
      <c r="L37" s="8">
        <v>21.14</v>
      </c>
      <c r="M37" s="8">
        <v>7.05</v>
      </c>
      <c r="N37" s="120">
        <v>6.73</v>
      </c>
      <c r="O37" s="121"/>
      <c r="P37" s="92">
        <v>18.89</v>
      </c>
      <c r="Q37" s="93"/>
      <c r="R37" s="8">
        <v>6.13</v>
      </c>
      <c r="S37" s="17">
        <v>9</v>
      </c>
      <c r="T37" s="178">
        <v>7</v>
      </c>
      <c r="U37" s="179"/>
      <c r="V37" s="131">
        <v>0.83</v>
      </c>
      <c r="W37" s="132"/>
      <c r="X37" s="4" t="s">
        <v>109</v>
      </c>
      <c r="Y37" s="8">
        <v>5.9</v>
      </c>
      <c r="Z37" s="13">
        <v>10</v>
      </c>
      <c r="AA37" s="8">
        <v>0.75</v>
      </c>
      <c r="AB37" s="4" t="s">
        <v>52</v>
      </c>
      <c r="AC37" s="14"/>
    </row>
    <row r="38" spans="1:29" ht="14.1" customHeight="1">
      <c r="A38" s="4" t="s">
        <v>110</v>
      </c>
      <c r="B38" s="6">
        <v>10</v>
      </c>
      <c r="C38" s="4" t="s">
        <v>31</v>
      </c>
      <c r="D38" s="6">
        <v>190</v>
      </c>
      <c r="E38" s="6">
        <v>5700</v>
      </c>
      <c r="F38" s="6">
        <v>180</v>
      </c>
      <c r="G38" s="6">
        <v>8550</v>
      </c>
      <c r="H38" s="7">
        <v>17100</v>
      </c>
      <c r="I38" s="4" t="s">
        <v>62</v>
      </c>
      <c r="J38" s="4" t="s">
        <v>111</v>
      </c>
      <c r="K38" s="6">
        <v>22</v>
      </c>
      <c r="L38" s="9">
        <v>21.4</v>
      </c>
      <c r="M38" s="8">
        <v>5.75</v>
      </c>
      <c r="N38" s="176">
        <v>5.4</v>
      </c>
      <c r="O38" s="177"/>
      <c r="P38" s="99">
        <v>20.2</v>
      </c>
      <c r="Q38" s="100"/>
      <c r="R38" s="8">
        <v>5.05</v>
      </c>
      <c r="S38" s="15">
        <v>9.6</v>
      </c>
      <c r="T38" s="178">
        <v>8</v>
      </c>
      <c r="U38" s="179"/>
      <c r="V38" s="131">
        <v>0.87</v>
      </c>
      <c r="W38" s="132"/>
      <c r="X38" s="4" t="s">
        <v>112</v>
      </c>
      <c r="Y38" s="8">
        <v>4.25</v>
      </c>
      <c r="Z38" s="13">
        <v>12</v>
      </c>
      <c r="AA38" s="8">
        <v>0.88</v>
      </c>
      <c r="AB38" s="8">
        <v>1.35</v>
      </c>
      <c r="AC38" s="14"/>
    </row>
    <row r="39" spans="1:29" ht="14.1" customHeight="1">
      <c r="A39" s="4" t="s">
        <v>110</v>
      </c>
      <c r="B39" s="6">
        <v>12</v>
      </c>
      <c r="C39" s="4" t="s">
        <v>31</v>
      </c>
      <c r="D39" s="6">
        <v>210</v>
      </c>
      <c r="E39" s="6">
        <v>7100</v>
      </c>
      <c r="F39" s="6">
        <v>220</v>
      </c>
      <c r="G39" s="6">
        <v>10650</v>
      </c>
      <c r="H39" s="7">
        <v>21300</v>
      </c>
      <c r="I39" s="4" t="s">
        <v>62</v>
      </c>
      <c r="J39" s="4" t="s">
        <v>113</v>
      </c>
      <c r="K39" s="6">
        <v>22</v>
      </c>
      <c r="L39" s="9">
        <v>21.4</v>
      </c>
      <c r="M39" s="8">
        <v>5.75</v>
      </c>
      <c r="N39" s="176">
        <v>5.4</v>
      </c>
      <c r="O39" s="177"/>
      <c r="P39" s="99">
        <v>20.2</v>
      </c>
      <c r="Q39" s="100"/>
      <c r="R39" s="8">
        <v>5.05</v>
      </c>
      <c r="S39" s="15">
        <v>9.6</v>
      </c>
      <c r="T39" s="178">
        <v>8.3000000000000007</v>
      </c>
      <c r="U39" s="179"/>
      <c r="V39" s="131">
        <v>0.87</v>
      </c>
      <c r="W39" s="132"/>
      <c r="X39" s="4" t="s">
        <v>112</v>
      </c>
      <c r="Y39" s="8">
        <v>4.25</v>
      </c>
      <c r="Z39" s="13">
        <v>12</v>
      </c>
      <c r="AA39" s="8">
        <v>0.88</v>
      </c>
      <c r="AB39" s="8">
        <v>1.35</v>
      </c>
      <c r="AC39" s="14"/>
    </row>
    <row r="40" spans="1:29" ht="14.1" customHeight="1">
      <c r="A40" s="4" t="s">
        <v>114</v>
      </c>
      <c r="B40" s="6">
        <v>6</v>
      </c>
      <c r="C40" s="4" t="s">
        <v>31</v>
      </c>
      <c r="D40" s="6">
        <v>190</v>
      </c>
      <c r="E40" s="6">
        <v>2800</v>
      </c>
      <c r="F40" s="6">
        <v>68</v>
      </c>
      <c r="G40" s="6">
        <v>4200</v>
      </c>
      <c r="H40" s="13">
        <v>8400</v>
      </c>
      <c r="I40" s="4" t="s">
        <v>32</v>
      </c>
      <c r="J40" s="4" t="s">
        <v>115</v>
      </c>
      <c r="K40" s="9">
        <v>22.1</v>
      </c>
      <c r="L40" s="8">
        <v>21.35</v>
      </c>
      <c r="M40" s="8">
        <v>6.65</v>
      </c>
      <c r="N40" s="120">
        <v>6.25</v>
      </c>
      <c r="O40" s="121"/>
      <c r="P40" s="99">
        <v>19.899999999999999</v>
      </c>
      <c r="Q40" s="100"/>
      <c r="R40" s="8">
        <v>5.65</v>
      </c>
      <c r="S40" s="15">
        <v>9.1999999999999993</v>
      </c>
      <c r="T40" s="178">
        <v>6.9</v>
      </c>
      <c r="U40" s="179"/>
      <c r="V40" s="131">
        <v>0.90800000000000003</v>
      </c>
      <c r="W40" s="132"/>
      <c r="X40" s="4" t="s">
        <v>116</v>
      </c>
      <c r="Y40" s="8">
        <v>4.75</v>
      </c>
      <c r="Z40" s="13">
        <v>10</v>
      </c>
      <c r="AA40" s="8">
        <v>0.81</v>
      </c>
      <c r="AB40" s="8">
        <v>1.2</v>
      </c>
      <c r="AC40" s="14"/>
    </row>
    <row r="41" spans="1:29" ht="14.1" customHeight="1">
      <c r="A41" s="4" t="s">
        <v>114</v>
      </c>
      <c r="B41" s="6">
        <v>8</v>
      </c>
      <c r="C41" s="4" t="s">
        <v>31</v>
      </c>
      <c r="D41" s="6">
        <v>210</v>
      </c>
      <c r="E41" s="6">
        <v>3975</v>
      </c>
      <c r="F41" s="6">
        <v>95</v>
      </c>
      <c r="G41" s="6">
        <v>5975</v>
      </c>
      <c r="H41" s="7">
        <v>11925</v>
      </c>
      <c r="I41" s="4" t="s">
        <v>32</v>
      </c>
      <c r="J41" s="4" t="s">
        <v>117</v>
      </c>
      <c r="K41" s="9">
        <v>22.1</v>
      </c>
      <c r="L41" s="8">
        <v>21.35</v>
      </c>
      <c r="M41" s="8">
        <v>6.65</v>
      </c>
      <c r="N41" s="120">
        <v>6.25</v>
      </c>
      <c r="O41" s="121"/>
      <c r="P41" s="99">
        <v>19.899999999999999</v>
      </c>
      <c r="Q41" s="100"/>
      <c r="R41" s="8">
        <v>5.65</v>
      </c>
      <c r="S41" s="15">
        <v>9.1999999999999993</v>
      </c>
      <c r="T41" s="178">
        <v>6.9</v>
      </c>
      <c r="U41" s="179"/>
      <c r="V41" s="131">
        <v>0.90800000000000003</v>
      </c>
      <c r="W41" s="132"/>
      <c r="X41" s="4" t="s">
        <v>116</v>
      </c>
      <c r="Y41" s="8">
        <v>4.75</v>
      </c>
      <c r="Z41" s="13">
        <v>10</v>
      </c>
      <c r="AA41" s="8">
        <v>0.81</v>
      </c>
      <c r="AB41" s="8">
        <v>1.56</v>
      </c>
      <c r="AC41" s="14"/>
    </row>
    <row r="42" spans="1:29" ht="14.1" customHeight="1">
      <c r="A42" s="4" t="s">
        <v>118</v>
      </c>
      <c r="B42" s="6">
        <v>18</v>
      </c>
      <c r="C42" s="4" t="s">
        <v>31</v>
      </c>
      <c r="D42" s="4" t="s">
        <v>119</v>
      </c>
      <c r="E42" s="6">
        <v>10700</v>
      </c>
      <c r="F42" s="6">
        <v>260</v>
      </c>
      <c r="G42" s="6">
        <v>16050</v>
      </c>
      <c r="H42" s="7">
        <v>32100</v>
      </c>
      <c r="I42" s="4" t="s">
        <v>32</v>
      </c>
      <c r="J42" s="4" t="s">
        <v>120</v>
      </c>
      <c r="K42" s="9">
        <v>22.2</v>
      </c>
      <c r="L42" s="9">
        <v>21.6</v>
      </c>
      <c r="M42" s="9">
        <v>6.8</v>
      </c>
      <c r="N42" s="176">
        <v>6.4</v>
      </c>
      <c r="O42" s="177"/>
      <c r="P42" s="159">
        <v>20</v>
      </c>
      <c r="Q42" s="160"/>
      <c r="R42" s="6">
        <v>6</v>
      </c>
      <c r="S42" s="11">
        <v>9.4499999999999993</v>
      </c>
      <c r="T42" s="178">
        <v>7.4</v>
      </c>
      <c r="U42" s="179"/>
      <c r="V42" s="131">
        <v>0.90200000000000002</v>
      </c>
      <c r="W42" s="132"/>
      <c r="X42" s="4" t="s">
        <v>102</v>
      </c>
      <c r="Y42" s="8">
        <v>5.5</v>
      </c>
      <c r="Z42" s="13">
        <v>10</v>
      </c>
      <c r="AA42" s="8">
        <v>1</v>
      </c>
      <c r="AB42" s="8">
        <v>2.0499999999999998</v>
      </c>
      <c r="AC42" s="14"/>
    </row>
    <row r="43" spans="1:29" ht="14.1" customHeight="1">
      <c r="A43" s="4" t="s">
        <v>118</v>
      </c>
      <c r="B43" s="6">
        <v>18</v>
      </c>
      <c r="C43" s="4" t="s">
        <v>31</v>
      </c>
      <c r="D43" s="4" t="s">
        <v>121</v>
      </c>
      <c r="E43" s="6">
        <v>9200</v>
      </c>
      <c r="F43" s="6">
        <v>260</v>
      </c>
      <c r="G43" s="6">
        <v>13800</v>
      </c>
      <c r="H43" s="7">
        <v>32100</v>
      </c>
      <c r="I43" s="4" t="s">
        <v>32</v>
      </c>
      <c r="J43" s="4" t="s">
        <v>122</v>
      </c>
      <c r="K43" s="9">
        <v>22.2</v>
      </c>
      <c r="L43" s="9">
        <v>21.6</v>
      </c>
      <c r="M43" s="9">
        <v>6.8</v>
      </c>
      <c r="N43" s="176">
        <v>6.4</v>
      </c>
      <c r="O43" s="177"/>
      <c r="P43" s="159">
        <v>20</v>
      </c>
      <c r="Q43" s="160"/>
      <c r="R43" s="6">
        <v>6</v>
      </c>
      <c r="S43" s="15">
        <v>9.6999999999999993</v>
      </c>
      <c r="T43" s="178">
        <v>7.4</v>
      </c>
      <c r="U43" s="179"/>
      <c r="V43" s="131">
        <v>0.90200000000000002</v>
      </c>
      <c r="W43" s="132"/>
      <c r="X43" s="4" t="s">
        <v>102</v>
      </c>
      <c r="Y43" s="8">
        <v>5.5</v>
      </c>
      <c r="Z43" s="13">
        <v>10</v>
      </c>
      <c r="AA43" s="8">
        <v>1</v>
      </c>
      <c r="AB43" s="8">
        <v>2.0499999999999998</v>
      </c>
      <c r="AC43" s="14"/>
    </row>
    <row r="44" spans="1:29" ht="14.1" customHeight="1">
      <c r="A44" s="4" t="s">
        <v>118</v>
      </c>
      <c r="B44" s="6">
        <v>20</v>
      </c>
      <c r="C44" s="4" t="s">
        <v>31</v>
      </c>
      <c r="D44" s="4" t="s">
        <v>123</v>
      </c>
      <c r="E44" s="6">
        <v>12000</v>
      </c>
      <c r="F44" s="6">
        <v>270</v>
      </c>
      <c r="G44" s="6">
        <v>18000</v>
      </c>
      <c r="H44" s="7">
        <v>36000</v>
      </c>
      <c r="I44" s="4" t="s">
        <v>32</v>
      </c>
      <c r="J44" s="4" t="s">
        <v>124</v>
      </c>
      <c r="K44" s="9">
        <v>22.2</v>
      </c>
      <c r="L44" s="9">
        <v>21.6</v>
      </c>
      <c r="M44" s="9">
        <v>6.8</v>
      </c>
      <c r="N44" s="176">
        <v>6.4</v>
      </c>
      <c r="O44" s="177"/>
      <c r="P44" s="159">
        <v>20</v>
      </c>
      <c r="Q44" s="160"/>
      <c r="R44" s="6">
        <v>6</v>
      </c>
      <c r="S44" s="11">
        <v>9.35</v>
      </c>
      <c r="T44" s="178">
        <v>7.4</v>
      </c>
      <c r="U44" s="179"/>
      <c r="V44" s="131">
        <v>0.90200000000000002</v>
      </c>
      <c r="W44" s="132"/>
      <c r="X44" s="4" t="s">
        <v>102</v>
      </c>
      <c r="Y44" s="8">
        <v>5.5</v>
      </c>
      <c r="Z44" s="13">
        <v>10</v>
      </c>
      <c r="AA44" s="8">
        <v>1</v>
      </c>
      <c r="AB44" s="8">
        <v>2.0499999999999998</v>
      </c>
      <c r="AC44" s="14"/>
    </row>
    <row r="45" spans="1:29" ht="14.1" customHeight="1">
      <c r="A45" s="4" t="s">
        <v>118</v>
      </c>
      <c r="B45" s="6">
        <v>22</v>
      </c>
      <c r="C45" s="4" t="s">
        <v>31</v>
      </c>
      <c r="D45" s="6">
        <v>225</v>
      </c>
      <c r="E45" s="6">
        <v>14150</v>
      </c>
      <c r="F45" s="6">
        <v>304</v>
      </c>
      <c r="G45" s="6">
        <v>21225</v>
      </c>
      <c r="H45" s="7">
        <v>42450</v>
      </c>
      <c r="I45" s="4" t="s">
        <v>32</v>
      </c>
      <c r="J45" s="4" t="s">
        <v>125</v>
      </c>
      <c r="K45" s="9">
        <v>22.2</v>
      </c>
      <c r="L45" s="9">
        <v>21.6</v>
      </c>
      <c r="M45" s="9">
        <v>6.8</v>
      </c>
      <c r="N45" s="176">
        <v>6.4</v>
      </c>
      <c r="O45" s="177"/>
      <c r="P45" s="159">
        <v>20</v>
      </c>
      <c r="Q45" s="160"/>
      <c r="R45" s="6">
        <v>6</v>
      </c>
      <c r="S45" s="11">
        <v>9.35</v>
      </c>
      <c r="T45" s="178">
        <v>7.4</v>
      </c>
      <c r="U45" s="179"/>
      <c r="V45" s="131">
        <v>0.90200000000000002</v>
      </c>
      <c r="W45" s="132"/>
      <c r="X45" s="4" t="s">
        <v>102</v>
      </c>
      <c r="Y45" s="8">
        <v>5.5</v>
      </c>
      <c r="Z45" s="13">
        <v>10</v>
      </c>
      <c r="AA45" s="8">
        <v>1</v>
      </c>
      <c r="AB45" s="8">
        <v>2.0499999999999998</v>
      </c>
      <c r="AC45" s="14"/>
    </row>
    <row r="46" spans="1:29" ht="14.1" customHeight="1">
      <c r="A46" s="4" t="s">
        <v>126</v>
      </c>
      <c r="B46" s="6">
        <v>6</v>
      </c>
      <c r="C46" s="4" t="s">
        <v>41</v>
      </c>
      <c r="D46" s="6">
        <v>120</v>
      </c>
      <c r="E46" s="6">
        <v>2500</v>
      </c>
      <c r="F46" s="6">
        <v>40</v>
      </c>
      <c r="G46" s="6">
        <v>3620</v>
      </c>
      <c r="H46" s="13">
        <v>6700</v>
      </c>
      <c r="I46" s="4" t="s">
        <v>42</v>
      </c>
      <c r="J46" s="4" t="s">
        <v>127</v>
      </c>
      <c r="K46" s="6">
        <v>22</v>
      </c>
      <c r="L46" s="9">
        <v>21.3</v>
      </c>
      <c r="M46" s="6">
        <v>8</v>
      </c>
      <c r="N46" s="120">
        <v>7.55</v>
      </c>
      <c r="O46" s="121"/>
      <c r="P46" s="99">
        <v>19.5</v>
      </c>
      <c r="Q46" s="100"/>
      <c r="R46" s="8">
        <v>7.05</v>
      </c>
      <c r="S46" s="11">
        <v>8.75</v>
      </c>
      <c r="T46" s="178">
        <v>6</v>
      </c>
      <c r="U46" s="179"/>
      <c r="V46" s="131">
        <v>0.878</v>
      </c>
      <c r="W46" s="132"/>
      <c r="X46" s="4" t="s">
        <v>126</v>
      </c>
      <c r="Y46" s="8">
        <v>6</v>
      </c>
      <c r="Z46" s="13">
        <v>8</v>
      </c>
      <c r="AA46" s="8">
        <v>0.88</v>
      </c>
      <c r="AB46" s="8">
        <v>1.1000000000000001</v>
      </c>
      <c r="AC46" s="14"/>
    </row>
    <row r="47" spans="1:29" ht="14.1" customHeight="1">
      <c r="A47" s="4" t="s">
        <v>128</v>
      </c>
      <c r="B47" s="6">
        <v>10</v>
      </c>
      <c r="C47" s="4" t="s">
        <v>31</v>
      </c>
      <c r="D47" s="6">
        <v>190</v>
      </c>
      <c r="E47" s="6">
        <v>6500</v>
      </c>
      <c r="F47" s="6">
        <v>110</v>
      </c>
      <c r="G47" s="6">
        <v>9750</v>
      </c>
      <c r="H47" s="7">
        <v>17500</v>
      </c>
      <c r="I47" s="4" t="s">
        <v>62</v>
      </c>
      <c r="J47" s="4" t="s">
        <v>129</v>
      </c>
      <c r="K47" s="6">
        <v>22</v>
      </c>
      <c r="L47" s="8">
        <v>21.35</v>
      </c>
      <c r="M47" s="6">
        <v>8</v>
      </c>
      <c r="N47" s="120">
        <v>7.55</v>
      </c>
      <c r="O47" s="121"/>
      <c r="P47" s="92">
        <v>19.850000000000001</v>
      </c>
      <c r="Q47" s="93"/>
      <c r="R47" s="8">
        <v>7.05</v>
      </c>
      <c r="S47" s="17">
        <v>9</v>
      </c>
      <c r="T47" s="178">
        <v>6.9</v>
      </c>
      <c r="U47" s="179"/>
      <c r="V47" s="131">
        <v>0.75</v>
      </c>
      <c r="W47" s="132"/>
      <c r="X47" s="4" t="s">
        <v>128</v>
      </c>
      <c r="Y47" s="8">
        <v>5</v>
      </c>
      <c r="Z47" s="13">
        <v>10</v>
      </c>
      <c r="AA47" s="8">
        <v>0.63</v>
      </c>
      <c r="AB47" s="8">
        <v>1.4</v>
      </c>
      <c r="AC47" s="14"/>
    </row>
    <row r="48" spans="1:29" ht="14.1" customHeight="1">
      <c r="A48" s="4" t="s">
        <v>128</v>
      </c>
      <c r="B48" s="6">
        <v>12</v>
      </c>
      <c r="C48" s="4" t="s">
        <v>31</v>
      </c>
      <c r="D48" s="6">
        <v>190</v>
      </c>
      <c r="E48" s="6">
        <v>7900</v>
      </c>
      <c r="F48" s="6">
        <v>135</v>
      </c>
      <c r="G48" s="6">
        <v>11450</v>
      </c>
      <c r="H48" s="7">
        <v>21300</v>
      </c>
      <c r="I48" s="4" t="s">
        <v>62</v>
      </c>
      <c r="J48" s="4" t="s">
        <v>130</v>
      </c>
      <c r="K48" s="6">
        <v>22</v>
      </c>
      <c r="L48" s="8">
        <v>21.35</v>
      </c>
      <c r="M48" s="6">
        <v>8</v>
      </c>
      <c r="N48" s="120">
        <v>7.55</v>
      </c>
      <c r="O48" s="121"/>
      <c r="P48" s="92">
        <v>19.850000000000001</v>
      </c>
      <c r="Q48" s="93"/>
      <c r="R48" s="8">
        <v>7.05</v>
      </c>
      <c r="S48" s="17">
        <v>9</v>
      </c>
      <c r="T48" s="178">
        <v>7.1</v>
      </c>
      <c r="U48" s="179"/>
      <c r="V48" s="131">
        <v>0.75</v>
      </c>
      <c r="W48" s="132"/>
      <c r="X48" s="4" t="s">
        <v>128</v>
      </c>
      <c r="Y48" s="8">
        <v>5</v>
      </c>
      <c r="Z48" s="13">
        <v>10</v>
      </c>
      <c r="AA48" s="8">
        <v>0.63</v>
      </c>
      <c r="AB48" s="8">
        <v>1.4</v>
      </c>
      <c r="AC48" s="14"/>
    </row>
    <row r="49" spans="1:29" ht="14.1" customHeight="1">
      <c r="A49" s="4" t="s">
        <v>131</v>
      </c>
      <c r="B49" s="6">
        <v>12</v>
      </c>
      <c r="C49" s="4" t="s">
        <v>31</v>
      </c>
      <c r="D49" s="6">
        <v>190</v>
      </c>
      <c r="E49" s="6">
        <v>6900</v>
      </c>
      <c r="F49" s="6">
        <v>132</v>
      </c>
      <c r="G49" s="6">
        <v>10350</v>
      </c>
      <c r="H49" s="7">
        <v>18620</v>
      </c>
      <c r="I49" s="4" t="s">
        <v>62</v>
      </c>
      <c r="J49" s="4" t="s">
        <v>132</v>
      </c>
      <c r="K49" s="6">
        <v>22</v>
      </c>
      <c r="L49" s="9">
        <v>21.4</v>
      </c>
      <c r="M49" s="8">
        <v>8.25</v>
      </c>
      <c r="N49" s="176">
        <v>7.8</v>
      </c>
      <c r="O49" s="177"/>
      <c r="P49" s="99">
        <v>20.8</v>
      </c>
      <c r="Q49" s="100"/>
      <c r="R49" s="8">
        <v>7.45</v>
      </c>
      <c r="S49" s="11">
        <v>9.14</v>
      </c>
      <c r="T49" s="178">
        <v>7.1</v>
      </c>
      <c r="U49" s="179"/>
      <c r="V49" s="131">
        <v>0.72599999999999998</v>
      </c>
      <c r="W49" s="132"/>
      <c r="X49" s="4" t="s">
        <v>131</v>
      </c>
      <c r="Y49" s="8">
        <v>5.25</v>
      </c>
      <c r="Z49" s="13">
        <v>10</v>
      </c>
      <c r="AA49" s="8">
        <v>0.85</v>
      </c>
      <c r="AB49" s="8">
        <v>1.1000000000000001</v>
      </c>
      <c r="AC49" s="14"/>
    </row>
    <row r="50" spans="1:29" ht="15" customHeight="1">
      <c r="A50" s="4" t="s">
        <v>131</v>
      </c>
      <c r="B50" s="6">
        <v>14</v>
      </c>
      <c r="C50" s="4" t="s">
        <v>31</v>
      </c>
      <c r="D50" s="6">
        <v>190</v>
      </c>
      <c r="E50" s="6">
        <v>8300</v>
      </c>
      <c r="F50" s="6">
        <v>156</v>
      </c>
      <c r="G50" s="6">
        <v>12500</v>
      </c>
      <c r="H50" s="7">
        <v>22400</v>
      </c>
      <c r="I50" s="4" t="s">
        <v>62</v>
      </c>
      <c r="J50" s="4" t="s">
        <v>133</v>
      </c>
      <c r="K50" s="6">
        <v>22</v>
      </c>
      <c r="L50" s="8">
        <v>21.35</v>
      </c>
      <c r="M50" s="8">
        <v>8.25</v>
      </c>
      <c r="N50" s="176">
        <v>7.8</v>
      </c>
      <c r="O50" s="177"/>
      <c r="P50" s="92">
        <v>20.79</v>
      </c>
      <c r="Q50" s="93"/>
      <c r="R50" s="8">
        <v>7.44</v>
      </c>
      <c r="S50" s="11">
        <v>9.14</v>
      </c>
      <c r="T50" s="178">
        <v>7.1</v>
      </c>
      <c r="U50" s="179"/>
      <c r="V50" s="131">
        <v>0.72599999999999998</v>
      </c>
      <c r="W50" s="132"/>
      <c r="X50" s="4" t="s">
        <v>131</v>
      </c>
      <c r="Y50" s="8">
        <v>5.25</v>
      </c>
      <c r="Z50" s="13">
        <v>10</v>
      </c>
      <c r="AA50" s="8">
        <v>0.85</v>
      </c>
      <c r="AB50" s="8">
        <v>2.14</v>
      </c>
      <c r="AC50" s="14"/>
    </row>
    <row r="51" spans="1:29" ht="13.5" customHeight="1">
      <c r="A51" s="4" t="s">
        <v>134</v>
      </c>
      <c r="B51" s="6">
        <v>16</v>
      </c>
      <c r="C51" s="4" t="s">
        <v>31</v>
      </c>
      <c r="D51" s="4" t="s">
        <v>135</v>
      </c>
      <c r="E51" s="6">
        <v>10000</v>
      </c>
      <c r="F51" s="6">
        <v>210</v>
      </c>
      <c r="G51" s="6">
        <v>15000</v>
      </c>
      <c r="H51" s="7">
        <v>30000</v>
      </c>
      <c r="I51" s="4" t="s">
        <v>32</v>
      </c>
      <c r="J51" s="4" t="s">
        <v>136</v>
      </c>
      <c r="K51" s="6">
        <v>22</v>
      </c>
      <c r="L51" s="9">
        <v>21.4</v>
      </c>
      <c r="M51" s="9">
        <v>8.5</v>
      </c>
      <c r="N51" s="176">
        <v>8.1</v>
      </c>
      <c r="O51" s="177"/>
      <c r="P51" s="92">
        <v>16.64</v>
      </c>
      <c r="Q51" s="93"/>
      <c r="R51" s="9">
        <v>7.5</v>
      </c>
      <c r="S51" s="11">
        <v>9.39</v>
      </c>
      <c r="T51" s="178">
        <v>7.8</v>
      </c>
      <c r="U51" s="179"/>
      <c r="V51" s="131">
        <v>0.64400000000000002</v>
      </c>
      <c r="W51" s="132"/>
      <c r="X51" s="4" t="s">
        <v>134</v>
      </c>
      <c r="Y51" s="8">
        <v>7.25</v>
      </c>
      <c r="Z51" s="13">
        <v>11</v>
      </c>
      <c r="AA51" s="8">
        <v>0.88</v>
      </c>
      <c r="AB51" s="8">
        <v>1.88</v>
      </c>
      <c r="AC51" s="14"/>
    </row>
    <row r="52" spans="1:29" ht="14.1" customHeight="1">
      <c r="A52" s="122" t="s">
        <v>0</v>
      </c>
      <c r="B52" s="105" t="s">
        <v>1</v>
      </c>
      <c r="C52" s="108"/>
      <c r="D52" s="106"/>
      <c r="E52" s="109" t="s">
        <v>2</v>
      </c>
      <c r="F52" s="110"/>
      <c r="G52" s="110"/>
      <c r="H52" s="111"/>
      <c r="I52" s="137" t="s">
        <v>3</v>
      </c>
      <c r="J52" s="137" t="s">
        <v>4</v>
      </c>
      <c r="K52" s="114" t="s">
        <v>5</v>
      </c>
      <c r="L52" s="115"/>
      <c r="M52" s="115"/>
      <c r="N52" s="115"/>
      <c r="O52" s="115"/>
      <c r="P52" s="115"/>
      <c r="Q52" s="115"/>
      <c r="R52" s="116"/>
      <c r="S52" s="122" t="s">
        <v>6</v>
      </c>
      <c r="T52" s="161" t="s">
        <v>7</v>
      </c>
      <c r="U52" s="162"/>
      <c r="V52" s="180" t="s">
        <v>8</v>
      </c>
      <c r="W52" s="181"/>
      <c r="X52" s="96" t="s">
        <v>9</v>
      </c>
      <c r="Y52" s="97"/>
      <c r="Z52" s="97"/>
      <c r="AA52" s="97"/>
      <c r="AB52" s="98"/>
      <c r="AC52" s="144" t="s">
        <v>10</v>
      </c>
    </row>
    <row r="53" spans="1:29" ht="14.1" customHeight="1">
      <c r="A53" s="133"/>
      <c r="B53" s="124" t="s">
        <v>11</v>
      </c>
      <c r="C53" s="147" t="s">
        <v>12</v>
      </c>
      <c r="D53" s="124" t="s">
        <v>13</v>
      </c>
      <c r="E53" s="124" t="s">
        <v>14</v>
      </c>
      <c r="F53" s="122" t="s">
        <v>15</v>
      </c>
      <c r="G53" s="122" t="s">
        <v>16</v>
      </c>
      <c r="H53" s="149" t="s">
        <v>17</v>
      </c>
      <c r="I53" s="138"/>
      <c r="J53" s="138"/>
      <c r="K53" s="101" t="s">
        <v>18</v>
      </c>
      <c r="L53" s="102"/>
      <c r="M53" s="103" t="s">
        <v>19</v>
      </c>
      <c r="N53" s="104"/>
      <c r="O53" s="167"/>
      <c r="P53" s="105" t="s">
        <v>20</v>
      </c>
      <c r="Q53" s="108"/>
      <c r="R53" s="106"/>
      <c r="S53" s="133"/>
      <c r="T53" s="163"/>
      <c r="U53" s="164"/>
      <c r="V53" s="182"/>
      <c r="W53" s="183"/>
      <c r="X53" s="147" t="s">
        <v>21</v>
      </c>
      <c r="Y53" s="122" t="s">
        <v>22</v>
      </c>
      <c r="Z53" s="122" t="s">
        <v>23</v>
      </c>
      <c r="AA53" s="124" t="s">
        <v>24</v>
      </c>
      <c r="AB53" s="124" t="s">
        <v>25</v>
      </c>
      <c r="AC53" s="145"/>
    </row>
    <row r="54" spans="1:29" ht="24.95" customHeight="1">
      <c r="A54" s="123"/>
      <c r="B54" s="125"/>
      <c r="C54" s="148"/>
      <c r="D54" s="125"/>
      <c r="E54" s="125"/>
      <c r="F54" s="123"/>
      <c r="G54" s="123"/>
      <c r="H54" s="150"/>
      <c r="I54" s="139"/>
      <c r="J54" s="139"/>
      <c r="K54" s="1" t="s">
        <v>26</v>
      </c>
      <c r="L54" s="1" t="s">
        <v>27</v>
      </c>
      <c r="M54" s="18" t="s">
        <v>26</v>
      </c>
      <c r="N54" s="126" t="s">
        <v>27</v>
      </c>
      <c r="O54" s="118"/>
      <c r="P54" s="127" t="s">
        <v>28</v>
      </c>
      <c r="Q54" s="128"/>
      <c r="R54" s="3" t="s">
        <v>29</v>
      </c>
      <c r="S54" s="123"/>
      <c r="T54" s="112"/>
      <c r="U54" s="113"/>
      <c r="V54" s="184"/>
      <c r="W54" s="185"/>
      <c r="X54" s="148"/>
      <c r="Y54" s="123"/>
      <c r="Z54" s="123"/>
      <c r="AA54" s="125"/>
      <c r="AB54" s="125"/>
      <c r="AC54" s="146"/>
    </row>
    <row r="55" spans="1:29" ht="14.1" customHeight="1">
      <c r="A55" s="4" t="s">
        <v>137</v>
      </c>
      <c r="B55" s="6">
        <v>12</v>
      </c>
      <c r="C55" s="4" t="s">
        <v>31</v>
      </c>
      <c r="D55" s="6">
        <v>210</v>
      </c>
      <c r="E55" s="6">
        <v>7800</v>
      </c>
      <c r="F55" s="6">
        <v>160</v>
      </c>
      <c r="G55" s="6">
        <v>11700</v>
      </c>
      <c r="H55" s="7">
        <v>23400</v>
      </c>
      <c r="I55" s="2" t="s">
        <v>62</v>
      </c>
      <c r="J55" s="4" t="s">
        <v>138</v>
      </c>
      <c r="K55" s="9">
        <v>23.2</v>
      </c>
      <c r="L55" s="9">
        <v>22.6</v>
      </c>
      <c r="M55" s="15">
        <v>7.2</v>
      </c>
      <c r="N55" s="99">
        <v>6.8</v>
      </c>
      <c r="O55" s="100"/>
      <c r="P55" s="92">
        <v>21.15</v>
      </c>
      <c r="Q55" s="93"/>
      <c r="R55" s="9">
        <v>6.3</v>
      </c>
      <c r="S55" s="8">
        <v>9.89</v>
      </c>
      <c r="T55" s="92">
        <v>7.9</v>
      </c>
      <c r="U55" s="93"/>
      <c r="V55" s="131">
        <v>0.77800000000000002</v>
      </c>
      <c r="W55" s="132"/>
      <c r="X55" s="4" t="s">
        <v>139</v>
      </c>
      <c r="Y55" s="10">
        <v>6.25</v>
      </c>
      <c r="Z55" s="6">
        <v>12</v>
      </c>
      <c r="AA55" s="8">
        <v>0.65</v>
      </c>
      <c r="AB55" s="11">
        <v>1.25</v>
      </c>
      <c r="AC55" s="14"/>
    </row>
    <row r="56" spans="1:29" ht="14.1" customHeight="1">
      <c r="A56" s="4" t="s">
        <v>140</v>
      </c>
      <c r="B56" s="6">
        <v>12</v>
      </c>
      <c r="C56" s="4" t="s">
        <v>31</v>
      </c>
      <c r="D56" s="6">
        <v>190</v>
      </c>
      <c r="E56" s="6">
        <v>8150</v>
      </c>
      <c r="F56" s="6">
        <v>164</v>
      </c>
      <c r="G56" s="6">
        <v>12200</v>
      </c>
      <c r="H56" s="7">
        <v>24500</v>
      </c>
      <c r="I56" s="19" t="s">
        <v>141</v>
      </c>
      <c r="J56" s="4" t="s">
        <v>142</v>
      </c>
      <c r="K56" s="9">
        <v>24.5</v>
      </c>
      <c r="L56" s="8">
        <v>23.95</v>
      </c>
      <c r="M56" s="15">
        <v>7.5</v>
      </c>
      <c r="N56" s="159">
        <v>7</v>
      </c>
      <c r="O56" s="160"/>
      <c r="P56" s="92">
        <v>22.25</v>
      </c>
      <c r="Q56" s="93"/>
      <c r="R56" s="9">
        <v>6.5</v>
      </c>
      <c r="S56" s="8">
        <v>10.39</v>
      </c>
      <c r="T56" s="92">
        <v>7.8</v>
      </c>
      <c r="U56" s="93"/>
      <c r="V56" s="131">
        <v>0.84199999999999997</v>
      </c>
      <c r="W56" s="132"/>
      <c r="X56" s="4" t="s">
        <v>140</v>
      </c>
      <c r="Y56" s="10">
        <v>6.25</v>
      </c>
      <c r="Z56" s="6">
        <v>12</v>
      </c>
      <c r="AA56" s="8">
        <v>0.7</v>
      </c>
      <c r="AB56" s="11">
        <v>1.75</v>
      </c>
      <c r="AC56" s="14"/>
    </row>
    <row r="57" spans="1:29" ht="14.1" customHeight="1">
      <c r="A57" s="4" t="s">
        <v>143</v>
      </c>
      <c r="B57" s="6">
        <v>18</v>
      </c>
      <c r="C57" s="4" t="s">
        <v>31</v>
      </c>
      <c r="D57" s="4" t="s">
        <v>144</v>
      </c>
      <c r="E57" s="6">
        <v>12500</v>
      </c>
      <c r="F57" s="6">
        <v>285</v>
      </c>
      <c r="G57" s="6">
        <v>18750</v>
      </c>
      <c r="H57" s="7">
        <v>37500</v>
      </c>
      <c r="I57" s="2" t="s">
        <v>32</v>
      </c>
      <c r="J57" s="4" t="s">
        <v>145</v>
      </c>
      <c r="K57" s="6">
        <v>24</v>
      </c>
      <c r="L57" s="9">
        <v>23.4</v>
      </c>
      <c r="M57" s="6">
        <v>8</v>
      </c>
      <c r="N57" s="92">
        <v>7.55</v>
      </c>
      <c r="O57" s="93"/>
      <c r="P57" s="159">
        <v>22</v>
      </c>
      <c r="Q57" s="160"/>
      <c r="R57" s="8">
        <v>7.05</v>
      </c>
      <c r="S57" s="8">
        <v>10.44</v>
      </c>
      <c r="T57" s="92">
        <v>8.9</v>
      </c>
      <c r="U57" s="93"/>
      <c r="V57" s="131">
        <v>0.68799999999999994</v>
      </c>
      <c r="W57" s="132"/>
      <c r="X57" s="4" t="s">
        <v>143</v>
      </c>
      <c r="Y57" s="10">
        <v>5.75</v>
      </c>
      <c r="Z57" s="6">
        <v>13</v>
      </c>
      <c r="AA57" s="8">
        <v>1</v>
      </c>
      <c r="AB57" s="11">
        <v>2.0499999999999998</v>
      </c>
      <c r="AC57" s="14"/>
    </row>
    <row r="58" spans="1:29" ht="14.1" customHeight="1">
      <c r="A58" s="4" t="s">
        <v>146</v>
      </c>
      <c r="B58" s="6">
        <v>18</v>
      </c>
      <c r="C58" s="4" t="s">
        <v>31</v>
      </c>
      <c r="D58" s="6">
        <v>210</v>
      </c>
      <c r="E58" s="6">
        <v>12200</v>
      </c>
      <c r="F58" s="6">
        <v>160</v>
      </c>
      <c r="G58" s="6">
        <v>18300</v>
      </c>
      <c r="H58" s="7">
        <v>32900</v>
      </c>
      <c r="I58" s="20" t="s">
        <v>147</v>
      </c>
      <c r="J58" s="4" t="s">
        <v>148</v>
      </c>
      <c r="K58" s="6">
        <v>24</v>
      </c>
      <c r="L58" s="9">
        <v>23.3</v>
      </c>
      <c r="M58" s="15">
        <v>9.5</v>
      </c>
      <c r="N58" s="92">
        <v>8.9499999999999993</v>
      </c>
      <c r="O58" s="93"/>
      <c r="P58" s="99">
        <v>21.6</v>
      </c>
      <c r="Q58" s="100"/>
      <c r="R58" s="9">
        <v>8.4</v>
      </c>
      <c r="S58" s="8">
        <v>9.85</v>
      </c>
      <c r="T58" s="92">
        <v>7.69</v>
      </c>
      <c r="U58" s="93"/>
      <c r="V58" s="131">
        <v>0.71199999999999997</v>
      </c>
      <c r="W58" s="132"/>
      <c r="X58" s="4" t="s">
        <v>146</v>
      </c>
      <c r="Y58" s="10">
        <v>6</v>
      </c>
      <c r="Z58" s="9">
        <v>10.5</v>
      </c>
      <c r="AA58" s="8">
        <v>0.88</v>
      </c>
      <c r="AB58" s="11">
        <v>1.9</v>
      </c>
      <c r="AC58" s="14"/>
    </row>
    <row r="59" spans="1:29" ht="14.1" customHeight="1">
      <c r="A59" s="4" t="s">
        <v>149</v>
      </c>
      <c r="B59" s="6">
        <v>16</v>
      </c>
      <c r="C59" s="4" t="s">
        <v>31</v>
      </c>
      <c r="D59" s="6">
        <v>210</v>
      </c>
      <c r="E59" s="6">
        <v>11300</v>
      </c>
      <c r="F59" s="6">
        <v>187</v>
      </c>
      <c r="G59" s="6">
        <v>16950</v>
      </c>
      <c r="H59" s="7">
        <v>30515</v>
      </c>
      <c r="I59" s="19" t="s">
        <v>98</v>
      </c>
      <c r="J59" s="4" t="s">
        <v>150</v>
      </c>
      <c r="K59" s="6">
        <v>25</v>
      </c>
      <c r="L59" s="9">
        <v>24.4</v>
      </c>
      <c r="M59" s="6">
        <v>8</v>
      </c>
      <c r="N59" s="92">
        <v>7.55</v>
      </c>
      <c r="O59" s="93"/>
      <c r="P59" s="99">
        <v>23.7</v>
      </c>
      <c r="Q59" s="100"/>
      <c r="R59" s="9">
        <v>7.2</v>
      </c>
      <c r="S59" s="9">
        <v>10.5</v>
      </c>
      <c r="T59" s="92">
        <v>8.3000000000000007</v>
      </c>
      <c r="U59" s="93"/>
      <c r="V59" s="131">
        <v>0.81399999999999995</v>
      </c>
      <c r="W59" s="132"/>
      <c r="X59" s="4" t="s">
        <v>149</v>
      </c>
      <c r="Y59" s="10">
        <v>5.25</v>
      </c>
      <c r="Z59" s="6">
        <v>12</v>
      </c>
      <c r="AA59" s="8">
        <v>0.98</v>
      </c>
      <c r="AB59" s="11">
        <v>1.8</v>
      </c>
      <c r="AC59" s="14"/>
    </row>
    <row r="60" spans="1:29" ht="14.1" customHeight="1">
      <c r="A60" s="4" t="s">
        <v>151</v>
      </c>
      <c r="B60" s="6">
        <v>16</v>
      </c>
      <c r="C60" s="4" t="s">
        <v>31</v>
      </c>
      <c r="D60" s="6">
        <v>222</v>
      </c>
      <c r="E60" s="6">
        <v>13939</v>
      </c>
      <c r="F60" s="6">
        <v>285</v>
      </c>
      <c r="G60" s="6">
        <v>20230</v>
      </c>
      <c r="H60" s="7">
        <v>40455</v>
      </c>
      <c r="I60" s="2" t="s">
        <v>32</v>
      </c>
      <c r="J60" s="4" t="s">
        <v>152</v>
      </c>
      <c r="K60" s="9">
        <v>25.5</v>
      </c>
      <c r="L60" s="9">
        <v>24.8</v>
      </c>
      <c r="M60" s="6">
        <v>8</v>
      </c>
      <c r="N60" s="92">
        <v>7.55</v>
      </c>
      <c r="O60" s="93"/>
      <c r="P60" s="92">
        <v>23.14</v>
      </c>
      <c r="Q60" s="93"/>
      <c r="R60" s="8">
        <v>6.84</v>
      </c>
      <c r="S60" s="9">
        <v>12.6</v>
      </c>
      <c r="T60" s="92">
        <v>9.4</v>
      </c>
      <c r="U60" s="93"/>
      <c r="V60" s="131">
        <v>0.71699999999999997</v>
      </c>
      <c r="W60" s="132"/>
      <c r="X60" s="4" t="s">
        <v>151</v>
      </c>
      <c r="Y60" s="10">
        <v>5.75</v>
      </c>
      <c r="Z60" s="6">
        <v>14</v>
      </c>
      <c r="AA60" s="8">
        <v>1</v>
      </c>
      <c r="AB60" s="11">
        <v>2.1</v>
      </c>
      <c r="AC60" s="14"/>
    </row>
    <row r="61" spans="1:29" ht="14.1" customHeight="1">
      <c r="A61" s="4" t="s">
        <v>151</v>
      </c>
      <c r="B61" s="6">
        <v>20</v>
      </c>
      <c r="C61" s="4" t="s">
        <v>31</v>
      </c>
      <c r="D61" s="4" t="s">
        <v>135</v>
      </c>
      <c r="E61" s="6">
        <v>16200</v>
      </c>
      <c r="F61" s="6">
        <v>310</v>
      </c>
      <c r="G61" s="6">
        <v>23500</v>
      </c>
      <c r="H61" s="7">
        <v>43700</v>
      </c>
      <c r="I61" s="2" t="s">
        <v>32</v>
      </c>
      <c r="J61" s="4" t="s">
        <v>153</v>
      </c>
      <c r="K61" s="9">
        <v>25.5</v>
      </c>
      <c r="L61" s="9">
        <v>24.8</v>
      </c>
      <c r="M61" s="6">
        <v>8</v>
      </c>
      <c r="N61" s="92">
        <v>7.55</v>
      </c>
      <c r="O61" s="93"/>
      <c r="P61" s="92">
        <v>23.13</v>
      </c>
      <c r="Q61" s="93"/>
      <c r="R61" s="8">
        <v>6.84</v>
      </c>
      <c r="S61" s="8">
        <v>10.94</v>
      </c>
      <c r="T61" s="92">
        <v>9.4</v>
      </c>
      <c r="U61" s="93"/>
      <c r="V61" s="131">
        <v>0.71699999999999997</v>
      </c>
      <c r="W61" s="132"/>
      <c r="X61" s="4" t="s">
        <v>151</v>
      </c>
      <c r="Y61" s="10">
        <v>5.75</v>
      </c>
      <c r="Z61" s="6">
        <v>14</v>
      </c>
      <c r="AA61" s="8">
        <v>1</v>
      </c>
      <c r="AB61" s="11">
        <v>2.1</v>
      </c>
      <c r="AC61" s="14"/>
    </row>
    <row r="62" spans="1:29" ht="14.1" customHeight="1">
      <c r="A62" s="4" t="s">
        <v>154</v>
      </c>
      <c r="B62" s="6">
        <v>14</v>
      </c>
      <c r="C62" s="4" t="s">
        <v>31</v>
      </c>
      <c r="D62" s="6">
        <v>190</v>
      </c>
      <c r="E62" s="6">
        <v>8500</v>
      </c>
      <c r="F62" s="6">
        <v>101</v>
      </c>
      <c r="G62" s="6">
        <v>12750</v>
      </c>
      <c r="H62" s="7">
        <v>22950</v>
      </c>
      <c r="I62" s="2" t="s">
        <v>32</v>
      </c>
      <c r="J62" s="4" t="s">
        <v>155</v>
      </c>
      <c r="K62" s="9">
        <v>25.6</v>
      </c>
      <c r="L62" s="9">
        <v>24.7</v>
      </c>
      <c r="M62" s="11">
        <v>8.65</v>
      </c>
      <c r="N62" s="92">
        <v>8.25</v>
      </c>
      <c r="O62" s="93"/>
      <c r="P62" s="92">
        <v>22.85</v>
      </c>
      <c r="Q62" s="93"/>
      <c r="R62" s="8">
        <v>7.69</v>
      </c>
      <c r="S62" s="8">
        <v>10.25</v>
      </c>
      <c r="T62" s="92">
        <v>7.2</v>
      </c>
      <c r="U62" s="93"/>
      <c r="V62" s="131">
        <v>0.89600000000000002</v>
      </c>
      <c r="W62" s="132"/>
      <c r="X62" s="4" t="s">
        <v>156</v>
      </c>
      <c r="Y62" s="10">
        <v>5.5</v>
      </c>
      <c r="Z62" s="6">
        <v>10</v>
      </c>
      <c r="AA62" s="8">
        <v>0.91</v>
      </c>
      <c r="AB62" s="11">
        <v>1.5</v>
      </c>
      <c r="AC62" s="14"/>
    </row>
    <row r="63" spans="1:29" ht="38.25" customHeight="1">
      <c r="A63" s="21" t="s">
        <v>157</v>
      </c>
      <c r="B63" s="22">
        <v>14</v>
      </c>
      <c r="C63" s="21" t="s">
        <v>31</v>
      </c>
      <c r="D63" s="22">
        <v>210</v>
      </c>
      <c r="E63" s="22">
        <v>10300</v>
      </c>
      <c r="F63" s="22">
        <v>199</v>
      </c>
      <c r="G63" s="22">
        <v>14930</v>
      </c>
      <c r="H63" s="23">
        <v>27800</v>
      </c>
      <c r="I63" s="24" t="s">
        <v>32</v>
      </c>
      <c r="J63" s="25" t="s">
        <v>158</v>
      </c>
      <c r="K63" s="26">
        <v>25.75</v>
      </c>
      <c r="L63" s="27">
        <v>25.1</v>
      </c>
      <c r="M63" s="28">
        <v>6.75</v>
      </c>
      <c r="N63" s="168">
        <v>6.35</v>
      </c>
      <c r="O63" s="169"/>
      <c r="P63" s="168">
        <v>23.65</v>
      </c>
      <c r="Q63" s="169"/>
      <c r="R63" s="26">
        <v>5.95</v>
      </c>
      <c r="S63" s="27">
        <v>11.2</v>
      </c>
      <c r="T63" s="168">
        <v>8</v>
      </c>
      <c r="U63" s="169"/>
      <c r="V63" s="172">
        <v>0.88400000000000001</v>
      </c>
      <c r="W63" s="173"/>
      <c r="X63" s="21" t="s">
        <v>159</v>
      </c>
      <c r="Y63" s="29">
        <v>5</v>
      </c>
      <c r="Z63" s="22">
        <v>14</v>
      </c>
      <c r="AA63" s="26">
        <v>1</v>
      </c>
      <c r="AB63" s="28">
        <v>1.7</v>
      </c>
      <c r="AC63" s="30"/>
    </row>
    <row r="64" spans="1:29" ht="14.1" customHeight="1">
      <c r="A64" s="4" t="s">
        <v>160</v>
      </c>
      <c r="B64" s="6">
        <v>16</v>
      </c>
      <c r="C64" s="4" t="s">
        <v>31</v>
      </c>
      <c r="D64" s="6">
        <v>190</v>
      </c>
      <c r="E64" s="6">
        <v>11900</v>
      </c>
      <c r="F64" s="6">
        <v>270</v>
      </c>
      <c r="G64" s="6">
        <v>17850</v>
      </c>
      <c r="H64" s="7">
        <v>35700</v>
      </c>
      <c r="I64" s="2" t="s">
        <v>62</v>
      </c>
      <c r="J64" s="4" t="s">
        <v>161</v>
      </c>
      <c r="K64" s="6">
        <v>26</v>
      </c>
      <c r="L64" s="9">
        <v>25.3</v>
      </c>
      <c r="M64" s="11">
        <v>6.75</v>
      </c>
      <c r="N64" s="92">
        <v>6.34</v>
      </c>
      <c r="O64" s="93"/>
      <c r="P64" s="92">
        <v>23.85</v>
      </c>
      <c r="Q64" s="93"/>
      <c r="R64" s="8">
        <v>5.94</v>
      </c>
      <c r="S64" s="9">
        <v>11.3</v>
      </c>
      <c r="T64" s="92">
        <v>9.6</v>
      </c>
      <c r="U64" s="93"/>
      <c r="V64" s="131">
        <v>0.88800000000000001</v>
      </c>
      <c r="W64" s="132"/>
      <c r="X64" s="4" t="s">
        <v>159</v>
      </c>
      <c r="Y64" s="10">
        <v>5</v>
      </c>
      <c r="Z64" s="6">
        <v>14</v>
      </c>
      <c r="AA64" s="8">
        <v>1</v>
      </c>
      <c r="AB64" s="11">
        <v>1.9</v>
      </c>
      <c r="AC64" s="14"/>
    </row>
    <row r="65" spans="1:29" ht="14.1" customHeight="1">
      <c r="A65" s="4" t="s">
        <v>162</v>
      </c>
      <c r="B65" s="6">
        <v>12</v>
      </c>
      <c r="C65" s="4" t="s">
        <v>31</v>
      </c>
      <c r="D65" s="4" t="s">
        <v>72</v>
      </c>
      <c r="E65" s="6">
        <v>9700</v>
      </c>
      <c r="F65" s="6">
        <v>140</v>
      </c>
      <c r="G65" s="6">
        <v>14550</v>
      </c>
      <c r="H65" s="7">
        <v>30400</v>
      </c>
      <c r="I65" s="2" t="s">
        <v>32</v>
      </c>
      <c r="J65" s="4" t="s">
        <v>163</v>
      </c>
      <c r="K65" s="6">
        <v>26</v>
      </c>
      <c r="L65" s="9">
        <v>25.5</v>
      </c>
      <c r="M65" s="31">
        <v>10</v>
      </c>
      <c r="N65" s="92">
        <v>9.44</v>
      </c>
      <c r="O65" s="93"/>
      <c r="P65" s="99">
        <v>23.3</v>
      </c>
      <c r="Q65" s="100"/>
      <c r="R65" s="9">
        <v>8.8000000000000007</v>
      </c>
      <c r="S65" s="8">
        <v>10.85</v>
      </c>
      <c r="T65" s="92">
        <v>7.8</v>
      </c>
      <c r="U65" s="93"/>
      <c r="V65" s="131">
        <v>0.75800000000000001</v>
      </c>
      <c r="W65" s="132"/>
      <c r="X65" s="4" t="s">
        <v>162</v>
      </c>
      <c r="Y65" s="10">
        <v>8</v>
      </c>
      <c r="Z65" s="6">
        <v>11</v>
      </c>
      <c r="AA65" s="8">
        <v>1</v>
      </c>
      <c r="AB65" s="11">
        <v>1.95</v>
      </c>
      <c r="AC65" s="14"/>
    </row>
    <row r="66" spans="1:29" ht="14.1" customHeight="1">
      <c r="A66" s="4" t="s">
        <v>164</v>
      </c>
      <c r="B66" s="6">
        <v>6</v>
      </c>
      <c r="C66" s="4" t="s">
        <v>31</v>
      </c>
      <c r="D66" s="6">
        <v>120</v>
      </c>
      <c r="E66" s="6">
        <v>2765</v>
      </c>
      <c r="F66" s="6">
        <v>25</v>
      </c>
      <c r="G66" s="6">
        <v>4010</v>
      </c>
      <c r="H66" s="13">
        <v>7465</v>
      </c>
      <c r="I66" s="4" t="s">
        <v>73</v>
      </c>
      <c r="J66" s="4" t="s">
        <v>165</v>
      </c>
      <c r="K66" s="6">
        <v>26</v>
      </c>
      <c r="L66" s="9">
        <v>25.1</v>
      </c>
      <c r="M66" s="15">
        <v>10.5</v>
      </c>
      <c r="N66" s="92">
        <v>9.9499999999999993</v>
      </c>
      <c r="O66" s="93"/>
      <c r="P66" s="99">
        <v>22.4</v>
      </c>
      <c r="Q66" s="100"/>
      <c r="R66" s="8">
        <v>9.25</v>
      </c>
      <c r="S66" s="8">
        <v>9.64</v>
      </c>
      <c r="T66" s="92">
        <v>5</v>
      </c>
      <c r="U66" s="93"/>
      <c r="V66" s="131">
        <v>0.95499999999999996</v>
      </c>
      <c r="W66" s="132"/>
      <c r="X66" s="4" t="s">
        <v>166</v>
      </c>
      <c r="Y66" s="10">
        <v>6.75</v>
      </c>
      <c r="Z66" s="6">
        <v>6</v>
      </c>
      <c r="AA66" s="8">
        <v>0.88</v>
      </c>
      <c r="AB66" s="11">
        <v>1.45</v>
      </c>
      <c r="AC66" s="14"/>
    </row>
    <row r="67" spans="1:29" ht="14.1" customHeight="1">
      <c r="A67" s="4" t="s">
        <v>167</v>
      </c>
      <c r="B67" s="6">
        <v>14</v>
      </c>
      <c r="C67" s="4" t="s">
        <v>31</v>
      </c>
      <c r="D67" s="6">
        <v>210</v>
      </c>
      <c r="E67" s="6">
        <v>10975</v>
      </c>
      <c r="F67" s="6">
        <v>189</v>
      </c>
      <c r="G67" s="6">
        <v>16475</v>
      </c>
      <c r="H67" s="7">
        <v>29590</v>
      </c>
      <c r="I67" s="19" t="s">
        <v>141</v>
      </c>
      <c r="J67" s="4" t="s">
        <v>168</v>
      </c>
      <c r="K67" s="9">
        <v>26.5</v>
      </c>
      <c r="L67" s="9">
        <v>25.9</v>
      </c>
      <c r="M67" s="6">
        <v>8</v>
      </c>
      <c r="N67" s="92">
        <v>7.55</v>
      </c>
      <c r="O67" s="93"/>
      <c r="P67" s="92">
        <v>25.25</v>
      </c>
      <c r="Q67" s="93"/>
      <c r="R67" s="9">
        <v>7.2</v>
      </c>
      <c r="S67" s="9">
        <v>11.3</v>
      </c>
      <c r="T67" s="92">
        <v>9.3000000000000007</v>
      </c>
      <c r="U67" s="93"/>
      <c r="V67" s="131">
        <v>0.78100000000000003</v>
      </c>
      <c r="W67" s="132"/>
      <c r="X67" s="4" t="s">
        <v>169</v>
      </c>
      <c r="Y67" s="10">
        <v>5.25</v>
      </c>
      <c r="Z67" s="6">
        <v>14</v>
      </c>
      <c r="AA67" s="8">
        <v>1</v>
      </c>
      <c r="AB67" s="11">
        <v>2</v>
      </c>
      <c r="AC67" s="14"/>
    </row>
    <row r="68" spans="1:29" ht="25.5" customHeight="1">
      <c r="A68" s="4" t="s">
        <v>170</v>
      </c>
      <c r="B68" s="6">
        <v>12</v>
      </c>
      <c r="C68" s="4" t="s">
        <v>31</v>
      </c>
      <c r="D68" s="6">
        <v>225</v>
      </c>
      <c r="E68" s="6">
        <v>9650</v>
      </c>
      <c r="F68" s="6">
        <v>200</v>
      </c>
      <c r="G68" s="6">
        <v>14475</v>
      </c>
      <c r="H68" s="7">
        <v>29000</v>
      </c>
      <c r="I68" s="19" t="s">
        <v>141</v>
      </c>
      <c r="J68" s="25" t="s">
        <v>171</v>
      </c>
      <c r="K68" s="6">
        <v>27</v>
      </c>
      <c r="L68" s="9">
        <v>26.3</v>
      </c>
      <c r="M68" s="11">
        <v>7.75</v>
      </c>
      <c r="N68" s="99">
        <v>7.3</v>
      </c>
      <c r="O68" s="100"/>
      <c r="P68" s="92">
        <v>24.85</v>
      </c>
      <c r="Q68" s="93"/>
      <c r="R68" s="8">
        <v>6.84</v>
      </c>
      <c r="S68" s="9">
        <v>11.8</v>
      </c>
      <c r="T68" s="92">
        <v>9.8000000000000007</v>
      </c>
      <c r="U68" s="93"/>
      <c r="V68" s="131">
        <v>0.77300000000000002</v>
      </c>
      <c r="W68" s="132"/>
      <c r="X68" s="4" t="s">
        <v>172</v>
      </c>
      <c r="Y68" s="10">
        <v>6</v>
      </c>
      <c r="Z68" s="6">
        <v>15</v>
      </c>
      <c r="AA68" s="8">
        <v>1</v>
      </c>
      <c r="AB68" s="11">
        <v>1.6</v>
      </c>
      <c r="AC68" s="30"/>
    </row>
    <row r="69" spans="1:29" ht="14.1" customHeight="1">
      <c r="A69" s="4" t="s">
        <v>173</v>
      </c>
      <c r="B69" s="6">
        <v>24</v>
      </c>
      <c r="C69" s="4" t="s">
        <v>31</v>
      </c>
      <c r="D69" s="4" t="s">
        <v>174</v>
      </c>
      <c r="E69" s="6">
        <v>21500</v>
      </c>
      <c r="F69" s="6">
        <v>320</v>
      </c>
      <c r="G69" s="6">
        <v>31175</v>
      </c>
      <c r="H69" s="7">
        <v>58050</v>
      </c>
      <c r="I69" s="2" t="s">
        <v>32</v>
      </c>
      <c r="J69" s="4" t="s">
        <v>175</v>
      </c>
      <c r="K69" s="8">
        <v>27.75</v>
      </c>
      <c r="L69" s="8">
        <v>27.05</v>
      </c>
      <c r="M69" s="11">
        <v>8.75</v>
      </c>
      <c r="N69" s="92">
        <v>8.25</v>
      </c>
      <c r="O69" s="93"/>
      <c r="P69" s="99">
        <v>21.6</v>
      </c>
      <c r="Q69" s="100"/>
      <c r="R69" s="8">
        <v>7.48</v>
      </c>
      <c r="S69" s="8">
        <v>11.85</v>
      </c>
      <c r="T69" s="92">
        <v>9.9</v>
      </c>
      <c r="U69" s="93"/>
      <c r="V69" s="131">
        <v>0.75900000000000001</v>
      </c>
      <c r="W69" s="132"/>
      <c r="X69" s="4" t="s">
        <v>176</v>
      </c>
      <c r="Y69" s="10">
        <v>6</v>
      </c>
      <c r="Z69" s="9">
        <v>14.5</v>
      </c>
      <c r="AA69" s="8">
        <v>1.2</v>
      </c>
      <c r="AB69" s="11">
        <v>2.35</v>
      </c>
      <c r="AC69" s="14"/>
    </row>
    <row r="70" spans="1:29" ht="14.1" customHeight="1">
      <c r="A70" s="4" t="s">
        <v>177</v>
      </c>
      <c r="B70" s="6">
        <v>22</v>
      </c>
      <c r="C70" s="4" t="s">
        <v>31</v>
      </c>
      <c r="D70" s="4" t="s">
        <v>178</v>
      </c>
      <c r="E70" s="6">
        <v>18100</v>
      </c>
      <c r="F70" s="6">
        <v>280</v>
      </c>
      <c r="G70" s="6">
        <v>27150</v>
      </c>
      <c r="H70" s="7">
        <v>54300</v>
      </c>
      <c r="I70" s="2" t="s">
        <v>32</v>
      </c>
      <c r="J70" s="4" t="s">
        <v>179</v>
      </c>
      <c r="K70" s="8">
        <v>27.85</v>
      </c>
      <c r="L70" s="9">
        <v>27.3</v>
      </c>
      <c r="M70" s="15">
        <v>9.1</v>
      </c>
      <c r="N70" s="99">
        <v>8.6</v>
      </c>
      <c r="O70" s="100"/>
      <c r="P70" s="92">
        <v>25.25</v>
      </c>
      <c r="Q70" s="93"/>
      <c r="R70" s="6">
        <v>8</v>
      </c>
      <c r="S70" s="6">
        <v>12</v>
      </c>
      <c r="T70" s="92">
        <v>9.6</v>
      </c>
      <c r="U70" s="93"/>
      <c r="V70" s="131">
        <v>0.76700000000000002</v>
      </c>
      <c r="W70" s="132"/>
      <c r="X70" s="4" t="s">
        <v>177</v>
      </c>
      <c r="Y70" s="10">
        <v>7.25</v>
      </c>
      <c r="Z70" s="6">
        <v>14</v>
      </c>
      <c r="AA70" s="8">
        <v>1.1299999999999999</v>
      </c>
      <c r="AB70" s="11">
        <v>2.25</v>
      </c>
      <c r="AC70" s="14"/>
    </row>
    <row r="71" spans="1:29" ht="14.1" customHeight="1">
      <c r="A71" s="4" t="s">
        <v>180</v>
      </c>
      <c r="B71" s="6">
        <v>16</v>
      </c>
      <c r="C71" s="4" t="s">
        <v>31</v>
      </c>
      <c r="D71" s="6">
        <v>210</v>
      </c>
      <c r="E71" s="6">
        <v>14500</v>
      </c>
      <c r="F71" s="6">
        <v>196</v>
      </c>
      <c r="G71" s="6">
        <v>21750</v>
      </c>
      <c r="H71" s="7">
        <v>39200</v>
      </c>
      <c r="I71" s="19" t="s">
        <v>141</v>
      </c>
      <c r="J71" s="4" t="s">
        <v>181</v>
      </c>
      <c r="K71" s="6">
        <v>29</v>
      </c>
      <c r="L71" s="9">
        <v>28.2</v>
      </c>
      <c r="M71" s="6">
        <v>9</v>
      </c>
      <c r="N71" s="99">
        <v>8.5</v>
      </c>
      <c r="O71" s="100"/>
      <c r="P71" s="99">
        <v>27.7</v>
      </c>
      <c r="Q71" s="100"/>
      <c r="R71" s="8">
        <v>8.5500000000000007</v>
      </c>
      <c r="S71" s="9">
        <v>12.3</v>
      </c>
      <c r="T71" s="92">
        <v>9.89</v>
      </c>
      <c r="U71" s="93"/>
      <c r="V71" s="131">
        <v>0.77700000000000002</v>
      </c>
      <c r="W71" s="132"/>
      <c r="X71" s="4" t="s">
        <v>180</v>
      </c>
      <c r="Y71" s="10">
        <v>6</v>
      </c>
      <c r="Z71" s="6">
        <v>15</v>
      </c>
      <c r="AA71" s="8">
        <v>0.95</v>
      </c>
      <c r="AB71" s="11">
        <v>2.15</v>
      </c>
      <c r="AC71" s="14"/>
    </row>
    <row r="72" spans="1:29" ht="14.1" customHeight="1">
      <c r="A72" s="4" t="s">
        <v>182</v>
      </c>
      <c r="B72" s="6">
        <v>10</v>
      </c>
      <c r="C72" s="4" t="s">
        <v>31</v>
      </c>
      <c r="D72" s="6">
        <v>120</v>
      </c>
      <c r="E72" s="6">
        <v>7070</v>
      </c>
      <c r="F72" s="6">
        <v>60</v>
      </c>
      <c r="G72" s="6">
        <v>10250</v>
      </c>
      <c r="H72" s="7">
        <v>19100</v>
      </c>
      <c r="I72" s="2" t="s">
        <v>32</v>
      </c>
      <c r="J72" s="4" t="s">
        <v>183</v>
      </c>
      <c r="K72" s="6">
        <v>29</v>
      </c>
      <c r="L72" s="9">
        <v>28.1</v>
      </c>
      <c r="M72" s="31">
        <v>11</v>
      </c>
      <c r="N72" s="99">
        <v>10.4</v>
      </c>
      <c r="O72" s="100"/>
      <c r="P72" s="99">
        <v>25.6</v>
      </c>
      <c r="Q72" s="100"/>
      <c r="R72" s="8">
        <v>9.35</v>
      </c>
      <c r="S72" s="9">
        <v>11.4</v>
      </c>
      <c r="T72" s="92">
        <v>7.3</v>
      </c>
      <c r="U72" s="93"/>
      <c r="V72" s="131">
        <v>0.86699999999999999</v>
      </c>
      <c r="W72" s="132"/>
      <c r="X72" s="4" t="s">
        <v>182</v>
      </c>
      <c r="Y72" s="10">
        <v>8.5</v>
      </c>
      <c r="Z72" s="6">
        <v>10</v>
      </c>
      <c r="AA72" s="8">
        <v>1</v>
      </c>
      <c r="AB72" s="11">
        <v>1.1000000000000001</v>
      </c>
      <c r="AC72" s="14"/>
    </row>
    <row r="73" spans="1:29" ht="14.1" customHeight="1">
      <c r="A73" s="4" t="s">
        <v>182</v>
      </c>
      <c r="B73" s="6">
        <v>10</v>
      </c>
      <c r="C73" s="4" t="s">
        <v>31</v>
      </c>
      <c r="D73" s="6">
        <v>210</v>
      </c>
      <c r="E73" s="6">
        <v>7070</v>
      </c>
      <c r="F73" s="6">
        <v>69</v>
      </c>
      <c r="G73" s="6">
        <v>10605</v>
      </c>
      <c r="H73" s="7">
        <v>21210</v>
      </c>
      <c r="I73" s="2" t="s">
        <v>32</v>
      </c>
      <c r="J73" s="4" t="s">
        <v>184</v>
      </c>
      <c r="K73" s="6">
        <v>29</v>
      </c>
      <c r="L73" s="9">
        <v>28.1</v>
      </c>
      <c r="M73" s="31">
        <v>11</v>
      </c>
      <c r="N73" s="99">
        <v>10.4</v>
      </c>
      <c r="O73" s="100"/>
      <c r="P73" s="99">
        <v>25.6</v>
      </c>
      <c r="Q73" s="100"/>
      <c r="R73" s="8">
        <v>9.35</v>
      </c>
      <c r="S73" s="8">
        <v>11.39</v>
      </c>
      <c r="T73" s="92">
        <v>7.3</v>
      </c>
      <c r="U73" s="93"/>
      <c r="V73" s="131">
        <v>0.86699999999999999</v>
      </c>
      <c r="W73" s="132"/>
      <c r="X73" s="4" t="s">
        <v>182</v>
      </c>
      <c r="Y73" s="10">
        <v>8.5</v>
      </c>
      <c r="Z73" s="6">
        <v>10</v>
      </c>
      <c r="AA73" s="8">
        <v>1</v>
      </c>
      <c r="AB73" s="11">
        <v>1.4</v>
      </c>
      <c r="AC73" s="14"/>
    </row>
    <row r="74" spans="1:29" ht="14.1" customHeight="1">
      <c r="A74" s="4" t="s">
        <v>185</v>
      </c>
      <c r="B74" s="6">
        <v>16</v>
      </c>
      <c r="C74" s="4" t="s">
        <v>31</v>
      </c>
      <c r="D74" s="6">
        <v>225</v>
      </c>
      <c r="E74" s="6">
        <v>15350</v>
      </c>
      <c r="F74" s="6">
        <v>202</v>
      </c>
      <c r="G74" s="6">
        <v>23025</v>
      </c>
      <c r="H74" s="7">
        <v>46050</v>
      </c>
      <c r="I74" s="19" t="s">
        <v>141</v>
      </c>
      <c r="J74" s="4" t="s">
        <v>186</v>
      </c>
      <c r="K74" s="6">
        <v>30</v>
      </c>
      <c r="L74" s="8">
        <v>29.35</v>
      </c>
      <c r="M74" s="15">
        <v>9.5</v>
      </c>
      <c r="N74" s="92">
        <v>8.9499999999999993</v>
      </c>
      <c r="O74" s="93"/>
      <c r="P74" s="99">
        <v>28.6</v>
      </c>
      <c r="Q74" s="100"/>
      <c r="R74" s="8">
        <v>8.5500000000000007</v>
      </c>
      <c r="S74" s="8">
        <v>12.85</v>
      </c>
      <c r="T74" s="92">
        <v>10.199999999999999</v>
      </c>
      <c r="U74" s="93"/>
      <c r="V74" s="131">
        <v>0.74099999999999999</v>
      </c>
      <c r="W74" s="132"/>
      <c r="X74" s="4" t="s">
        <v>185</v>
      </c>
      <c r="Y74" s="10">
        <v>6.25</v>
      </c>
      <c r="Z74" s="6">
        <v>16</v>
      </c>
      <c r="AA74" s="8">
        <v>1.1000000000000001</v>
      </c>
      <c r="AB74" s="11">
        <v>2.2000000000000002</v>
      </c>
      <c r="AC74" s="14"/>
    </row>
    <row r="75" spans="1:29" ht="14.1" customHeight="1">
      <c r="A75" s="4" t="s">
        <v>187</v>
      </c>
      <c r="B75" s="6">
        <v>24</v>
      </c>
      <c r="C75" s="4" t="s">
        <v>31</v>
      </c>
      <c r="D75" s="4" t="s">
        <v>188</v>
      </c>
      <c r="E75" s="6">
        <v>25000</v>
      </c>
      <c r="F75" s="6">
        <v>243</v>
      </c>
      <c r="G75" s="6">
        <v>36250</v>
      </c>
      <c r="H75" s="7">
        <v>67500</v>
      </c>
      <c r="I75" s="2" t="s">
        <v>32</v>
      </c>
      <c r="J75" s="4" t="s">
        <v>189</v>
      </c>
      <c r="K75" s="8">
        <v>29.75</v>
      </c>
      <c r="L75" s="8">
        <v>28.75</v>
      </c>
      <c r="M75" s="15">
        <v>11.5</v>
      </c>
      <c r="N75" s="159">
        <v>11</v>
      </c>
      <c r="O75" s="160"/>
      <c r="P75" s="159">
        <v>27</v>
      </c>
      <c r="Q75" s="160"/>
      <c r="R75" s="9">
        <v>10.1</v>
      </c>
      <c r="S75" s="9">
        <v>12.5</v>
      </c>
      <c r="T75" s="92">
        <v>10.3</v>
      </c>
      <c r="U75" s="93"/>
      <c r="V75" s="131">
        <v>0.65600000000000003</v>
      </c>
      <c r="W75" s="132"/>
      <c r="X75" s="4" t="s">
        <v>190</v>
      </c>
      <c r="Y75" s="10">
        <v>9.75</v>
      </c>
      <c r="Z75" s="9">
        <v>14.5</v>
      </c>
      <c r="AA75" s="8">
        <v>1.25</v>
      </c>
      <c r="AB75" s="11">
        <v>2.75</v>
      </c>
      <c r="AC75" s="14"/>
    </row>
    <row r="76" spans="1:29" ht="25.5" customHeight="1">
      <c r="A76" s="4" t="s">
        <v>187</v>
      </c>
      <c r="B76" s="6">
        <v>24</v>
      </c>
      <c r="C76" s="4" t="s">
        <v>31</v>
      </c>
      <c r="D76" s="4" t="s">
        <v>191</v>
      </c>
      <c r="E76" s="6">
        <v>25000</v>
      </c>
      <c r="F76" s="6">
        <v>243</v>
      </c>
      <c r="G76" s="6">
        <v>36250</v>
      </c>
      <c r="H76" s="7">
        <v>67500</v>
      </c>
      <c r="I76" s="2" t="s">
        <v>32</v>
      </c>
      <c r="J76" s="32" t="s">
        <v>192</v>
      </c>
      <c r="K76" s="8">
        <v>29.75</v>
      </c>
      <c r="L76" s="8">
        <v>28.75</v>
      </c>
      <c r="M76" s="15">
        <v>11.5</v>
      </c>
      <c r="N76" s="159">
        <v>11</v>
      </c>
      <c r="O76" s="160"/>
      <c r="P76" s="159">
        <v>27</v>
      </c>
      <c r="Q76" s="160"/>
      <c r="R76" s="9">
        <v>10.1</v>
      </c>
      <c r="S76" s="9">
        <v>12.5</v>
      </c>
      <c r="T76" s="92">
        <v>10.3</v>
      </c>
      <c r="U76" s="93"/>
      <c r="V76" s="131">
        <v>0.65600000000000003</v>
      </c>
      <c r="W76" s="132"/>
      <c r="X76" s="4" t="s">
        <v>190</v>
      </c>
      <c r="Y76" s="10">
        <v>9.75</v>
      </c>
      <c r="Z76" s="9">
        <v>14.5</v>
      </c>
      <c r="AA76" s="8">
        <v>1.25</v>
      </c>
      <c r="AB76" s="11">
        <v>2.75</v>
      </c>
      <c r="AC76" s="30"/>
    </row>
    <row r="77" spans="1:29" ht="14.1" customHeight="1">
      <c r="A77" s="4" t="s">
        <v>187</v>
      </c>
      <c r="B77" s="6">
        <v>26</v>
      </c>
      <c r="C77" s="4" t="s">
        <v>31</v>
      </c>
      <c r="D77" s="4" t="s">
        <v>191</v>
      </c>
      <c r="E77" s="6">
        <v>25000</v>
      </c>
      <c r="F77" s="6">
        <v>245</v>
      </c>
      <c r="G77" s="6">
        <v>36250</v>
      </c>
      <c r="H77" s="7">
        <v>67500</v>
      </c>
      <c r="I77" s="2" t="s">
        <v>32</v>
      </c>
      <c r="J77" s="4" t="s">
        <v>193</v>
      </c>
      <c r="K77" s="8">
        <v>29.75</v>
      </c>
      <c r="L77" s="8">
        <v>28.75</v>
      </c>
      <c r="M77" s="15">
        <v>11.5</v>
      </c>
      <c r="N77" s="159">
        <v>11</v>
      </c>
      <c r="O77" s="160"/>
      <c r="P77" s="159">
        <v>27</v>
      </c>
      <c r="Q77" s="160"/>
      <c r="R77" s="9">
        <v>10.1</v>
      </c>
      <c r="S77" s="9">
        <v>12.5</v>
      </c>
      <c r="T77" s="92">
        <v>10.4</v>
      </c>
      <c r="U77" s="93"/>
      <c r="V77" s="131">
        <v>0.65600000000000003</v>
      </c>
      <c r="W77" s="132"/>
      <c r="X77" s="4" t="s">
        <v>190</v>
      </c>
      <c r="Y77" s="10">
        <v>9.75</v>
      </c>
      <c r="Z77" s="9">
        <v>14.5</v>
      </c>
      <c r="AA77" s="8">
        <v>1.25</v>
      </c>
      <c r="AB77" s="11">
        <v>2.75</v>
      </c>
      <c r="AC77" s="14"/>
    </row>
    <row r="78" spans="1:29" ht="14.1" customHeight="1">
      <c r="A78" s="4" t="s">
        <v>187</v>
      </c>
      <c r="B78" s="6">
        <v>26</v>
      </c>
      <c r="C78" s="4" t="s">
        <v>31</v>
      </c>
      <c r="D78" s="4" t="s">
        <v>194</v>
      </c>
      <c r="E78" s="6">
        <v>26600</v>
      </c>
      <c r="F78" s="6">
        <v>265</v>
      </c>
      <c r="G78" s="6">
        <v>38570</v>
      </c>
      <c r="H78" s="7">
        <v>71800</v>
      </c>
      <c r="I78" s="2" t="s">
        <v>32</v>
      </c>
      <c r="J78" s="4" t="s">
        <v>195</v>
      </c>
      <c r="K78" s="8">
        <v>29.75</v>
      </c>
      <c r="L78" s="8">
        <v>28.75</v>
      </c>
      <c r="M78" s="15">
        <v>11.5</v>
      </c>
      <c r="N78" s="159">
        <v>11</v>
      </c>
      <c r="O78" s="160"/>
      <c r="P78" s="159">
        <v>27</v>
      </c>
      <c r="Q78" s="160"/>
      <c r="R78" s="9">
        <v>10.1</v>
      </c>
      <c r="S78" s="9">
        <v>12.5</v>
      </c>
      <c r="T78" s="92">
        <v>10.4</v>
      </c>
      <c r="U78" s="93"/>
      <c r="V78" s="131">
        <v>0.65600000000000003</v>
      </c>
      <c r="W78" s="132"/>
      <c r="X78" s="4" t="s">
        <v>190</v>
      </c>
      <c r="Y78" s="10">
        <v>9.75</v>
      </c>
      <c r="Z78" s="9">
        <v>14.5</v>
      </c>
      <c r="AA78" s="8">
        <v>1.25</v>
      </c>
      <c r="AB78" s="11">
        <v>2.75</v>
      </c>
      <c r="AC78" s="14"/>
    </row>
    <row r="79" spans="1:29" ht="14.1" customHeight="1">
      <c r="A79" s="4" t="s">
        <v>196</v>
      </c>
      <c r="B79" s="6">
        <v>12</v>
      </c>
      <c r="C79" s="4" t="s">
        <v>31</v>
      </c>
      <c r="D79" s="6">
        <v>190</v>
      </c>
      <c r="E79" s="6">
        <v>9350</v>
      </c>
      <c r="F79" s="6">
        <v>90</v>
      </c>
      <c r="G79" s="6">
        <v>14020</v>
      </c>
      <c r="H79" s="7">
        <v>24300</v>
      </c>
      <c r="I79" s="19" t="s">
        <v>141</v>
      </c>
      <c r="J79" s="4" t="s">
        <v>197</v>
      </c>
      <c r="K79" s="6">
        <v>31</v>
      </c>
      <c r="L79" s="9">
        <v>30.1</v>
      </c>
      <c r="M79" s="11">
        <v>9.75</v>
      </c>
      <c r="N79" s="99">
        <v>9.1999999999999993</v>
      </c>
      <c r="O79" s="100"/>
      <c r="P79" s="92">
        <v>27.71</v>
      </c>
      <c r="Q79" s="93"/>
      <c r="R79" s="9">
        <v>8.3000000000000007</v>
      </c>
      <c r="S79" s="8">
        <v>12.39</v>
      </c>
      <c r="T79" s="92">
        <v>8.8000000000000007</v>
      </c>
      <c r="U79" s="93"/>
      <c r="V79" s="131">
        <v>0.92500000000000004</v>
      </c>
      <c r="W79" s="132"/>
      <c r="X79" s="4" t="s">
        <v>198</v>
      </c>
      <c r="Y79" s="10">
        <v>6.5</v>
      </c>
      <c r="Z79" s="6">
        <v>13</v>
      </c>
      <c r="AA79" s="8">
        <v>1</v>
      </c>
      <c r="AB79" s="11">
        <v>2.0499999999999998</v>
      </c>
      <c r="AC79" s="14"/>
    </row>
    <row r="80" spans="1:29" ht="14.1" customHeight="1">
      <c r="A80" s="4" t="s">
        <v>199</v>
      </c>
      <c r="B80" s="6">
        <v>12</v>
      </c>
      <c r="C80" s="4" t="s">
        <v>31</v>
      </c>
      <c r="D80" s="6">
        <v>190</v>
      </c>
      <c r="E80" s="6">
        <v>11100</v>
      </c>
      <c r="F80" s="6">
        <v>115</v>
      </c>
      <c r="G80" s="6">
        <v>16650</v>
      </c>
      <c r="H80" s="7">
        <v>33300</v>
      </c>
      <c r="I80" s="19" t="s">
        <v>141</v>
      </c>
      <c r="J80" s="4" t="s">
        <v>200</v>
      </c>
      <c r="K80" s="9">
        <v>30.9</v>
      </c>
      <c r="L80" s="9">
        <v>30.1</v>
      </c>
      <c r="M80" s="11">
        <v>9.85</v>
      </c>
      <c r="N80" s="92">
        <v>9.25</v>
      </c>
      <c r="O80" s="93"/>
      <c r="P80" s="92">
        <v>29.35</v>
      </c>
      <c r="Q80" s="93"/>
      <c r="R80" s="8">
        <v>8.85</v>
      </c>
      <c r="S80" s="9">
        <v>12.8</v>
      </c>
      <c r="T80" s="92">
        <v>9.3000000000000007</v>
      </c>
      <c r="U80" s="93"/>
      <c r="V80" s="131">
        <v>0.873</v>
      </c>
      <c r="W80" s="132"/>
      <c r="X80" s="4" t="s">
        <v>199</v>
      </c>
      <c r="Y80" s="10">
        <v>8</v>
      </c>
      <c r="Z80" s="6">
        <v>14</v>
      </c>
      <c r="AA80" s="8">
        <v>1</v>
      </c>
      <c r="AB80" s="11">
        <v>2.15</v>
      </c>
      <c r="AC80" s="14"/>
    </row>
    <row r="81" spans="1:29" ht="14.1" customHeight="1">
      <c r="A81" s="4" t="s">
        <v>201</v>
      </c>
      <c r="B81" s="6">
        <v>20</v>
      </c>
      <c r="C81" s="4" t="s">
        <v>31</v>
      </c>
      <c r="D81" s="6">
        <v>225</v>
      </c>
      <c r="E81" s="6">
        <v>17200</v>
      </c>
      <c r="F81" s="6">
        <v>155</v>
      </c>
      <c r="G81" s="6">
        <v>25800</v>
      </c>
      <c r="H81" s="7">
        <v>51600</v>
      </c>
      <c r="I81" s="19" t="s">
        <v>141</v>
      </c>
      <c r="J81" s="4" t="s">
        <v>202</v>
      </c>
      <c r="K81" s="6">
        <v>31</v>
      </c>
      <c r="L81" s="9">
        <v>30.1</v>
      </c>
      <c r="M81" s="31">
        <v>13</v>
      </c>
      <c r="N81" s="99">
        <v>12.3</v>
      </c>
      <c r="O81" s="100"/>
      <c r="P81" s="99">
        <v>27.6</v>
      </c>
      <c r="Q81" s="100"/>
      <c r="R81" s="8">
        <v>11.45</v>
      </c>
      <c r="S81" s="9">
        <v>12.4</v>
      </c>
      <c r="T81" s="92">
        <v>8.6</v>
      </c>
      <c r="U81" s="93"/>
      <c r="V81" s="131">
        <v>0.73199999999999998</v>
      </c>
      <c r="W81" s="132"/>
      <c r="X81" s="4" t="s">
        <v>201</v>
      </c>
      <c r="Y81" s="10">
        <v>8</v>
      </c>
      <c r="Z81" s="6">
        <v>12</v>
      </c>
      <c r="AA81" s="8">
        <v>1.2</v>
      </c>
      <c r="AB81" s="11">
        <v>2.7</v>
      </c>
      <c r="AC81" s="14"/>
    </row>
    <row r="82" spans="1:29" ht="14.1" customHeight="1">
      <c r="A82" s="4" t="s">
        <v>201</v>
      </c>
      <c r="B82" s="6">
        <v>20</v>
      </c>
      <c r="C82" s="4" t="s">
        <v>31</v>
      </c>
      <c r="D82" s="6">
        <v>235</v>
      </c>
      <c r="E82" s="6">
        <v>17200</v>
      </c>
      <c r="F82" s="6">
        <v>155</v>
      </c>
      <c r="G82" s="6">
        <v>25800</v>
      </c>
      <c r="H82" s="7">
        <v>51600</v>
      </c>
      <c r="I82" s="19" t="s">
        <v>141</v>
      </c>
      <c r="J82" s="4" t="s">
        <v>203</v>
      </c>
      <c r="K82" s="6">
        <v>31</v>
      </c>
      <c r="L82" s="9">
        <v>30.1</v>
      </c>
      <c r="M82" s="31">
        <v>13</v>
      </c>
      <c r="N82" s="99">
        <v>12.3</v>
      </c>
      <c r="O82" s="100"/>
      <c r="P82" s="99">
        <v>27.6</v>
      </c>
      <c r="Q82" s="100"/>
      <c r="R82" s="8">
        <v>11.45</v>
      </c>
      <c r="S82" s="9">
        <v>12.4</v>
      </c>
      <c r="T82" s="92">
        <v>8.6</v>
      </c>
      <c r="U82" s="93"/>
      <c r="V82" s="131">
        <v>0.73199999999999998</v>
      </c>
      <c r="W82" s="132"/>
      <c r="X82" s="4" t="s">
        <v>201</v>
      </c>
      <c r="Y82" s="10">
        <v>8</v>
      </c>
      <c r="Z82" s="6">
        <v>12</v>
      </c>
      <c r="AA82" s="8">
        <v>1.2</v>
      </c>
      <c r="AB82" s="11">
        <v>2.7</v>
      </c>
      <c r="AC82" s="14"/>
    </row>
    <row r="83" spans="1:29" ht="15" customHeight="1">
      <c r="A83" s="4" t="s">
        <v>204</v>
      </c>
      <c r="B83" s="6">
        <v>12</v>
      </c>
      <c r="C83" s="4" t="s">
        <v>31</v>
      </c>
      <c r="D83" s="6">
        <v>225</v>
      </c>
      <c r="E83" s="6">
        <v>11200</v>
      </c>
      <c r="F83" s="6">
        <v>120</v>
      </c>
      <c r="G83" s="6">
        <v>16800</v>
      </c>
      <c r="H83" s="7">
        <v>33600</v>
      </c>
      <c r="I83" s="20" t="s">
        <v>87</v>
      </c>
      <c r="J83" s="4" t="s">
        <v>205</v>
      </c>
      <c r="K83" s="6">
        <v>32</v>
      </c>
      <c r="L83" s="9">
        <v>31.1</v>
      </c>
      <c r="M83" s="15">
        <v>11.5</v>
      </c>
      <c r="N83" s="99">
        <v>10.8</v>
      </c>
      <c r="O83" s="100"/>
      <c r="P83" s="159">
        <v>29</v>
      </c>
      <c r="Q83" s="160"/>
      <c r="R83" s="9">
        <v>10.5</v>
      </c>
      <c r="S83" s="8">
        <v>13.55</v>
      </c>
      <c r="T83" s="92">
        <v>10</v>
      </c>
      <c r="U83" s="93"/>
      <c r="V83" s="131">
        <v>0.74099999999999999</v>
      </c>
      <c r="W83" s="132"/>
      <c r="X83" s="4" t="s">
        <v>204</v>
      </c>
      <c r="Y83" s="10">
        <v>9</v>
      </c>
      <c r="Z83" s="6">
        <v>15</v>
      </c>
      <c r="AA83" s="8">
        <v>1.25</v>
      </c>
      <c r="AB83" s="11">
        <v>1.9</v>
      </c>
      <c r="AC83" s="14"/>
    </row>
    <row r="84" spans="1:29" ht="14.1" customHeight="1">
      <c r="A84" s="4" t="s">
        <v>204</v>
      </c>
      <c r="B84" s="6">
        <v>26</v>
      </c>
      <c r="C84" s="4" t="s">
        <v>31</v>
      </c>
      <c r="D84" s="4" t="s">
        <v>188</v>
      </c>
      <c r="E84" s="6">
        <v>27800</v>
      </c>
      <c r="F84" s="6">
        <v>290</v>
      </c>
      <c r="G84" s="6">
        <v>41700</v>
      </c>
      <c r="H84" s="7">
        <v>83400</v>
      </c>
      <c r="I84" s="2" t="s">
        <v>32</v>
      </c>
      <c r="J84" s="4" t="s">
        <v>206</v>
      </c>
      <c r="K84" s="6">
        <v>32</v>
      </c>
      <c r="L84" s="8">
        <v>31.45</v>
      </c>
      <c r="M84" s="15">
        <v>11.5</v>
      </c>
      <c r="N84" s="99">
        <v>10.9</v>
      </c>
      <c r="O84" s="100"/>
      <c r="P84" s="159">
        <v>29</v>
      </c>
      <c r="Q84" s="160"/>
      <c r="R84" s="9">
        <v>10.5</v>
      </c>
      <c r="S84" s="9">
        <v>12.8</v>
      </c>
      <c r="T84" s="92">
        <v>10.5</v>
      </c>
      <c r="U84" s="93"/>
      <c r="V84" s="131">
        <v>0.747</v>
      </c>
      <c r="W84" s="132"/>
      <c r="X84" s="4" t="s">
        <v>204</v>
      </c>
      <c r="Y84" s="10">
        <v>9</v>
      </c>
      <c r="Z84" s="6">
        <v>15</v>
      </c>
      <c r="AA84" s="8">
        <v>1.25</v>
      </c>
      <c r="AB84" s="11">
        <v>3</v>
      </c>
      <c r="AC84" s="14"/>
    </row>
    <row r="85" spans="1:29" ht="14.1" customHeight="1">
      <c r="A85" s="4" t="s">
        <v>207</v>
      </c>
      <c r="B85" s="6">
        <v>12</v>
      </c>
      <c r="C85" s="4" t="s">
        <v>31</v>
      </c>
      <c r="D85" s="6">
        <v>160</v>
      </c>
      <c r="E85" s="6">
        <v>10200</v>
      </c>
      <c r="F85" s="6">
        <v>85</v>
      </c>
      <c r="G85" s="6">
        <v>14790</v>
      </c>
      <c r="H85" s="7">
        <v>27500</v>
      </c>
      <c r="I85" s="2" t="s">
        <v>32</v>
      </c>
      <c r="J85" s="4" t="s">
        <v>208</v>
      </c>
      <c r="K85" s="8">
        <v>32.549999999999997</v>
      </c>
      <c r="L85" s="8">
        <v>31.65</v>
      </c>
      <c r="M85" s="11">
        <v>10.95</v>
      </c>
      <c r="N85" s="92">
        <v>10.55</v>
      </c>
      <c r="O85" s="93"/>
      <c r="P85" s="92">
        <v>28.55</v>
      </c>
      <c r="Q85" s="93"/>
      <c r="R85" s="9">
        <v>9.5</v>
      </c>
      <c r="S85" s="8">
        <v>13.25</v>
      </c>
      <c r="T85" s="92">
        <v>9.3000000000000007</v>
      </c>
      <c r="U85" s="93"/>
      <c r="V85" s="131">
        <v>0.84199999999999997</v>
      </c>
      <c r="W85" s="132"/>
      <c r="X85" s="4" t="s">
        <v>207</v>
      </c>
      <c r="Y85" s="10">
        <v>9.25</v>
      </c>
      <c r="Z85" s="6">
        <v>14</v>
      </c>
      <c r="AA85" s="8">
        <v>1.05</v>
      </c>
      <c r="AB85" s="11">
        <v>2</v>
      </c>
      <c r="AC85" s="14"/>
    </row>
    <row r="86" spans="1:29" ht="14.1" customHeight="1">
      <c r="A86" s="4" t="s">
        <v>209</v>
      </c>
      <c r="B86" s="6">
        <v>12</v>
      </c>
      <c r="C86" s="4" t="s">
        <v>31</v>
      </c>
      <c r="D86" s="6">
        <v>160</v>
      </c>
      <c r="E86" s="6">
        <v>12200</v>
      </c>
      <c r="F86" s="6">
        <v>100</v>
      </c>
      <c r="G86" s="6">
        <v>17690</v>
      </c>
      <c r="H86" s="7">
        <v>32900</v>
      </c>
      <c r="I86" s="19" t="s">
        <v>141</v>
      </c>
      <c r="J86" s="4" t="s">
        <v>210</v>
      </c>
      <c r="K86" s="9">
        <v>33.5</v>
      </c>
      <c r="L86" s="8">
        <v>32.65</v>
      </c>
      <c r="M86" s="11">
        <v>10.75</v>
      </c>
      <c r="N86" s="92">
        <v>10.14</v>
      </c>
      <c r="O86" s="93"/>
      <c r="P86" s="99">
        <v>30.2</v>
      </c>
      <c r="Q86" s="100"/>
      <c r="R86" s="8">
        <v>9.14</v>
      </c>
      <c r="S86" s="8">
        <v>13.69</v>
      </c>
      <c r="T86" s="92">
        <v>9.8000000000000007</v>
      </c>
      <c r="U86" s="93"/>
      <c r="V86" s="131">
        <v>0.86499999999999999</v>
      </c>
      <c r="W86" s="132"/>
      <c r="X86" s="4" t="s">
        <v>209</v>
      </c>
      <c r="Y86" s="10">
        <v>8</v>
      </c>
      <c r="Z86" s="6">
        <v>15</v>
      </c>
      <c r="AA86" s="8">
        <v>1</v>
      </c>
      <c r="AB86" s="11">
        <v>1.9</v>
      </c>
      <c r="AC86" s="14"/>
    </row>
    <row r="87" spans="1:29" ht="14.1" customHeight="1">
      <c r="A87" s="4" t="s">
        <v>211</v>
      </c>
      <c r="B87" s="6">
        <v>18</v>
      </c>
      <c r="C87" s="4" t="s">
        <v>31</v>
      </c>
      <c r="D87" s="6">
        <v>210</v>
      </c>
      <c r="E87" s="6">
        <v>17800</v>
      </c>
      <c r="F87" s="6">
        <v>190</v>
      </c>
      <c r="G87" s="6">
        <v>26700</v>
      </c>
      <c r="H87" s="7">
        <v>53400</v>
      </c>
      <c r="I87" s="2" t="s">
        <v>62</v>
      </c>
      <c r="J87" s="4" t="s">
        <v>212</v>
      </c>
      <c r="K87" s="6">
        <v>34</v>
      </c>
      <c r="L87" s="8">
        <v>33.15</v>
      </c>
      <c r="M87" s="11">
        <v>9.25</v>
      </c>
      <c r="N87" s="92">
        <v>8.75</v>
      </c>
      <c r="O87" s="93"/>
      <c r="P87" s="92">
        <v>30.75</v>
      </c>
      <c r="Q87" s="93"/>
      <c r="R87" s="8">
        <v>8.14</v>
      </c>
      <c r="S87" s="8">
        <v>14.35</v>
      </c>
      <c r="T87" s="92">
        <v>10.69</v>
      </c>
      <c r="U87" s="93"/>
      <c r="V87" s="131">
        <v>0.97599999999999998</v>
      </c>
      <c r="W87" s="132"/>
      <c r="X87" s="4" t="s">
        <v>213</v>
      </c>
      <c r="Y87" s="10">
        <v>7</v>
      </c>
      <c r="Z87" s="6">
        <v>16</v>
      </c>
      <c r="AA87" s="8">
        <v>1.1299999999999999</v>
      </c>
      <c r="AB87" s="11">
        <v>2</v>
      </c>
      <c r="AC87" s="14"/>
    </row>
    <row r="88" spans="1:29" ht="14.1" customHeight="1">
      <c r="A88" s="4" t="s">
        <v>214</v>
      </c>
      <c r="B88" s="6">
        <v>18</v>
      </c>
      <c r="C88" s="4" t="s">
        <v>31</v>
      </c>
      <c r="D88" s="6">
        <v>225</v>
      </c>
      <c r="E88" s="6">
        <v>19400</v>
      </c>
      <c r="F88" s="6">
        <v>213</v>
      </c>
      <c r="G88" s="6">
        <v>29100</v>
      </c>
      <c r="H88" s="7">
        <v>52400</v>
      </c>
      <c r="I88" s="2" t="s">
        <v>62</v>
      </c>
      <c r="J88" s="4" t="s">
        <v>215</v>
      </c>
      <c r="K88" s="6">
        <v>34</v>
      </c>
      <c r="L88" s="8">
        <v>33.15</v>
      </c>
      <c r="M88" s="11">
        <v>9.25</v>
      </c>
      <c r="N88" s="92">
        <v>8.75</v>
      </c>
      <c r="O88" s="93"/>
      <c r="P88" s="92">
        <v>30.75</v>
      </c>
      <c r="Q88" s="93"/>
      <c r="R88" s="8">
        <v>8.15</v>
      </c>
      <c r="S88" s="9">
        <v>14.5</v>
      </c>
      <c r="T88" s="92">
        <v>11.6</v>
      </c>
      <c r="U88" s="93"/>
      <c r="V88" s="131">
        <v>0.86499999999999999</v>
      </c>
      <c r="W88" s="132"/>
      <c r="X88" s="4" t="s">
        <v>214</v>
      </c>
      <c r="Y88" s="10">
        <v>6</v>
      </c>
      <c r="Z88" s="6">
        <v>18</v>
      </c>
      <c r="AA88" s="8">
        <v>1.2</v>
      </c>
      <c r="AB88" s="11">
        <v>2.4</v>
      </c>
      <c r="AC88" s="14"/>
    </row>
    <row r="89" spans="1:29" ht="14.1" customHeight="1">
      <c r="A89" s="4" t="s">
        <v>216</v>
      </c>
      <c r="B89" s="6">
        <v>12</v>
      </c>
      <c r="C89" s="4" t="s">
        <v>31</v>
      </c>
      <c r="D89" s="6">
        <v>190</v>
      </c>
      <c r="E89" s="6">
        <v>13000</v>
      </c>
      <c r="F89" s="6">
        <v>95</v>
      </c>
      <c r="G89" s="6">
        <v>18850</v>
      </c>
      <c r="H89" s="7">
        <v>35100</v>
      </c>
      <c r="I89" s="19" t="s">
        <v>141</v>
      </c>
      <c r="J89" s="4" t="s">
        <v>217</v>
      </c>
      <c r="K89" s="9">
        <v>34.5</v>
      </c>
      <c r="L89" s="8">
        <v>33.65</v>
      </c>
      <c r="M89" s="11">
        <v>10.45</v>
      </c>
      <c r="N89" s="92">
        <v>9.89</v>
      </c>
      <c r="O89" s="93"/>
      <c r="P89" s="92">
        <v>31.14</v>
      </c>
      <c r="Q89" s="93"/>
      <c r="R89" s="8">
        <v>8.89</v>
      </c>
      <c r="S89" s="8">
        <v>14.25</v>
      </c>
      <c r="T89" s="92">
        <v>10.5</v>
      </c>
      <c r="U89" s="93"/>
      <c r="V89" s="131">
        <v>0.88800000000000001</v>
      </c>
      <c r="W89" s="132"/>
      <c r="X89" s="4" t="s">
        <v>216</v>
      </c>
      <c r="Y89" s="10">
        <v>8.25</v>
      </c>
      <c r="Z89" s="6">
        <v>16</v>
      </c>
      <c r="AA89" s="8">
        <v>1.05</v>
      </c>
      <c r="AB89" s="11">
        <v>1.85</v>
      </c>
      <c r="AC89" s="14"/>
    </row>
    <row r="90" spans="1:29" ht="14.1" customHeight="1">
      <c r="A90" s="4" t="s">
        <v>218</v>
      </c>
      <c r="B90" s="6">
        <v>10</v>
      </c>
      <c r="C90" s="4" t="s">
        <v>31</v>
      </c>
      <c r="D90" s="6">
        <v>190</v>
      </c>
      <c r="E90" s="6">
        <v>10870</v>
      </c>
      <c r="F90" s="6">
        <v>80</v>
      </c>
      <c r="G90" s="6">
        <v>15760</v>
      </c>
      <c r="H90" s="7">
        <v>29300</v>
      </c>
      <c r="I90" s="19" t="s">
        <v>141</v>
      </c>
      <c r="J90" s="4" t="s">
        <v>219</v>
      </c>
      <c r="K90" s="9">
        <v>34.5</v>
      </c>
      <c r="L90" s="8">
        <v>33.65</v>
      </c>
      <c r="M90" s="11">
        <v>10.45</v>
      </c>
      <c r="N90" s="99">
        <v>9.9</v>
      </c>
      <c r="O90" s="100"/>
      <c r="P90" s="92">
        <v>31.15</v>
      </c>
      <c r="Q90" s="93"/>
      <c r="R90" s="9">
        <v>8.9</v>
      </c>
      <c r="S90" s="8">
        <v>14.25</v>
      </c>
      <c r="T90" s="92">
        <v>10.3</v>
      </c>
      <c r="U90" s="93"/>
      <c r="V90" s="131">
        <v>0.88800000000000001</v>
      </c>
      <c r="W90" s="132"/>
      <c r="X90" s="4" t="s">
        <v>216</v>
      </c>
      <c r="Y90" s="10">
        <v>8.25</v>
      </c>
      <c r="Z90" s="6">
        <v>16</v>
      </c>
      <c r="AA90" s="8">
        <v>1.05</v>
      </c>
      <c r="AB90" s="11">
        <v>1.85</v>
      </c>
      <c r="AC90" s="14"/>
    </row>
    <row r="91" spans="1:29" ht="14.1" customHeight="1">
      <c r="A91" s="4" t="s">
        <v>218</v>
      </c>
      <c r="B91" s="6">
        <v>12</v>
      </c>
      <c r="C91" s="4" t="s">
        <v>31</v>
      </c>
      <c r="D91" s="6">
        <v>190</v>
      </c>
      <c r="E91" s="6">
        <v>13000</v>
      </c>
      <c r="F91" s="6">
        <v>95</v>
      </c>
      <c r="G91" s="6">
        <v>18850</v>
      </c>
      <c r="H91" s="7">
        <v>35100</v>
      </c>
      <c r="I91" s="19" t="s">
        <v>141</v>
      </c>
      <c r="J91" s="4" t="s">
        <v>220</v>
      </c>
      <c r="K91" s="8">
        <v>34.450000000000003</v>
      </c>
      <c r="L91" s="8">
        <v>33.65</v>
      </c>
      <c r="M91" s="11">
        <v>10.45</v>
      </c>
      <c r="N91" s="99">
        <v>9.8000000000000007</v>
      </c>
      <c r="O91" s="100"/>
      <c r="P91" s="99">
        <v>31.1</v>
      </c>
      <c r="Q91" s="100"/>
      <c r="R91" s="8">
        <v>8.85</v>
      </c>
      <c r="S91" s="9">
        <v>14.3</v>
      </c>
      <c r="T91" s="92">
        <v>10.5</v>
      </c>
      <c r="U91" s="93"/>
      <c r="V91" s="131">
        <v>0.88800000000000001</v>
      </c>
      <c r="W91" s="132"/>
      <c r="X91" s="4" t="s">
        <v>216</v>
      </c>
      <c r="Y91" s="10">
        <v>8.25</v>
      </c>
      <c r="Z91" s="6">
        <v>16</v>
      </c>
      <c r="AA91" s="8">
        <v>1.05</v>
      </c>
      <c r="AB91" s="11">
        <v>1.85</v>
      </c>
      <c r="AC91" s="14"/>
    </row>
    <row r="92" spans="1:29" ht="14.1" customHeight="1">
      <c r="A92" s="4" t="s">
        <v>221</v>
      </c>
      <c r="B92" s="6">
        <v>24</v>
      </c>
      <c r="C92" s="4" t="s">
        <v>31</v>
      </c>
      <c r="D92" s="4" t="s">
        <v>222</v>
      </c>
      <c r="E92" s="6">
        <v>17300</v>
      </c>
      <c r="F92" s="6">
        <v>155</v>
      </c>
      <c r="G92" s="6">
        <v>25590</v>
      </c>
      <c r="H92" s="7">
        <v>51900</v>
      </c>
      <c r="I92" s="2" t="s">
        <v>32</v>
      </c>
      <c r="J92" s="4" t="s">
        <v>223</v>
      </c>
      <c r="K92" s="6">
        <v>34</v>
      </c>
      <c r="L92" s="9">
        <v>32.6</v>
      </c>
      <c r="M92" s="31">
        <v>14</v>
      </c>
      <c r="N92" s="99">
        <v>13.2</v>
      </c>
      <c r="O92" s="100"/>
      <c r="P92" s="99">
        <v>30.5</v>
      </c>
      <c r="Q92" s="100"/>
      <c r="R92" s="8">
        <v>12.35</v>
      </c>
      <c r="S92" s="8">
        <v>13.69</v>
      </c>
      <c r="T92" s="92">
        <v>9.19</v>
      </c>
      <c r="U92" s="93"/>
      <c r="V92" s="131">
        <v>0.78200000000000003</v>
      </c>
      <c r="W92" s="132"/>
      <c r="X92" s="4" t="s">
        <v>221</v>
      </c>
      <c r="Y92" s="10">
        <v>11</v>
      </c>
      <c r="Z92" s="6">
        <v>12</v>
      </c>
      <c r="AA92" s="8">
        <v>1.38</v>
      </c>
      <c r="AB92" s="11">
        <v>3</v>
      </c>
      <c r="AC92" s="14"/>
    </row>
    <row r="93" spans="1:29" ht="14.1" customHeight="1">
      <c r="A93" s="4" t="s">
        <v>224</v>
      </c>
      <c r="B93" s="6">
        <v>26</v>
      </c>
      <c r="C93" s="4" t="s">
        <v>31</v>
      </c>
      <c r="D93" s="4" t="s">
        <v>225</v>
      </c>
      <c r="E93" s="6">
        <v>32000</v>
      </c>
      <c r="F93" s="6">
        <v>360</v>
      </c>
      <c r="G93" s="6">
        <v>48000</v>
      </c>
      <c r="H93" s="7">
        <v>96000</v>
      </c>
      <c r="I93" s="2" t="s">
        <v>32</v>
      </c>
      <c r="J93" s="4" t="s">
        <v>226</v>
      </c>
      <c r="K93" s="9">
        <v>34.5</v>
      </c>
      <c r="L93" s="9">
        <v>33.700000000000003</v>
      </c>
      <c r="M93" s="11">
        <v>9.75</v>
      </c>
      <c r="N93" s="92">
        <v>9.15</v>
      </c>
      <c r="O93" s="93"/>
      <c r="P93" s="92">
        <v>31.55</v>
      </c>
      <c r="Q93" s="93"/>
      <c r="R93" s="8">
        <v>8.39</v>
      </c>
      <c r="S93" s="8">
        <v>14.85</v>
      </c>
      <c r="T93" s="92">
        <v>11.9</v>
      </c>
      <c r="U93" s="93"/>
      <c r="V93" s="131">
        <v>0.85099999999999998</v>
      </c>
      <c r="W93" s="132"/>
      <c r="X93" s="4" t="s">
        <v>224</v>
      </c>
      <c r="Y93" s="10">
        <v>7.5</v>
      </c>
      <c r="Z93" s="6">
        <v>18</v>
      </c>
      <c r="AA93" s="8">
        <v>1.25</v>
      </c>
      <c r="AB93" s="11">
        <v>2.5499999999999998</v>
      </c>
      <c r="AC93" s="14"/>
    </row>
    <row r="94" spans="1:29" ht="14.1" customHeight="1">
      <c r="A94" s="4" t="s">
        <v>224</v>
      </c>
      <c r="B94" s="6">
        <v>26</v>
      </c>
      <c r="C94" s="4" t="s">
        <v>31</v>
      </c>
      <c r="D94" s="4" t="s">
        <v>174</v>
      </c>
      <c r="E94" s="6">
        <v>30100</v>
      </c>
      <c r="F94" s="6">
        <v>340</v>
      </c>
      <c r="G94" s="6">
        <v>45150</v>
      </c>
      <c r="H94" s="7">
        <v>90300</v>
      </c>
      <c r="I94" s="2" t="s">
        <v>32</v>
      </c>
      <c r="J94" s="4" t="s">
        <v>227</v>
      </c>
      <c r="K94" s="9">
        <v>34.5</v>
      </c>
      <c r="L94" s="9">
        <v>33.700000000000003</v>
      </c>
      <c r="M94" s="11">
        <v>9.75</v>
      </c>
      <c r="N94" s="92">
        <v>9.15</v>
      </c>
      <c r="O94" s="93"/>
      <c r="P94" s="92">
        <v>31.55</v>
      </c>
      <c r="Q94" s="93"/>
      <c r="R94" s="9">
        <v>8.4</v>
      </c>
      <c r="S94" s="8">
        <v>14.85</v>
      </c>
      <c r="T94" s="92">
        <v>11.9</v>
      </c>
      <c r="U94" s="93"/>
      <c r="V94" s="131">
        <v>0.85099999999999998</v>
      </c>
      <c r="W94" s="132"/>
      <c r="X94" s="4" t="s">
        <v>224</v>
      </c>
      <c r="Y94" s="10">
        <v>7.5</v>
      </c>
      <c r="Z94" s="6">
        <v>18</v>
      </c>
      <c r="AA94" s="8">
        <v>1.25</v>
      </c>
      <c r="AB94" s="11">
        <v>2.5499999999999998</v>
      </c>
      <c r="AC94" s="14"/>
    </row>
    <row r="95" spans="1:29" ht="14.1" customHeight="1">
      <c r="A95" s="4" t="s">
        <v>228</v>
      </c>
      <c r="B95" s="6">
        <v>20</v>
      </c>
      <c r="C95" s="4" t="s">
        <v>31</v>
      </c>
      <c r="D95" s="6">
        <v>225</v>
      </c>
      <c r="E95" s="6">
        <v>23400</v>
      </c>
      <c r="F95" s="6">
        <v>216</v>
      </c>
      <c r="G95" s="6">
        <v>35100</v>
      </c>
      <c r="H95" s="7">
        <v>63200</v>
      </c>
      <c r="I95" s="2" t="s">
        <v>62</v>
      </c>
      <c r="J95" s="4" t="s">
        <v>229</v>
      </c>
      <c r="K95" s="6">
        <v>35</v>
      </c>
      <c r="L95" s="8">
        <v>34.15</v>
      </c>
      <c r="M95" s="31">
        <v>11</v>
      </c>
      <c r="N95" s="99">
        <v>10.4</v>
      </c>
      <c r="O95" s="100"/>
      <c r="P95" s="99">
        <v>33.299999999999997</v>
      </c>
      <c r="Q95" s="100"/>
      <c r="R95" s="9">
        <v>9.9</v>
      </c>
      <c r="S95" s="9">
        <v>14.8</v>
      </c>
      <c r="T95" s="92">
        <v>11.8</v>
      </c>
      <c r="U95" s="93"/>
      <c r="V95" s="131">
        <v>0.77400000000000002</v>
      </c>
      <c r="W95" s="132"/>
      <c r="X95" s="4" t="s">
        <v>228</v>
      </c>
      <c r="Y95" s="10">
        <v>7</v>
      </c>
      <c r="Z95" s="6">
        <v>18</v>
      </c>
      <c r="AA95" s="8">
        <v>1.2</v>
      </c>
      <c r="AB95" s="11">
        <v>2.8</v>
      </c>
      <c r="AC95" s="14"/>
    </row>
    <row r="96" spans="1:29" ht="14.1" customHeight="1">
      <c r="A96" s="4" t="s">
        <v>230</v>
      </c>
      <c r="B96" s="6">
        <v>22</v>
      </c>
      <c r="C96" s="4" t="s">
        <v>31</v>
      </c>
      <c r="D96" s="4" t="s">
        <v>231</v>
      </c>
      <c r="E96" s="6">
        <v>23000</v>
      </c>
      <c r="F96" s="6">
        <v>210</v>
      </c>
      <c r="G96" s="6">
        <v>34500</v>
      </c>
      <c r="H96" s="7">
        <v>69000</v>
      </c>
      <c r="I96" s="2" t="s">
        <v>32</v>
      </c>
      <c r="J96" s="4" t="s">
        <v>232</v>
      </c>
      <c r="K96" s="6">
        <v>35</v>
      </c>
      <c r="L96" s="9">
        <v>34.1</v>
      </c>
      <c r="M96" s="15">
        <v>11.5</v>
      </c>
      <c r="N96" s="99">
        <v>10.9</v>
      </c>
      <c r="O96" s="100"/>
      <c r="P96" s="99">
        <v>31.8</v>
      </c>
      <c r="Q96" s="100"/>
      <c r="R96" s="9">
        <v>10.1</v>
      </c>
      <c r="S96" s="8">
        <v>14.75</v>
      </c>
      <c r="T96" s="92">
        <v>10.8</v>
      </c>
      <c r="U96" s="93"/>
      <c r="V96" s="131">
        <v>0.82799999999999996</v>
      </c>
      <c r="W96" s="132"/>
      <c r="X96" s="4" t="s">
        <v>233</v>
      </c>
      <c r="Y96" s="10">
        <v>9</v>
      </c>
      <c r="Z96" s="6">
        <v>16</v>
      </c>
      <c r="AA96" s="8">
        <v>1.38</v>
      </c>
      <c r="AB96" s="11">
        <v>2.8</v>
      </c>
      <c r="AC96" s="14"/>
    </row>
    <row r="97" spans="1:29" ht="14.45" customHeight="1">
      <c r="A97" s="4" t="s">
        <v>234</v>
      </c>
      <c r="B97" s="6">
        <v>26</v>
      </c>
      <c r="C97" s="4" t="s">
        <v>31</v>
      </c>
      <c r="D97" s="6">
        <v>240</v>
      </c>
      <c r="E97" s="6">
        <v>28300</v>
      </c>
      <c r="F97" s="6">
        <v>255</v>
      </c>
      <c r="G97" s="6">
        <v>42450</v>
      </c>
      <c r="H97" s="7">
        <v>76460</v>
      </c>
      <c r="I97" s="2" t="s">
        <v>32</v>
      </c>
      <c r="J97" s="4" t="s">
        <v>235</v>
      </c>
      <c r="K97" s="6">
        <v>35</v>
      </c>
      <c r="L97" s="8">
        <v>34.25</v>
      </c>
      <c r="M97" s="15">
        <v>11.5</v>
      </c>
      <c r="N97" s="99">
        <v>10.9</v>
      </c>
      <c r="O97" s="100"/>
      <c r="P97" s="92">
        <v>31.76</v>
      </c>
      <c r="Q97" s="93"/>
      <c r="R97" s="8">
        <v>10.119999999999999</v>
      </c>
      <c r="S97" s="9">
        <v>14.8</v>
      </c>
      <c r="T97" s="92">
        <v>11.7</v>
      </c>
      <c r="U97" s="93"/>
      <c r="V97" s="131">
        <v>0.78500000000000003</v>
      </c>
      <c r="W97" s="132"/>
      <c r="X97" s="4" t="s">
        <v>234</v>
      </c>
      <c r="Y97" s="10">
        <v>9</v>
      </c>
      <c r="Z97" s="6">
        <v>17</v>
      </c>
      <c r="AA97" s="8">
        <v>1.38</v>
      </c>
      <c r="AB97" s="11">
        <v>3</v>
      </c>
      <c r="AC97" s="14"/>
    </row>
    <row r="98" spans="1:29" ht="14.1" customHeight="1">
      <c r="A98" s="122" t="s">
        <v>0</v>
      </c>
      <c r="B98" s="105" t="s">
        <v>1</v>
      </c>
      <c r="C98" s="108"/>
      <c r="D98" s="106"/>
      <c r="E98" s="109" t="s">
        <v>2</v>
      </c>
      <c r="F98" s="110"/>
      <c r="G98" s="110"/>
      <c r="H98" s="111"/>
      <c r="I98" s="137" t="s">
        <v>3</v>
      </c>
      <c r="J98" s="137" t="s">
        <v>4</v>
      </c>
      <c r="K98" s="114" t="s">
        <v>5</v>
      </c>
      <c r="L98" s="115"/>
      <c r="M98" s="115"/>
      <c r="N98" s="115"/>
      <c r="O98" s="115"/>
      <c r="P98" s="115"/>
      <c r="Q98" s="115"/>
      <c r="R98" s="116"/>
      <c r="S98" s="122" t="s">
        <v>6</v>
      </c>
      <c r="T98" s="161" t="s">
        <v>7</v>
      </c>
      <c r="U98" s="162"/>
      <c r="V98" s="180" t="s">
        <v>8</v>
      </c>
      <c r="W98" s="181"/>
      <c r="X98" s="96" t="s">
        <v>9</v>
      </c>
      <c r="Y98" s="97"/>
      <c r="Z98" s="97"/>
      <c r="AA98" s="97"/>
      <c r="AB98" s="98"/>
      <c r="AC98" s="144" t="s">
        <v>10</v>
      </c>
    </row>
    <row r="99" spans="1:29" ht="14.1" customHeight="1">
      <c r="A99" s="133"/>
      <c r="B99" s="124" t="s">
        <v>11</v>
      </c>
      <c r="C99" s="147" t="s">
        <v>12</v>
      </c>
      <c r="D99" s="124" t="s">
        <v>13</v>
      </c>
      <c r="E99" s="124" t="s">
        <v>14</v>
      </c>
      <c r="F99" s="122" t="s">
        <v>15</v>
      </c>
      <c r="G99" s="122" t="s">
        <v>16</v>
      </c>
      <c r="H99" s="149" t="s">
        <v>17</v>
      </c>
      <c r="I99" s="138"/>
      <c r="J99" s="138"/>
      <c r="K99" s="101" t="s">
        <v>18</v>
      </c>
      <c r="L99" s="102"/>
      <c r="M99" s="103" t="s">
        <v>19</v>
      </c>
      <c r="N99" s="104"/>
      <c r="O99" s="167"/>
      <c r="P99" s="105" t="s">
        <v>20</v>
      </c>
      <c r="Q99" s="108"/>
      <c r="R99" s="106"/>
      <c r="S99" s="133"/>
      <c r="T99" s="163"/>
      <c r="U99" s="164"/>
      <c r="V99" s="182"/>
      <c r="W99" s="183"/>
      <c r="X99" s="147" t="s">
        <v>21</v>
      </c>
      <c r="Y99" s="122" t="s">
        <v>22</v>
      </c>
      <c r="Z99" s="122" t="s">
        <v>23</v>
      </c>
      <c r="AA99" s="124" t="s">
        <v>24</v>
      </c>
      <c r="AB99" s="124" t="s">
        <v>25</v>
      </c>
      <c r="AC99" s="145"/>
    </row>
    <row r="100" spans="1:29" ht="24.95" customHeight="1">
      <c r="A100" s="123"/>
      <c r="B100" s="125"/>
      <c r="C100" s="148"/>
      <c r="D100" s="125"/>
      <c r="E100" s="125"/>
      <c r="F100" s="123"/>
      <c r="G100" s="123"/>
      <c r="H100" s="150"/>
      <c r="I100" s="139"/>
      <c r="J100" s="139"/>
      <c r="K100" s="3" t="s">
        <v>26</v>
      </c>
      <c r="L100" s="1" t="s">
        <v>27</v>
      </c>
      <c r="M100" s="18" t="s">
        <v>26</v>
      </c>
      <c r="N100" s="129" t="s">
        <v>27</v>
      </c>
      <c r="O100" s="130"/>
      <c r="P100" s="127" t="s">
        <v>28</v>
      </c>
      <c r="Q100" s="128"/>
      <c r="R100" s="3" t="s">
        <v>29</v>
      </c>
      <c r="S100" s="123"/>
      <c r="T100" s="112"/>
      <c r="U100" s="113"/>
      <c r="V100" s="184"/>
      <c r="W100" s="185"/>
      <c r="X100" s="148"/>
      <c r="Y100" s="123"/>
      <c r="Z100" s="123"/>
      <c r="AA100" s="125"/>
      <c r="AB100" s="125"/>
      <c r="AC100" s="146"/>
    </row>
    <row r="101" spans="1:29" ht="14.1" customHeight="1">
      <c r="A101" s="4" t="s">
        <v>236</v>
      </c>
      <c r="B101" s="6">
        <v>30</v>
      </c>
      <c r="C101" s="4" t="s">
        <v>31</v>
      </c>
      <c r="D101" s="4" t="s">
        <v>237</v>
      </c>
      <c r="E101" s="6">
        <v>35800</v>
      </c>
      <c r="F101" s="6">
        <v>305</v>
      </c>
      <c r="G101" s="7">
        <v>53700</v>
      </c>
      <c r="H101" s="6">
        <v>85150</v>
      </c>
      <c r="I101" s="4" t="s">
        <v>32</v>
      </c>
      <c r="J101" s="4" t="s">
        <v>238</v>
      </c>
      <c r="K101" s="16">
        <v>35.799999999999997</v>
      </c>
      <c r="L101" s="9">
        <v>34.9</v>
      </c>
      <c r="M101" s="15">
        <v>10.4</v>
      </c>
      <c r="N101" s="120">
        <v>9.85</v>
      </c>
      <c r="O101" s="121"/>
      <c r="P101" s="99">
        <v>34.1</v>
      </c>
      <c r="Q101" s="100"/>
      <c r="R101" s="8">
        <v>9.35</v>
      </c>
      <c r="S101" s="8">
        <v>15.25</v>
      </c>
      <c r="T101" s="92">
        <v>12.4</v>
      </c>
      <c r="U101" s="93"/>
      <c r="V101" s="131">
        <v>0.85599999999999998</v>
      </c>
      <c r="W101" s="132"/>
      <c r="X101" s="4" t="s">
        <v>236</v>
      </c>
      <c r="Y101" s="11">
        <v>8.5</v>
      </c>
      <c r="Z101" s="6">
        <v>18</v>
      </c>
      <c r="AA101" s="8">
        <v>1.75</v>
      </c>
      <c r="AB101" s="8">
        <v>3.2</v>
      </c>
      <c r="AC101" s="14"/>
    </row>
    <row r="102" spans="1:29" ht="14.1" customHeight="1">
      <c r="A102" s="4" t="s">
        <v>239</v>
      </c>
      <c r="B102" s="6">
        <v>20</v>
      </c>
      <c r="C102" s="4" t="s">
        <v>31</v>
      </c>
      <c r="D102" s="6">
        <v>225</v>
      </c>
      <c r="E102" s="6">
        <v>24925</v>
      </c>
      <c r="F102" s="6">
        <v>221</v>
      </c>
      <c r="G102" s="7">
        <v>37400</v>
      </c>
      <c r="H102" s="6">
        <v>67300</v>
      </c>
      <c r="I102" s="4" t="s">
        <v>141</v>
      </c>
      <c r="J102" s="4" t="s">
        <v>240</v>
      </c>
      <c r="K102" s="7">
        <v>36</v>
      </c>
      <c r="L102" s="8">
        <v>35.25</v>
      </c>
      <c r="M102" s="15">
        <v>11.5</v>
      </c>
      <c r="N102" s="176">
        <v>10.9</v>
      </c>
      <c r="O102" s="177"/>
      <c r="P102" s="99">
        <v>34.299999999999997</v>
      </c>
      <c r="Q102" s="100"/>
      <c r="R102" s="8">
        <v>10.35</v>
      </c>
      <c r="S102" s="9">
        <v>15.3</v>
      </c>
      <c r="T102" s="92">
        <v>12.4</v>
      </c>
      <c r="U102" s="93"/>
      <c r="V102" s="131">
        <v>0.74</v>
      </c>
      <c r="W102" s="132"/>
      <c r="X102" s="4" t="s">
        <v>239</v>
      </c>
      <c r="Y102" s="11">
        <v>7.5</v>
      </c>
      <c r="Z102" s="6">
        <v>19</v>
      </c>
      <c r="AA102" s="8">
        <v>1.2</v>
      </c>
      <c r="AB102" s="8">
        <v>2.6</v>
      </c>
      <c r="AC102" s="14"/>
    </row>
    <row r="103" spans="1:29" ht="14.1" customHeight="1">
      <c r="A103" s="4" t="s">
        <v>241</v>
      </c>
      <c r="B103" s="6">
        <v>18</v>
      </c>
      <c r="C103" s="4" t="s">
        <v>31</v>
      </c>
      <c r="D103" s="6">
        <v>225</v>
      </c>
      <c r="E103" s="6">
        <v>21525</v>
      </c>
      <c r="F103" s="6">
        <v>177</v>
      </c>
      <c r="G103" s="7">
        <v>32300</v>
      </c>
      <c r="H103" s="6">
        <v>58125</v>
      </c>
      <c r="I103" s="4" t="s">
        <v>141</v>
      </c>
      <c r="J103" s="4" t="s">
        <v>242</v>
      </c>
      <c r="K103" s="7">
        <v>36</v>
      </c>
      <c r="L103" s="9">
        <v>35.200000000000003</v>
      </c>
      <c r="M103" s="31">
        <v>12</v>
      </c>
      <c r="N103" s="120">
        <v>11.35</v>
      </c>
      <c r="O103" s="121"/>
      <c r="P103" s="99">
        <v>34.200000000000003</v>
      </c>
      <c r="Q103" s="100"/>
      <c r="R103" s="9">
        <v>10.8</v>
      </c>
      <c r="S103" s="9">
        <v>15.2</v>
      </c>
      <c r="T103" s="92">
        <v>11.8</v>
      </c>
      <c r="U103" s="93"/>
      <c r="V103" s="131">
        <v>0.753</v>
      </c>
      <c r="W103" s="132"/>
      <c r="X103" s="4" t="s">
        <v>241</v>
      </c>
      <c r="Y103" s="11">
        <v>7.75</v>
      </c>
      <c r="Z103" s="6">
        <v>18</v>
      </c>
      <c r="AA103" s="8">
        <v>1.2</v>
      </c>
      <c r="AB103" s="4" t="s">
        <v>52</v>
      </c>
      <c r="AC103" s="14"/>
    </row>
    <row r="104" spans="1:29" ht="14.1" customHeight="1">
      <c r="A104" s="4" t="s">
        <v>243</v>
      </c>
      <c r="B104" s="6">
        <v>12</v>
      </c>
      <c r="C104" s="4" t="s">
        <v>31</v>
      </c>
      <c r="D104" s="6">
        <v>190</v>
      </c>
      <c r="E104" s="6">
        <v>13000</v>
      </c>
      <c r="F104" s="6">
        <v>80</v>
      </c>
      <c r="G104" s="7">
        <v>18850</v>
      </c>
      <c r="H104" s="6">
        <v>35100</v>
      </c>
      <c r="I104" s="4" t="s">
        <v>141</v>
      </c>
      <c r="J104" s="4" t="s">
        <v>244</v>
      </c>
      <c r="K104" s="7">
        <v>37</v>
      </c>
      <c r="L104" s="9">
        <v>36.1</v>
      </c>
      <c r="M104" s="11">
        <v>11.75</v>
      </c>
      <c r="N104" s="120">
        <v>11.15</v>
      </c>
      <c r="O104" s="121"/>
      <c r="P104" s="92">
        <v>33.25</v>
      </c>
      <c r="Q104" s="93"/>
      <c r="R104" s="8">
        <v>10.35</v>
      </c>
      <c r="S104" s="8">
        <v>15.05</v>
      </c>
      <c r="T104" s="92">
        <v>10.3</v>
      </c>
      <c r="U104" s="93"/>
      <c r="V104" s="131">
        <v>0.89700000000000002</v>
      </c>
      <c r="W104" s="132"/>
      <c r="X104" s="4" t="s">
        <v>243</v>
      </c>
      <c r="Y104" s="11">
        <v>9.25</v>
      </c>
      <c r="Z104" s="6">
        <v>16</v>
      </c>
      <c r="AA104" s="8">
        <v>1</v>
      </c>
      <c r="AB104" s="8">
        <v>1.63</v>
      </c>
      <c r="AC104" s="14"/>
    </row>
    <row r="105" spans="1:29" ht="14.1" customHeight="1">
      <c r="A105" s="4" t="s">
        <v>245</v>
      </c>
      <c r="B105" s="6">
        <v>24</v>
      </c>
      <c r="C105" s="4" t="s">
        <v>31</v>
      </c>
      <c r="D105" s="6">
        <v>225</v>
      </c>
      <c r="E105" s="6">
        <v>25000</v>
      </c>
      <c r="F105" s="6">
        <v>160</v>
      </c>
      <c r="G105" s="7">
        <v>37500</v>
      </c>
      <c r="H105" s="6">
        <v>75000</v>
      </c>
      <c r="I105" s="4" t="s">
        <v>141</v>
      </c>
      <c r="J105" s="4" t="s">
        <v>246</v>
      </c>
      <c r="K105" s="7">
        <v>37</v>
      </c>
      <c r="L105" s="8">
        <v>36.049999999999997</v>
      </c>
      <c r="M105" s="31">
        <v>14</v>
      </c>
      <c r="N105" s="176">
        <v>13.3</v>
      </c>
      <c r="O105" s="177"/>
      <c r="P105" s="92">
        <v>32.85</v>
      </c>
      <c r="Q105" s="93"/>
      <c r="R105" s="9">
        <v>12.3</v>
      </c>
      <c r="S105" s="8">
        <v>15.14</v>
      </c>
      <c r="T105" s="92">
        <v>10.5</v>
      </c>
      <c r="U105" s="93"/>
      <c r="V105" s="131">
        <v>0.82399999999999995</v>
      </c>
      <c r="W105" s="132"/>
      <c r="X105" s="4" t="s">
        <v>245</v>
      </c>
      <c r="Y105" s="11">
        <v>11</v>
      </c>
      <c r="Z105" s="6">
        <v>14</v>
      </c>
      <c r="AA105" s="8">
        <v>1.5</v>
      </c>
      <c r="AB105" s="8">
        <v>3</v>
      </c>
      <c r="AC105" s="14"/>
    </row>
    <row r="106" spans="1:29" ht="14.1" customHeight="1">
      <c r="A106" s="4" t="s">
        <v>247</v>
      </c>
      <c r="B106" s="6">
        <v>22</v>
      </c>
      <c r="C106" s="4" t="s">
        <v>31</v>
      </c>
      <c r="D106" s="6">
        <v>235</v>
      </c>
      <c r="E106" s="6">
        <v>24100</v>
      </c>
      <c r="F106" s="6">
        <v>165</v>
      </c>
      <c r="G106" s="7">
        <v>36150</v>
      </c>
      <c r="H106" s="6">
        <v>65000</v>
      </c>
      <c r="I106" s="4" t="s">
        <v>141</v>
      </c>
      <c r="J106" s="4" t="s">
        <v>248</v>
      </c>
      <c r="K106" s="7">
        <v>37</v>
      </c>
      <c r="L106" s="9">
        <v>36.1</v>
      </c>
      <c r="M106" s="31">
        <v>14</v>
      </c>
      <c r="N106" s="176">
        <v>13.3</v>
      </c>
      <c r="O106" s="177"/>
      <c r="P106" s="92">
        <v>33.04</v>
      </c>
      <c r="Q106" s="93"/>
      <c r="R106" s="9">
        <v>12.3</v>
      </c>
      <c r="S106" s="8">
        <v>15.25</v>
      </c>
      <c r="T106" s="92">
        <v>10.4</v>
      </c>
      <c r="U106" s="93"/>
      <c r="V106" s="131">
        <v>0.78800000000000003</v>
      </c>
      <c r="W106" s="132"/>
      <c r="X106" s="4" t="s">
        <v>247</v>
      </c>
      <c r="Y106" s="11">
        <v>9</v>
      </c>
      <c r="Z106" s="6">
        <v>15</v>
      </c>
      <c r="AA106" s="8">
        <v>1.3</v>
      </c>
      <c r="AB106" s="8">
        <v>2.8</v>
      </c>
      <c r="AC106" s="14"/>
    </row>
    <row r="107" spans="1:29" ht="14.1" customHeight="1">
      <c r="A107" s="4" t="s">
        <v>249</v>
      </c>
      <c r="B107" s="6">
        <v>20</v>
      </c>
      <c r="C107" s="4" t="s">
        <v>31</v>
      </c>
      <c r="D107" s="6">
        <v>210</v>
      </c>
      <c r="E107" s="6">
        <v>25275</v>
      </c>
      <c r="F107" s="6">
        <v>192</v>
      </c>
      <c r="G107" s="7">
        <v>38000</v>
      </c>
      <c r="H107" s="6">
        <v>68300</v>
      </c>
      <c r="I107" s="4" t="s">
        <v>62</v>
      </c>
      <c r="J107" s="4" t="s">
        <v>250</v>
      </c>
      <c r="K107" s="7">
        <v>38</v>
      </c>
      <c r="L107" s="9">
        <v>37.1</v>
      </c>
      <c r="M107" s="31">
        <v>12</v>
      </c>
      <c r="N107" s="120">
        <v>11.35</v>
      </c>
      <c r="O107" s="121"/>
      <c r="P107" s="99">
        <v>36.1</v>
      </c>
      <c r="Q107" s="100"/>
      <c r="R107" s="9">
        <v>10.8</v>
      </c>
      <c r="S107" s="6">
        <v>16</v>
      </c>
      <c r="T107" s="92">
        <v>12.5</v>
      </c>
      <c r="U107" s="93"/>
      <c r="V107" s="131">
        <v>0.79400000000000004</v>
      </c>
      <c r="W107" s="132"/>
      <c r="X107" s="4" t="s">
        <v>251</v>
      </c>
      <c r="Y107" s="11">
        <v>7.75</v>
      </c>
      <c r="Z107" s="6">
        <v>19</v>
      </c>
      <c r="AA107" s="8">
        <v>1.3</v>
      </c>
      <c r="AB107" s="8">
        <v>2.73</v>
      </c>
      <c r="AC107" s="14"/>
    </row>
    <row r="108" spans="1:29" ht="14.1" customHeight="1">
      <c r="A108" s="4" t="s">
        <v>249</v>
      </c>
      <c r="B108" s="6">
        <v>20</v>
      </c>
      <c r="C108" s="4" t="s">
        <v>31</v>
      </c>
      <c r="D108" s="6">
        <v>225</v>
      </c>
      <c r="E108" s="6">
        <v>25275</v>
      </c>
      <c r="F108" s="6">
        <v>192</v>
      </c>
      <c r="G108" s="7">
        <v>38000</v>
      </c>
      <c r="H108" s="6">
        <v>68300</v>
      </c>
      <c r="I108" s="4" t="s">
        <v>62</v>
      </c>
      <c r="J108" s="4" t="s">
        <v>252</v>
      </c>
      <c r="K108" s="7">
        <v>38</v>
      </c>
      <c r="L108" s="9">
        <v>37.1</v>
      </c>
      <c r="M108" s="31">
        <v>12</v>
      </c>
      <c r="N108" s="120">
        <v>11.35</v>
      </c>
      <c r="O108" s="121"/>
      <c r="P108" s="99">
        <v>36.1</v>
      </c>
      <c r="Q108" s="100"/>
      <c r="R108" s="9">
        <v>10.8</v>
      </c>
      <c r="S108" s="6">
        <v>16</v>
      </c>
      <c r="T108" s="92">
        <v>12.5</v>
      </c>
      <c r="U108" s="93"/>
      <c r="V108" s="131">
        <v>0.79400000000000004</v>
      </c>
      <c r="W108" s="132"/>
      <c r="X108" s="4" t="s">
        <v>251</v>
      </c>
      <c r="Y108" s="11">
        <v>7.75</v>
      </c>
      <c r="Z108" s="6">
        <v>19</v>
      </c>
      <c r="AA108" s="8">
        <v>1.3</v>
      </c>
      <c r="AB108" s="8">
        <v>2.73</v>
      </c>
      <c r="AC108" s="14"/>
    </row>
    <row r="109" spans="1:29" ht="14.1" customHeight="1">
      <c r="A109" s="4" t="s">
        <v>253</v>
      </c>
      <c r="B109" s="6">
        <v>20</v>
      </c>
      <c r="C109" s="4" t="s">
        <v>31</v>
      </c>
      <c r="D109" s="6">
        <v>225</v>
      </c>
      <c r="E109" s="6">
        <v>25075</v>
      </c>
      <c r="F109" s="6">
        <v>172</v>
      </c>
      <c r="G109" s="7">
        <v>37625</v>
      </c>
      <c r="H109" s="6">
        <v>67730</v>
      </c>
      <c r="I109" s="4" t="s">
        <v>141</v>
      </c>
      <c r="J109" s="4" t="s">
        <v>254</v>
      </c>
      <c r="K109" s="7">
        <v>38</v>
      </c>
      <c r="L109" s="8">
        <v>37.15</v>
      </c>
      <c r="M109" s="31">
        <v>13</v>
      </c>
      <c r="N109" s="176">
        <v>12.3</v>
      </c>
      <c r="O109" s="177"/>
      <c r="P109" s="159">
        <v>36</v>
      </c>
      <c r="Q109" s="160"/>
      <c r="R109" s="9">
        <v>11.7</v>
      </c>
      <c r="S109" s="9">
        <v>15.8</v>
      </c>
      <c r="T109" s="92">
        <v>11.8</v>
      </c>
      <c r="U109" s="93"/>
      <c r="V109" s="131">
        <v>0.77</v>
      </c>
      <c r="W109" s="132"/>
      <c r="X109" s="4" t="s">
        <v>253</v>
      </c>
      <c r="Y109" s="9">
        <v>8.5</v>
      </c>
      <c r="Z109" s="6">
        <v>18</v>
      </c>
      <c r="AA109" s="8">
        <v>1.2</v>
      </c>
      <c r="AB109" s="8">
        <v>2.4</v>
      </c>
      <c r="AC109" s="14"/>
    </row>
    <row r="110" spans="1:29" ht="14.1" customHeight="1">
      <c r="A110" s="4" t="s">
        <v>255</v>
      </c>
      <c r="B110" s="6">
        <v>20</v>
      </c>
      <c r="C110" s="4" t="s">
        <v>31</v>
      </c>
      <c r="D110" s="6">
        <v>225</v>
      </c>
      <c r="E110" s="6">
        <v>27100</v>
      </c>
      <c r="F110" s="6">
        <v>166</v>
      </c>
      <c r="G110" s="7">
        <v>39295</v>
      </c>
      <c r="H110" s="6">
        <v>73200</v>
      </c>
      <c r="I110" s="4" t="s">
        <v>141</v>
      </c>
      <c r="J110" s="4" t="s">
        <v>256</v>
      </c>
      <c r="K110" s="7">
        <v>40</v>
      </c>
      <c r="L110" s="9">
        <v>39.1</v>
      </c>
      <c r="M110" s="31">
        <v>14</v>
      </c>
      <c r="N110" s="176">
        <v>13.2</v>
      </c>
      <c r="O110" s="177"/>
      <c r="P110" s="92">
        <v>36.25</v>
      </c>
      <c r="Q110" s="93"/>
      <c r="R110" s="6">
        <v>12</v>
      </c>
      <c r="S110" s="9">
        <v>16.600000000000001</v>
      </c>
      <c r="T110" s="92">
        <v>12.3</v>
      </c>
      <c r="U110" s="93"/>
      <c r="V110" s="131">
        <v>0.755</v>
      </c>
      <c r="W110" s="132"/>
      <c r="X110" s="4" t="s">
        <v>255</v>
      </c>
      <c r="Y110" s="11">
        <v>9</v>
      </c>
      <c r="Z110" s="6">
        <v>19</v>
      </c>
      <c r="AA110" s="8">
        <v>1.2</v>
      </c>
      <c r="AB110" s="8">
        <v>2.5</v>
      </c>
      <c r="AC110" s="14"/>
    </row>
    <row r="111" spans="1:29" ht="25.5" customHeight="1">
      <c r="A111" s="4" t="s">
        <v>257</v>
      </c>
      <c r="B111" s="6">
        <v>24</v>
      </c>
      <c r="C111" s="4" t="s">
        <v>31</v>
      </c>
      <c r="D111" s="6">
        <v>225</v>
      </c>
      <c r="E111" s="6">
        <v>33200</v>
      </c>
      <c r="F111" s="6">
        <v>200</v>
      </c>
      <c r="G111" s="7">
        <v>48140</v>
      </c>
      <c r="H111" s="6">
        <v>89600</v>
      </c>
      <c r="I111" s="4" t="s">
        <v>141</v>
      </c>
      <c r="J111" s="25" t="s">
        <v>258</v>
      </c>
      <c r="K111" s="7">
        <v>40</v>
      </c>
      <c r="L111" s="9">
        <v>39.1</v>
      </c>
      <c r="M111" s="15">
        <v>14.5</v>
      </c>
      <c r="N111" s="120">
        <v>13.75</v>
      </c>
      <c r="O111" s="121"/>
      <c r="P111" s="92">
        <v>36.25</v>
      </c>
      <c r="Q111" s="93"/>
      <c r="R111" s="9">
        <v>12.8</v>
      </c>
      <c r="S111" s="8">
        <v>16.64</v>
      </c>
      <c r="T111" s="92">
        <v>12.7</v>
      </c>
      <c r="U111" s="93"/>
      <c r="V111" s="131">
        <v>0.72599999999999998</v>
      </c>
      <c r="W111" s="132"/>
      <c r="X111" s="4" t="s">
        <v>257</v>
      </c>
      <c r="Y111" s="11">
        <v>9.5</v>
      </c>
      <c r="Z111" s="6">
        <v>19</v>
      </c>
      <c r="AA111" s="8">
        <v>1.4</v>
      </c>
      <c r="AB111" s="8">
        <v>3.1</v>
      </c>
      <c r="AC111" s="30"/>
    </row>
    <row r="112" spans="1:29" ht="38.25" customHeight="1">
      <c r="A112" s="21" t="s">
        <v>257</v>
      </c>
      <c r="B112" s="22">
        <v>26</v>
      </c>
      <c r="C112" s="21" t="s">
        <v>31</v>
      </c>
      <c r="D112" s="22">
        <v>225</v>
      </c>
      <c r="E112" s="22">
        <v>36800</v>
      </c>
      <c r="F112" s="22">
        <v>220</v>
      </c>
      <c r="G112" s="23">
        <v>53360</v>
      </c>
      <c r="H112" s="22">
        <v>99360</v>
      </c>
      <c r="I112" s="21" t="s">
        <v>141</v>
      </c>
      <c r="J112" s="25" t="s">
        <v>259</v>
      </c>
      <c r="K112" s="23">
        <v>40</v>
      </c>
      <c r="L112" s="27">
        <v>39.1</v>
      </c>
      <c r="M112" s="33">
        <v>14.5</v>
      </c>
      <c r="N112" s="186">
        <v>13.75</v>
      </c>
      <c r="O112" s="187"/>
      <c r="P112" s="168">
        <v>36.25</v>
      </c>
      <c r="Q112" s="169"/>
      <c r="R112" s="27">
        <v>12.8</v>
      </c>
      <c r="S112" s="26">
        <v>16.64</v>
      </c>
      <c r="T112" s="168">
        <v>12.89</v>
      </c>
      <c r="U112" s="169"/>
      <c r="V112" s="172">
        <v>0.72599999999999998</v>
      </c>
      <c r="W112" s="173"/>
      <c r="X112" s="21" t="s">
        <v>257</v>
      </c>
      <c r="Y112" s="28">
        <v>9.5</v>
      </c>
      <c r="Z112" s="22">
        <v>19</v>
      </c>
      <c r="AA112" s="26">
        <v>1.4</v>
      </c>
      <c r="AB112" s="26">
        <v>3.1</v>
      </c>
      <c r="AC112" s="30"/>
    </row>
    <row r="113" spans="1:29" ht="14.1" customHeight="1">
      <c r="A113" s="4" t="s">
        <v>257</v>
      </c>
      <c r="B113" s="6">
        <v>26</v>
      </c>
      <c r="C113" s="4" t="s">
        <v>31</v>
      </c>
      <c r="D113" s="6">
        <v>235</v>
      </c>
      <c r="E113" s="6">
        <v>36800</v>
      </c>
      <c r="F113" s="6">
        <v>220</v>
      </c>
      <c r="G113" s="7">
        <v>53360</v>
      </c>
      <c r="H113" s="6">
        <v>99360</v>
      </c>
      <c r="I113" s="4" t="s">
        <v>141</v>
      </c>
      <c r="J113" s="4" t="s">
        <v>260</v>
      </c>
      <c r="K113" s="7">
        <v>40</v>
      </c>
      <c r="L113" s="9">
        <v>39.1</v>
      </c>
      <c r="M113" s="15">
        <v>14.5</v>
      </c>
      <c r="N113" s="120">
        <v>13.75</v>
      </c>
      <c r="O113" s="121"/>
      <c r="P113" s="92">
        <v>36.25</v>
      </c>
      <c r="Q113" s="93"/>
      <c r="R113" s="9">
        <v>12.8</v>
      </c>
      <c r="S113" s="8">
        <v>16.64</v>
      </c>
      <c r="T113" s="92">
        <v>12.89</v>
      </c>
      <c r="U113" s="93"/>
      <c r="V113" s="131">
        <v>0.72599999999999998</v>
      </c>
      <c r="W113" s="132"/>
      <c r="X113" s="4" t="s">
        <v>257</v>
      </c>
      <c r="Y113" s="11">
        <v>9.5</v>
      </c>
      <c r="Z113" s="6">
        <v>19</v>
      </c>
      <c r="AA113" s="8">
        <v>1.4</v>
      </c>
      <c r="AB113" s="8">
        <v>3.1</v>
      </c>
      <c r="AC113" s="14"/>
    </row>
    <row r="114" spans="1:29" ht="14.1" customHeight="1">
      <c r="A114" s="4" t="s">
        <v>261</v>
      </c>
      <c r="B114" s="6">
        <v>28</v>
      </c>
      <c r="C114" s="4" t="s">
        <v>31</v>
      </c>
      <c r="D114" s="6">
        <v>235</v>
      </c>
      <c r="E114" s="6">
        <v>39500</v>
      </c>
      <c r="F114" s="6">
        <v>195</v>
      </c>
      <c r="G114" s="7">
        <v>57270</v>
      </c>
      <c r="H114" s="6">
        <v>106600</v>
      </c>
      <c r="I114" s="4" t="s">
        <v>141</v>
      </c>
      <c r="J114" s="4" t="s">
        <v>262</v>
      </c>
      <c r="K114" s="7">
        <v>40</v>
      </c>
      <c r="L114" s="8">
        <v>39.049999999999997</v>
      </c>
      <c r="M114" s="15">
        <v>15.5</v>
      </c>
      <c r="N114" s="120">
        <v>14.75</v>
      </c>
      <c r="O114" s="121"/>
      <c r="P114" s="99">
        <v>35.700000000000003</v>
      </c>
      <c r="Q114" s="100"/>
      <c r="R114" s="8">
        <v>13.64</v>
      </c>
      <c r="S114" s="9">
        <v>16.100000000000001</v>
      </c>
      <c r="T114" s="92">
        <v>11.39</v>
      </c>
      <c r="U114" s="93"/>
      <c r="V114" s="131">
        <v>0.77700000000000002</v>
      </c>
      <c r="W114" s="132"/>
      <c r="X114" s="4" t="s">
        <v>261</v>
      </c>
      <c r="Y114" s="11">
        <v>10</v>
      </c>
      <c r="Z114" s="6">
        <v>16</v>
      </c>
      <c r="AA114" s="8">
        <v>1.25</v>
      </c>
      <c r="AB114" s="8">
        <v>3.2</v>
      </c>
      <c r="AC114" s="14"/>
    </row>
    <row r="115" spans="1:29" ht="14.1" customHeight="1">
      <c r="A115" s="4" t="s">
        <v>263</v>
      </c>
      <c r="B115" s="6">
        <v>24</v>
      </c>
      <c r="C115" s="4" t="s">
        <v>31</v>
      </c>
      <c r="D115" s="6">
        <v>225</v>
      </c>
      <c r="E115" s="6">
        <v>31400</v>
      </c>
      <c r="F115" s="6">
        <v>190</v>
      </c>
      <c r="G115" s="7">
        <v>47100</v>
      </c>
      <c r="H115" s="6">
        <v>94200</v>
      </c>
      <c r="I115" s="4" t="s">
        <v>141</v>
      </c>
      <c r="J115" s="4" t="s">
        <v>264</v>
      </c>
      <c r="K115" s="7">
        <v>41</v>
      </c>
      <c r="L115" s="8">
        <v>40.049999999999997</v>
      </c>
      <c r="M115" s="31">
        <v>15</v>
      </c>
      <c r="N115" s="120">
        <v>14.25</v>
      </c>
      <c r="O115" s="121"/>
      <c r="P115" s="99">
        <v>36.9</v>
      </c>
      <c r="Q115" s="100"/>
      <c r="R115" s="8">
        <v>13.19</v>
      </c>
      <c r="S115" s="9">
        <v>17.2</v>
      </c>
      <c r="T115" s="92">
        <v>12.5</v>
      </c>
      <c r="U115" s="93"/>
      <c r="V115" s="131">
        <v>0.76900000000000002</v>
      </c>
      <c r="W115" s="132"/>
      <c r="X115" s="4" t="s">
        <v>263</v>
      </c>
      <c r="Y115" s="11">
        <v>12.75</v>
      </c>
      <c r="Z115" s="6">
        <v>18</v>
      </c>
      <c r="AA115" s="8">
        <v>1.63</v>
      </c>
      <c r="AB115" s="8">
        <v>3</v>
      </c>
      <c r="AC115" s="14"/>
    </row>
    <row r="116" spans="1:29" ht="14.1" customHeight="1">
      <c r="A116" s="4" t="s">
        <v>265</v>
      </c>
      <c r="B116" s="6">
        <v>24</v>
      </c>
      <c r="C116" s="4" t="s">
        <v>31</v>
      </c>
      <c r="D116" s="6">
        <v>225</v>
      </c>
      <c r="E116" s="6">
        <v>33650</v>
      </c>
      <c r="F116" s="6">
        <v>187</v>
      </c>
      <c r="G116" s="7">
        <v>48800</v>
      </c>
      <c r="H116" s="6">
        <v>90900</v>
      </c>
      <c r="I116" s="4" t="s">
        <v>141</v>
      </c>
      <c r="J116" s="4" t="s">
        <v>266</v>
      </c>
      <c r="K116" s="7">
        <v>41</v>
      </c>
      <c r="L116" s="9">
        <v>40.1</v>
      </c>
      <c r="M116" s="31">
        <v>15</v>
      </c>
      <c r="N116" s="120">
        <v>14.25</v>
      </c>
      <c r="O116" s="121"/>
      <c r="P116" s="92">
        <v>38.79</v>
      </c>
      <c r="Q116" s="93"/>
      <c r="R116" s="9">
        <v>13.5</v>
      </c>
      <c r="S116" s="6">
        <v>17</v>
      </c>
      <c r="T116" s="92">
        <v>12.9</v>
      </c>
      <c r="U116" s="93"/>
      <c r="V116" s="131">
        <v>0.73599999999999999</v>
      </c>
      <c r="W116" s="132"/>
      <c r="X116" s="4" t="s">
        <v>265</v>
      </c>
      <c r="Y116" s="11">
        <v>9.75</v>
      </c>
      <c r="Z116" s="6">
        <v>19</v>
      </c>
      <c r="AA116" s="8">
        <v>1.4</v>
      </c>
      <c r="AB116" s="8">
        <v>3.1</v>
      </c>
      <c r="AC116" s="14"/>
    </row>
    <row r="117" spans="1:29" ht="14.1" customHeight="1">
      <c r="A117" s="4" t="s">
        <v>267</v>
      </c>
      <c r="B117" s="6">
        <v>26</v>
      </c>
      <c r="C117" s="4" t="s">
        <v>31</v>
      </c>
      <c r="D117" s="6">
        <v>225</v>
      </c>
      <c r="E117" s="6">
        <v>37800</v>
      </c>
      <c r="F117" s="6">
        <v>190</v>
      </c>
      <c r="G117" s="7">
        <v>56700</v>
      </c>
      <c r="H117" s="6">
        <v>102100</v>
      </c>
      <c r="I117" s="4" t="s">
        <v>141</v>
      </c>
      <c r="J117" s="4" t="s">
        <v>268</v>
      </c>
      <c r="K117" s="7">
        <v>42</v>
      </c>
      <c r="L117" s="9">
        <v>41.1</v>
      </c>
      <c r="M117" s="31">
        <v>16</v>
      </c>
      <c r="N117" s="176">
        <v>15.2</v>
      </c>
      <c r="O117" s="177"/>
      <c r="P117" s="99">
        <v>37.9</v>
      </c>
      <c r="Q117" s="100"/>
      <c r="R117" s="9">
        <v>14.1</v>
      </c>
      <c r="S117" s="8">
        <v>17.29</v>
      </c>
      <c r="T117" s="92">
        <v>12.89</v>
      </c>
      <c r="U117" s="93"/>
      <c r="V117" s="131">
        <v>0.72199999999999998</v>
      </c>
      <c r="W117" s="132"/>
      <c r="X117" s="4" t="s">
        <v>257</v>
      </c>
      <c r="Y117" s="11">
        <v>9.5</v>
      </c>
      <c r="Z117" s="6">
        <v>19</v>
      </c>
      <c r="AA117" s="8">
        <v>1.4</v>
      </c>
      <c r="AB117" s="8">
        <v>3.1</v>
      </c>
      <c r="AC117" s="14"/>
    </row>
    <row r="118" spans="1:29" ht="14.1" customHeight="1">
      <c r="A118" s="4" t="s">
        <v>269</v>
      </c>
      <c r="B118" s="6">
        <v>28</v>
      </c>
      <c r="C118" s="4" t="s">
        <v>31</v>
      </c>
      <c r="D118" s="4" t="s">
        <v>222</v>
      </c>
      <c r="E118" s="6">
        <v>38600</v>
      </c>
      <c r="F118" s="6">
        <v>215</v>
      </c>
      <c r="G118" s="7">
        <v>56900</v>
      </c>
      <c r="H118" s="6">
        <v>115800</v>
      </c>
      <c r="I118" s="4" t="s">
        <v>32</v>
      </c>
      <c r="J118" s="4" t="s">
        <v>270</v>
      </c>
      <c r="K118" s="7">
        <v>43</v>
      </c>
      <c r="L118" s="9">
        <v>42.1</v>
      </c>
      <c r="M118" s="31">
        <v>16</v>
      </c>
      <c r="N118" s="176">
        <v>15.2</v>
      </c>
      <c r="O118" s="177"/>
      <c r="P118" s="99">
        <v>38.9</v>
      </c>
      <c r="Q118" s="100"/>
      <c r="R118" s="8">
        <v>14.15</v>
      </c>
      <c r="S118" s="8">
        <v>17.95</v>
      </c>
      <c r="T118" s="92">
        <v>13.7</v>
      </c>
      <c r="U118" s="93"/>
      <c r="V118" s="131">
        <v>0.72199999999999998</v>
      </c>
      <c r="W118" s="132"/>
      <c r="X118" s="4" t="s">
        <v>269</v>
      </c>
      <c r="Y118" s="11">
        <v>13</v>
      </c>
      <c r="Z118" s="6">
        <v>20</v>
      </c>
      <c r="AA118" s="8">
        <v>1.75</v>
      </c>
      <c r="AB118" s="8">
        <v>3.45</v>
      </c>
      <c r="AC118" s="14"/>
    </row>
    <row r="119" spans="1:29" ht="14.1" customHeight="1">
      <c r="A119" s="4" t="s">
        <v>271</v>
      </c>
      <c r="B119" s="6">
        <v>26</v>
      </c>
      <c r="C119" s="4" t="s">
        <v>31</v>
      </c>
      <c r="D119" s="6">
        <v>225</v>
      </c>
      <c r="E119" s="6">
        <v>40600</v>
      </c>
      <c r="F119" s="6">
        <v>210</v>
      </c>
      <c r="G119" s="7">
        <v>60900</v>
      </c>
      <c r="H119" s="6">
        <v>109600</v>
      </c>
      <c r="I119" s="4" t="s">
        <v>141</v>
      </c>
      <c r="J119" s="4" t="s">
        <v>272</v>
      </c>
      <c r="K119" s="16">
        <v>43.5</v>
      </c>
      <c r="L119" s="8">
        <v>42.55</v>
      </c>
      <c r="M119" s="31">
        <v>16</v>
      </c>
      <c r="N119" s="176">
        <v>15.2</v>
      </c>
      <c r="O119" s="177"/>
      <c r="P119" s="92">
        <v>41.25</v>
      </c>
      <c r="Q119" s="93"/>
      <c r="R119" s="9">
        <v>14.4</v>
      </c>
      <c r="S119" s="8">
        <v>18.25</v>
      </c>
      <c r="T119" s="92">
        <v>14.1</v>
      </c>
      <c r="U119" s="93"/>
      <c r="V119" s="131">
        <v>0.70599999999999996</v>
      </c>
      <c r="W119" s="132"/>
      <c r="X119" s="4" t="s">
        <v>273</v>
      </c>
      <c r="Y119" s="11">
        <v>10.5</v>
      </c>
      <c r="Z119" s="6">
        <v>21</v>
      </c>
      <c r="AA119" s="8">
        <v>1.6</v>
      </c>
      <c r="AB119" s="8">
        <v>1.24</v>
      </c>
      <c r="AC119" s="14"/>
    </row>
    <row r="120" spans="1:29" ht="14.1" customHeight="1">
      <c r="A120" s="4" t="s">
        <v>274</v>
      </c>
      <c r="B120" s="6">
        <v>30</v>
      </c>
      <c r="C120" s="4" t="s">
        <v>31</v>
      </c>
      <c r="D120" s="6">
        <v>225</v>
      </c>
      <c r="E120" s="6">
        <v>42500</v>
      </c>
      <c r="F120" s="6">
        <v>195</v>
      </c>
      <c r="G120" s="7">
        <v>63750</v>
      </c>
      <c r="H120" s="6">
        <v>127500</v>
      </c>
      <c r="I120" s="4" t="s">
        <v>141</v>
      </c>
      <c r="J120" s="4" t="s">
        <v>275</v>
      </c>
      <c r="K120" s="16">
        <v>44.5</v>
      </c>
      <c r="L120" s="9">
        <v>43.5</v>
      </c>
      <c r="M120" s="15">
        <v>16.5</v>
      </c>
      <c r="N120" s="176">
        <v>15.7</v>
      </c>
      <c r="O120" s="177"/>
      <c r="P120" s="99">
        <v>39.700000000000003</v>
      </c>
      <c r="Q120" s="100"/>
      <c r="R120" s="9">
        <v>14.5</v>
      </c>
      <c r="S120" s="8">
        <v>18.350000000000001</v>
      </c>
      <c r="T120" s="92">
        <v>12.8</v>
      </c>
      <c r="U120" s="93"/>
      <c r="V120" s="131">
        <v>0.80600000000000005</v>
      </c>
      <c r="W120" s="132"/>
      <c r="X120" s="4" t="s">
        <v>276</v>
      </c>
      <c r="Y120" s="11">
        <v>13.25</v>
      </c>
      <c r="Z120" s="6">
        <v>18</v>
      </c>
      <c r="AA120" s="8">
        <v>1.63</v>
      </c>
      <c r="AB120" s="8">
        <v>3.55</v>
      </c>
      <c r="AC120" s="14"/>
    </row>
    <row r="121" spans="1:29" ht="14.1" customHeight="1">
      <c r="A121" s="4" t="s">
        <v>277</v>
      </c>
      <c r="B121" s="6">
        <v>28</v>
      </c>
      <c r="C121" s="4" t="s">
        <v>31</v>
      </c>
      <c r="D121" s="6">
        <v>225</v>
      </c>
      <c r="E121" s="6">
        <v>42800</v>
      </c>
      <c r="F121" s="6">
        <v>195</v>
      </c>
      <c r="G121" s="7">
        <v>64200</v>
      </c>
      <c r="H121" s="6">
        <v>115600</v>
      </c>
      <c r="I121" s="4" t="s">
        <v>141</v>
      </c>
      <c r="J121" s="4" t="s">
        <v>278</v>
      </c>
      <c r="K121" s="16">
        <v>44.5</v>
      </c>
      <c r="L121" s="9">
        <v>43.5</v>
      </c>
      <c r="M121" s="15">
        <v>16.5</v>
      </c>
      <c r="N121" s="176">
        <v>15.7</v>
      </c>
      <c r="O121" s="177"/>
      <c r="P121" s="92">
        <v>40.090000000000003</v>
      </c>
      <c r="Q121" s="93"/>
      <c r="R121" s="8">
        <v>14.55</v>
      </c>
      <c r="S121" s="8">
        <v>18.350000000000001</v>
      </c>
      <c r="T121" s="92">
        <v>13.9</v>
      </c>
      <c r="U121" s="93"/>
      <c r="V121" s="131">
        <v>0.745</v>
      </c>
      <c r="W121" s="132"/>
      <c r="X121" s="4" t="s">
        <v>277</v>
      </c>
      <c r="Y121" s="11">
        <v>10.5</v>
      </c>
      <c r="Z121" s="6">
        <v>20</v>
      </c>
      <c r="AA121" s="8">
        <v>1.6</v>
      </c>
      <c r="AB121" s="8">
        <v>3.5</v>
      </c>
      <c r="AC121" s="14"/>
    </row>
    <row r="122" spans="1:29" ht="25.5" customHeight="1">
      <c r="A122" s="4" t="s">
        <v>273</v>
      </c>
      <c r="B122" s="6">
        <v>28</v>
      </c>
      <c r="C122" s="4" t="s">
        <v>31</v>
      </c>
      <c r="D122" s="6">
        <v>225</v>
      </c>
      <c r="E122" s="6">
        <v>44700</v>
      </c>
      <c r="F122" s="6">
        <v>214</v>
      </c>
      <c r="G122" s="7">
        <v>64800</v>
      </c>
      <c r="H122" s="6">
        <v>121000</v>
      </c>
      <c r="I122" s="4" t="s">
        <v>141</v>
      </c>
      <c r="J122" s="25" t="s">
        <v>279</v>
      </c>
      <c r="K122" s="16">
        <v>44.5</v>
      </c>
      <c r="L122" s="9">
        <v>43.5</v>
      </c>
      <c r="M122" s="15">
        <v>16.5</v>
      </c>
      <c r="N122" s="176">
        <v>15.7</v>
      </c>
      <c r="O122" s="177"/>
      <c r="P122" s="99">
        <v>42.2</v>
      </c>
      <c r="Q122" s="100"/>
      <c r="R122" s="9">
        <v>14.8</v>
      </c>
      <c r="S122" s="9">
        <v>18.5</v>
      </c>
      <c r="T122" s="92">
        <v>13.5</v>
      </c>
      <c r="U122" s="93"/>
      <c r="V122" s="131">
        <v>0.71399999999999997</v>
      </c>
      <c r="W122" s="132"/>
      <c r="X122" s="4" t="s">
        <v>273</v>
      </c>
      <c r="Y122" s="11">
        <v>10.5</v>
      </c>
      <c r="Z122" s="6">
        <v>21</v>
      </c>
      <c r="AA122" s="8">
        <v>1.6</v>
      </c>
      <c r="AB122" s="8">
        <v>3.3</v>
      </c>
      <c r="AC122" s="30"/>
    </row>
    <row r="123" spans="1:29" ht="14.1" customHeight="1">
      <c r="A123" s="4" t="s">
        <v>273</v>
      </c>
      <c r="B123" s="6">
        <v>28</v>
      </c>
      <c r="C123" s="4" t="s">
        <v>31</v>
      </c>
      <c r="D123" s="6">
        <v>235</v>
      </c>
      <c r="E123" s="6">
        <v>44700</v>
      </c>
      <c r="F123" s="6">
        <v>214</v>
      </c>
      <c r="G123" s="7">
        <v>64800</v>
      </c>
      <c r="H123" s="6">
        <v>121000</v>
      </c>
      <c r="I123" s="4" t="s">
        <v>141</v>
      </c>
      <c r="J123" s="4" t="s">
        <v>280</v>
      </c>
      <c r="K123" s="16">
        <v>44.5</v>
      </c>
      <c r="L123" s="9">
        <v>43.5</v>
      </c>
      <c r="M123" s="15">
        <v>16.5</v>
      </c>
      <c r="N123" s="176">
        <v>15.7</v>
      </c>
      <c r="O123" s="177"/>
      <c r="P123" s="99">
        <v>42.2</v>
      </c>
      <c r="Q123" s="100"/>
      <c r="R123" s="9">
        <v>14.8</v>
      </c>
      <c r="S123" s="9">
        <v>18.5</v>
      </c>
      <c r="T123" s="92">
        <v>13.5</v>
      </c>
      <c r="U123" s="93"/>
      <c r="V123" s="131">
        <v>0.71399999999999997</v>
      </c>
      <c r="W123" s="132"/>
      <c r="X123" s="4" t="s">
        <v>273</v>
      </c>
      <c r="Y123" s="11">
        <v>10.5</v>
      </c>
      <c r="Z123" s="6">
        <v>21</v>
      </c>
      <c r="AA123" s="8">
        <v>1.6</v>
      </c>
      <c r="AB123" s="8">
        <v>3.3</v>
      </c>
      <c r="AC123" s="14"/>
    </row>
    <row r="124" spans="1:29" ht="14.1" customHeight="1">
      <c r="A124" s="4" t="s">
        <v>273</v>
      </c>
      <c r="B124" s="6">
        <v>30</v>
      </c>
      <c r="C124" s="4" t="s">
        <v>31</v>
      </c>
      <c r="D124" s="6">
        <v>235</v>
      </c>
      <c r="E124" s="6">
        <v>48400</v>
      </c>
      <c r="F124" s="6">
        <v>230</v>
      </c>
      <c r="G124" s="7">
        <v>70180</v>
      </c>
      <c r="H124" s="6">
        <v>130680</v>
      </c>
      <c r="I124" s="4" t="s">
        <v>141</v>
      </c>
      <c r="J124" s="4" t="s">
        <v>281</v>
      </c>
      <c r="K124" s="16">
        <v>44.5</v>
      </c>
      <c r="L124" s="9">
        <v>43.5</v>
      </c>
      <c r="M124" s="15">
        <v>16.5</v>
      </c>
      <c r="N124" s="176">
        <v>15.7</v>
      </c>
      <c r="O124" s="177"/>
      <c r="P124" s="99">
        <v>42.2</v>
      </c>
      <c r="Q124" s="100"/>
      <c r="R124" s="9">
        <v>14.8</v>
      </c>
      <c r="S124" s="9">
        <v>18.5</v>
      </c>
      <c r="T124" s="92">
        <v>13.5</v>
      </c>
      <c r="U124" s="93"/>
      <c r="V124" s="131">
        <v>0.71399999999999997</v>
      </c>
      <c r="W124" s="132"/>
      <c r="X124" s="4" t="s">
        <v>273</v>
      </c>
      <c r="Y124" s="11">
        <v>10.5</v>
      </c>
      <c r="Z124" s="6">
        <v>21</v>
      </c>
      <c r="AA124" s="8">
        <v>1.6</v>
      </c>
      <c r="AB124" s="8">
        <v>3.3</v>
      </c>
      <c r="AC124" s="14"/>
    </row>
    <row r="125" spans="1:29" ht="14.1" customHeight="1">
      <c r="A125" s="4" t="s">
        <v>282</v>
      </c>
      <c r="B125" s="6">
        <v>30</v>
      </c>
      <c r="C125" s="4" t="s">
        <v>31</v>
      </c>
      <c r="D125" s="4" t="s">
        <v>283</v>
      </c>
      <c r="E125" s="6">
        <v>53800</v>
      </c>
      <c r="F125" s="6">
        <v>260</v>
      </c>
      <c r="G125" s="7">
        <v>80700</v>
      </c>
      <c r="H125" s="6">
        <v>161400</v>
      </c>
      <c r="I125" s="4" t="s">
        <v>32</v>
      </c>
      <c r="J125" s="4" t="s">
        <v>284</v>
      </c>
      <c r="K125" s="7">
        <v>46</v>
      </c>
      <c r="L125" s="9">
        <v>45.1</v>
      </c>
      <c r="M125" s="31">
        <v>16</v>
      </c>
      <c r="N125" s="176">
        <v>15.2</v>
      </c>
      <c r="O125" s="177"/>
      <c r="P125" s="99">
        <v>42.2</v>
      </c>
      <c r="Q125" s="100"/>
      <c r="R125" s="9">
        <v>14.1</v>
      </c>
      <c r="S125" s="8">
        <v>19.64</v>
      </c>
      <c r="T125" s="92">
        <v>15</v>
      </c>
      <c r="U125" s="93"/>
      <c r="V125" s="131">
        <v>0.70699999999999996</v>
      </c>
      <c r="W125" s="132"/>
      <c r="X125" s="4" t="s">
        <v>282</v>
      </c>
      <c r="Y125" s="11">
        <v>10.5</v>
      </c>
      <c r="Z125" s="9">
        <v>23.5</v>
      </c>
      <c r="AA125" s="8">
        <v>1.25</v>
      </c>
      <c r="AB125" s="8">
        <v>3.15</v>
      </c>
      <c r="AC125" s="14"/>
    </row>
    <row r="126" spans="1:29" ht="14.1" customHeight="1">
      <c r="A126" s="4" t="s">
        <v>285</v>
      </c>
      <c r="B126" s="6">
        <v>28</v>
      </c>
      <c r="C126" s="4" t="s">
        <v>31</v>
      </c>
      <c r="D126" s="6">
        <v>225</v>
      </c>
      <c r="E126" s="6">
        <v>44200</v>
      </c>
      <c r="F126" s="6">
        <v>180</v>
      </c>
      <c r="G126" s="7">
        <v>64100</v>
      </c>
      <c r="H126" s="6">
        <v>119300</v>
      </c>
      <c r="I126" s="4" t="s">
        <v>141</v>
      </c>
      <c r="J126" s="4" t="s">
        <v>286</v>
      </c>
      <c r="K126" s="7">
        <v>46</v>
      </c>
      <c r="L126" s="6">
        <v>45</v>
      </c>
      <c r="M126" s="31">
        <v>18</v>
      </c>
      <c r="N126" s="120">
        <v>17.149999999999999</v>
      </c>
      <c r="O126" s="121"/>
      <c r="P126" s="92">
        <v>41.29</v>
      </c>
      <c r="Q126" s="93"/>
      <c r="R126" s="8">
        <v>15.85</v>
      </c>
      <c r="S126" s="8">
        <v>18.850000000000001</v>
      </c>
      <c r="T126" s="92">
        <v>13.6</v>
      </c>
      <c r="U126" s="93"/>
      <c r="V126" s="131">
        <v>0.72499999999999998</v>
      </c>
      <c r="W126" s="132"/>
      <c r="X126" s="4" t="s">
        <v>287</v>
      </c>
      <c r="Y126" s="11">
        <v>11</v>
      </c>
      <c r="Z126" s="6">
        <v>20</v>
      </c>
      <c r="AA126" s="8">
        <v>1.6</v>
      </c>
      <c r="AB126" s="8">
        <v>3.55</v>
      </c>
      <c r="AC126" s="14"/>
    </row>
    <row r="127" spans="1:29" ht="14.1" customHeight="1">
      <c r="A127" s="4" t="s">
        <v>285</v>
      </c>
      <c r="B127" s="6">
        <v>32</v>
      </c>
      <c r="C127" s="4" t="s">
        <v>31</v>
      </c>
      <c r="D127" s="6">
        <v>235</v>
      </c>
      <c r="E127" s="6">
        <v>51100</v>
      </c>
      <c r="F127" s="6">
        <v>205</v>
      </c>
      <c r="G127" s="7">
        <v>74100</v>
      </c>
      <c r="H127" s="6">
        <v>138000</v>
      </c>
      <c r="I127" s="4" t="s">
        <v>141</v>
      </c>
      <c r="J127" s="4" t="s">
        <v>288</v>
      </c>
      <c r="K127" s="7">
        <v>46</v>
      </c>
      <c r="L127" s="6">
        <v>45</v>
      </c>
      <c r="M127" s="31">
        <v>18</v>
      </c>
      <c r="N127" s="120">
        <v>17.149999999999999</v>
      </c>
      <c r="O127" s="121"/>
      <c r="P127" s="92">
        <v>41.29</v>
      </c>
      <c r="Q127" s="93"/>
      <c r="R127" s="8">
        <v>15.85</v>
      </c>
      <c r="S127" s="8">
        <v>18.850000000000001</v>
      </c>
      <c r="T127" s="92">
        <v>13.7</v>
      </c>
      <c r="U127" s="93"/>
      <c r="V127" s="131">
        <v>0.72499999999999998</v>
      </c>
      <c r="W127" s="132"/>
      <c r="X127" s="4" t="s">
        <v>287</v>
      </c>
      <c r="Y127" s="11">
        <v>11</v>
      </c>
      <c r="Z127" s="6">
        <v>20</v>
      </c>
      <c r="AA127" s="8">
        <v>1.6</v>
      </c>
      <c r="AB127" s="8">
        <v>3.8</v>
      </c>
      <c r="AC127" s="14"/>
    </row>
    <row r="128" spans="1:29" ht="14.1" customHeight="1">
      <c r="A128" s="4" t="s">
        <v>289</v>
      </c>
      <c r="B128" s="4" t="s">
        <v>290</v>
      </c>
      <c r="C128" s="4" t="s">
        <v>31</v>
      </c>
      <c r="D128" s="6">
        <v>225</v>
      </c>
      <c r="E128" s="6">
        <v>52235</v>
      </c>
      <c r="F128" s="6">
        <v>219</v>
      </c>
      <c r="G128" s="7">
        <v>78353</v>
      </c>
      <c r="H128" s="6">
        <v>156705</v>
      </c>
      <c r="I128" s="4" t="s">
        <v>141</v>
      </c>
      <c r="J128" s="4" t="s">
        <v>291</v>
      </c>
      <c r="K128" s="7">
        <v>49</v>
      </c>
      <c r="L128" s="6">
        <v>48</v>
      </c>
      <c r="M128" s="31">
        <v>18</v>
      </c>
      <c r="N128" s="120">
        <v>17.149999999999999</v>
      </c>
      <c r="O128" s="121"/>
      <c r="P128" s="99">
        <v>46.3</v>
      </c>
      <c r="Q128" s="100"/>
      <c r="R128" s="9">
        <v>16.2</v>
      </c>
      <c r="S128" s="9">
        <v>20.6</v>
      </c>
      <c r="T128" s="92">
        <v>15</v>
      </c>
      <c r="U128" s="93"/>
      <c r="V128" s="131">
        <v>0.754</v>
      </c>
      <c r="W128" s="132"/>
      <c r="X128" s="4" t="s">
        <v>289</v>
      </c>
      <c r="Y128" s="11">
        <v>13.75</v>
      </c>
      <c r="Z128" s="6">
        <v>22</v>
      </c>
      <c r="AA128" s="8">
        <v>1.88</v>
      </c>
      <c r="AB128" s="8">
        <v>3.75</v>
      </c>
      <c r="AC128" s="14"/>
    </row>
    <row r="129" spans="1:30" ht="25.5" customHeight="1">
      <c r="A129" s="4" t="s">
        <v>292</v>
      </c>
      <c r="B129" s="6">
        <v>32</v>
      </c>
      <c r="C129" s="4" t="s">
        <v>31</v>
      </c>
      <c r="D129" s="6">
        <v>235</v>
      </c>
      <c r="E129" s="6">
        <v>51900</v>
      </c>
      <c r="F129" s="6">
        <v>195</v>
      </c>
      <c r="G129" s="7">
        <v>77800</v>
      </c>
      <c r="H129" s="6">
        <v>155700</v>
      </c>
      <c r="I129" s="4" t="s">
        <v>141</v>
      </c>
      <c r="J129" s="25" t="s">
        <v>293</v>
      </c>
      <c r="K129" s="7">
        <v>49</v>
      </c>
      <c r="L129" s="6">
        <v>48</v>
      </c>
      <c r="M129" s="31">
        <v>19</v>
      </c>
      <c r="N129" s="120">
        <v>18.149999999999999</v>
      </c>
      <c r="O129" s="121"/>
      <c r="P129" s="99">
        <v>43.8</v>
      </c>
      <c r="Q129" s="100"/>
      <c r="R129" s="9">
        <v>16.7</v>
      </c>
      <c r="S129" s="8">
        <v>20.29</v>
      </c>
      <c r="T129" s="92">
        <v>14</v>
      </c>
      <c r="U129" s="93"/>
      <c r="V129" s="131">
        <v>0.76700000000000002</v>
      </c>
      <c r="W129" s="132"/>
      <c r="X129" s="4" t="s">
        <v>294</v>
      </c>
      <c r="Y129" s="11">
        <v>13.25</v>
      </c>
      <c r="Z129" s="6">
        <v>20</v>
      </c>
      <c r="AA129" s="8">
        <v>1.88</v>
      </c>
      <c r="AB129" s="8">
        <v>3.75</v>
      </c>
      <c r="AC129" s="30"/>
    </row>
    <row r="130" spans="1:30" ht="14.1" customHeight="1">
      <c r="A130" s="4" t="s">
        <v>292</v>
      </c>
      <c r="B130" s="6">
        <v>34</v>
      </c>
      <c r="C130" s="4" t="s">
        <v>31</v>
      </c>
      <c r="D130" s="6">
        <v>235</v>
      </c>
      <c r="E130" s="6">
        <v>55700</v>
      </c>
      <c r="F130" s="6">
        <v>215</v>
      </c>
      <c r="G130" s="7">
        <v>83550</v>
      </c>
      <c r="H130" s="6">
        <v>167100</v>
      </c>
      <c r="I130" s="4" t="s">
        <v>141</v>
      </c>
      <c r="J130" s="4" t="s">
        <v>295</v>
      </c>
      <c r="K130" s="7">
        <v>49</v>
      </c>
      <c r="L130" s="6">
        <v>48</v>
      </c>
      <c r="M130" s="31">
        <v>19</v>
      </c>
      <c r="N130" s="120">
        <v>18.149999999999999</v>
      </c>
      <c r="O130" s="121"/>
      <c r="P130" s="99">
        <v>43.8</v>
      </c>
      <c r="Q130" s="100"/>
      <c r="R130" s="9">
        <v>16.7</v>
      </c>
      <c r="S130" s="8">
        <v>20.29</v>
      </c>
      <c r="T130" s="92">
        <v>14</v>
      </c>
      <c r="U130" s="93"/>
      <c r="V130" s="131">
        <v>0.76700000000000002</v>
      </c>
      <c r="W130" s="132"/>
      <c r="X130" s="4" t="s">
        <v>294</v>
      </c>
      <c r="Y130" s="11">
        <v>13.25</v>
      </c>
      <c r="Z130" s="6">
        <v>20</v>
      </c>
      <c r="AA130" s="8">
        <v>1.88</v>
      </c>
      <c r="AB130" s="8">
        <v>3.75</v>
      </c>
      <c r="AC130" s="14"/>
    </row>
    <row r="131" spans="1:30" ht="14.1" customHeight="1">
      <c r="A131" s="4" t="s">
        <v>292</v>
      </c>
      <c r="B131" s="6">
        <v>34</v>
      </c>
      <c r="C131" s="4" t="s">
        <v>31</v>
      </c>
      <c r="D131" s="6">
        <v>245</v>
      </c>
      <c r="E131" s="6">
        <v>55700</v>
      </c>
      <c r="F131" s="6">
        <v>215</v>
      </c>
      <c r="G131" s="7">
        <v>83550</v>
      </c>
      <c r="H131" s="6">
        <v>167100</v>
      </c>
      <c r="I131" s="4" t="s">
        <v>141</v>
      </c>
      <c r="J131" s="4" t="s">
        <v>296</v>
      </c>
      <c r="K131" s="7">
        <v>49</v>
      </c>
      <c r="L131" s="6">
        <v>48</v>
      </c>
      <c r="M131" s="31">
        <v>19</v>
      </c>
      <c r="N131" s="120">
        <v>18.149999999999999</v>
      </c>
      <c r="O131" s="121"/>
      <c r="P131" s="99">
        <v>43.8</v>
      </c>
      <c r="Q131" s="100"/>
      <c r="R131" s="9">
        <v>16.7</v>
      </c>
      <c r="S131" s="8">
        <v>20.29</v>
      </c>
      <c r="T131" s="92">
        <v>14</v>
      </c>
      <c r="U131" s="93"/>
      <c r="V131" s="131">
        <v>0.76700000000000002</v>
      </c>
      <c r="W131" s="132"/>
      <c r="X131" s="4" t="s">
        <v>294</v>
      </c>
      <c r="Y131" s="11">
        <v>13.25</v>
      </c>
      <c r="Z131" s="6">
        <v>20</v>
      </c>
      <c r="AA131" s="8">
        <v>1.88</v>
      </c>
      <c r="AB131" s="8">
        <v>3.75</v>
      </c>
      <c r="AC131" s="14"/>
    </row>
    <row r="132" spans="1:30" ht="15" customHeight="1">
      <c r="A132" s="4" t="s">
        <v>297</v>
      </c>
      <c r="B132" s="6">
        <v>24</v>
      </c>
      <c r="C132" s="4" t="s">
        <v>31</v>
      </c>
      <c r="D132" s="6">
        <v>225</v>
      </c>
      <c r="E132" s="6">
        <v>41000</v>
      </c>
      <c r="F132" s="6">
        <v>155</v>
      </c>
      <c r="G132" s="7">
        <v>61500</v>
      </c>
      <c r="H132" s="6">
        <v>110700</v>
      </c>
      <c r="I132" s="4" t="s">
        <v>141</v>
      </c>
      <c r="J132" s="4" t="s">
        <v>298</v>
      </c>
      <c r="K132" s="7">
        <v>49</v>
      </c>
      <c r="L132" s="6">
        <v>48</v>
      </c>
      <c r="M132" s="31">
        <v>19</v>
      </c>
      <c r="N132" s="120">
        <v>18.149999999999999</v>
      </c>
      <c r="O132" s="121"/>
      <c r="P132" s="99">
        <v>46.3</v>
      </c>
      <c r="Q132" s="100"/>
      <c r="R132" s="9">
        <v>17.100000000000001</v>
      </c>
      <c r="S132" s="9">
        <v>20.2</v>
      </c>
      <c r="T132" s="92">
        <v>15</v>
      </c>
      <c r="U132" s="93"/>
      <c r="V132" s="131">
        <v>0.71199999999999997</v>
      </c>
      <c r="W132" s="132"/>
      <c r="X132" s="4" t="s">
        <v>297</v>
      </c>
      <c r="Y132" s="11">
        <v>12</v>
      </c>
      <c r="Z132" s="6">
        <v>22</v>
      </c>
      <c r="AA132" s="8">
        <v>1.7</v>
      </c>
      <c r="AB132" s="8">
        <v>3.95</v>
      </c>
      <c r="AC132" s="14"/>
    </row>
    <row r="133" spans="1:30" ht="25.5" customHeight="1">
      <c r="A133" s="4" t="s">
        <v>297</v>
      </c>
      <c r="B133" s="6">
        <v>32</v>
      </c>
      <c r="C133" s="4" t="s">
        <v>31</v>
      </c>
      <c r="D133" s="6">
        <v>235</v>
      </c>
      <c r="E133" s="6">
        <v>56600</v>
      </c>
      <c r="F133" s="6">
        <v>205</v>
      </c>
      <c r="G133" s="7">
        <v>84900</v>
      </c>
      <c r="H133" s="6">
        <v>152800</v>
      </c>
      <c r="I133" s="4" t="s">
        <v>141</v>
      </c>
      <c r="J133" s="25" t="s">
        <v>299</v>
      </c>
      <c r="K133" s="7">
        <v>49</v>
      </c>
      <c r="L133" s="6">
        <v>48</v>
      </c>
      <c r="M133" s="31">
        <v>19</v>
      </c>
      <c r="N133" s="120">
        <v>18.149999999999999</v>
      </c>
      <c r="O133" s="121"/>
      <c r="P133" s="92">
        <v>46.29</v>
      </c>
      <c r="Q133" s="93"/>
      <c r="R133" s="9">
        <v>17.100000000000001</v>
      </c>
      <c r="S133" s="9">
        <v>20.2</v>
      </c>
      <c r="T133" s="92">
        <v>15</v>
      </c>
      <c r="U133" s="93"/>
      <c r="V133" s="131">
        <v>0.71199999999999997</v>
      </c>
      <c r="W133" s="132"/>
      <c r="X133" s="4" t="s">
        <v>297</v>
      </c>
      <c r="Y133" s="11">
        <v>12</v>
      </c>
      <c r="Z133" s="6">
        <v>22</v>
      </c>
      <c r="AA133" s="8">
        <v>1.7</v>
      </c>
      <c r="AB133" s="8">
        <v>3.95</v>
      </c>
      <c r="AC133" s="30"/>
    </row>
    <row r="134" spans="1:30" ht="14.1" customHeight="1">
      <c r="A134" s="4" t="s">
        <v>300</v>
      </c>
      <c r="B134" s="6">
        <v>34</v>
      </c>
      <c r="C134" s="4" t="s">
        <v>31</v>
      </c>
      <c r="D134" s="6">
        <v>225</v>
      </c>
      <c r="E134" s="6">
        <v>57000</v>
      </c>
      <c r="F134" s="6">
        <v>205</v>
      </c>
      <c r="G134" s="7">
        <v>85500</v>
      </c>
      <c r="H134" s="6">
        <v>171000</v>
      </c>
      <c r="I134" s="4" t="s">
        <v>141</v>
      </c>
      <c r="J134" s="4" t="s">
        <v>301</v>
      </c>
      <c r="K134" s="7">
        <v>50</v>
      </c>
      <c r="L134" s="6">
        <v>49</v>
      </c>
      <c r="M134" s="31">
        <v>20</v>
      </c>
      <c r="N134" s="176">
        <v>19.100000000000001</v>
      </c>
      <c r="O134" s="177"/>
      <c r="P134" s="92">
        <v>44.59</v>
      </c>
      <c r="Q134" s="93"/>
      <c r="R134" s="9">
        <v>17.600000000000001</v>
      </c>
      <c r="S134" s="8">
        <v>20.64</v>
      </c>
      <c r="T134" s="92">
        <v>14.2</v>
      </c>
      <c r="U134" s="93"/>
      <c r="V134" s="131">
        <v>0.754</v>
      </c>
      <c r="W134" s="132"/>
      <c r="X134" s="4" t="s">
        <v>300</v>
      </c>
      <c r="Y134" s="11">
        <v>16.25</v>
      </c>
      <c r="Z134" s="6">
        <v>20</v>
      </c>
      <c r="AA134" s="8">
        <v>1.88</v>
      </c>
      <c r="AB134" s="8">
        <v>3.95</v>
      </c>
      <c r="AC134" s="14"/>
    </row>
    <row r="135" spans="1:30" ht="14.1" customHeight="1">
      <c r="A135" s="4" t="s">
        <v>302</v>
      </c>
      <c r="B135" s="6">
        <v>30</v>
      </c>
      <c r="C135" s="4" t="s">
        <v>31</v>
      </c>
      <c r="D135" s="6">
        <v>225</v>
      </c>
      <c r="E135" s="6">
        <v>49000</v>
      </c>
      <c r="F135" s="6">
        <v>160</v>
      </c>
      <c r="G135" s="7">
        <v>73500</v>
      </c>
      <c r="H135" s="6">
        <v>132300</v>
      </c>
      <c r="I135" s="4" t="s">
        <v>141</v>
      </c>
      <c r="J135" s="4" t="s">
        <v>303</v>
      </c>
      <c r="K135" s="7">
        <v>50</v>
      </c>
      <c r="L135" s="6">
        <v>49</v>
      </c>
      <c r="M135" s="31">
        <v>21</v>
      </c>
      <c r="N135" s="120">
        <v>20.05</v>
      </c>
      <c r="O135" s="121"/>
      <c r="P135" s="92">
        <v>44.59</v>
      </c>
      <c r="Q135" s="93"/>
      <c r="R135" s="9">
        <v>18.5</v>
      </c>
      <c r="S135" s="9">
        <v>20.2</v>
      </c>
      <c r="T135" s="92">
        <v>13.9</v>
      </c>
      <c r="U135" s="93"/>
      <c r="V135" s="131">
        <v>0.71799999999999997</v>
      </c>
      <c r="W135" s="132"/>
      <c r="X135" s="4" t="s">
        <v>294</v>
      </c>
      <c r="Y135" s="11">
        <v>13.25</v>
      </c>
      <c r="Z135" s="6">
        <v>20</v>
      </c>
      <c r="AA135" s="8">
        <v>1.75</v>
      </c>
      <c r="AB135" s="8">
        <v>3.6</v>
      </c>
      <c r="AC135" s="14"/>
    </row>
    <row r="136" spans="1:30" ht="15" customHeight="1">
      <c r="A136" s="4" t="s">
        <v>304</v>
      </c>
      <c r="B136" s="6">
        <v>36</v>
      </c>
      <c r="C136" s="4" t="s">
        <v>31</v>
      </c>
      <c r="D136" s="6">
        <v>225</v>
      </c>
      <c r="E136" s="6">
        <v>62500</v>
      </c>
      <c r="F136" s="6">
        <v>200</v>
      </c>
      <c r="G136" s="7">
        <v>93750</v>
      </c>
      <c r="H136" s="6">
        <v>187500</v>
      </c>
      <c r="I136" s="4" t="s">
        <v>141</v>
      </c>
      <c r="J136" s="4" t="s">
        <v>305</v>
      </c>
      <c r="K136" s="7">
        <v>52</v>
      </c>
      <c r="L136" s="6">
        <v>51</v>
      </c>
      <c r="M136" s="15">
        <v>20.5</v>
      </c>
      <c r="N136" s="176">
        <v>19.600000000000001</v>
      </c>
      <c r="O136" s="177"/>
      <c r="P136" s="92">
        <v>46.25</v>
      </c>
      <c r="Q136" s="93"/>
      <c r="R136" s="8">
        <v>18.04</v>
      </c>
      <c r="S136" s="8">
        <v>21.29</v>
      </c>
      <c r="T136" s="92">
        <v>14.6</v>
      </c>
      <c r="U136" s="93"/>
      <c r="V136" s="131">
        <v>0.78600000000000003</v>
      </c>
      <c r="W136" s="132"/>
      <c r="X136" s="4" t="s">
        <v>300</v>
      </c>
      <c r="Y136" s="11">
        <v>16.25</v>
      </c>
      <c r="Z136" s="6">
        <v>20</v>
      </c>
      <c r="AA136" s="8">
        <v>1.88</v>
      </c>
      <c r="AB136" s="8">
        <v>4.2</v>
      </c>
      <c r="AC136" s="14"/>
    </row>
    <row r="137" spans="1:30" ht="14.1" customHeight="1">
      <c r="A137" s="4" t="s">
        <v>306</v>
      </c>
      <c r="B137" s="6">
        <v>30</v>
      </c>
      <c r="C137" s="4" t="s">
        <v>31</v>
      </c>
      <c r="D137" s="6">
        <v>235</v>
      </c>
      <c r="E137" s="6">
        <v>63700</v>
      </c>
      <c r="F137" s="6">
        <v>195</v>
      </c>
      <c r="G137" s="7">
        <v>95500</v>
      </c>
      <c r="H137" s="6">
        <v>172000</v>
      </c>
      <c r="I137" s="4" t="s">
        <v>141</v>
      </c>
      <c r="J137" s="4" t="s">
        <v>307</v>
      </c>
      <c r="K137" s="7">
        <v>52</v>
      </c>
      <c r="L137" s="6">
        <v>51</v>
      </c>
      <c r="M137" s="15">
        <v>20.5</v>
      </c>
      <c r="N137" s="176">
        <v>19.600000000000001</v>
      </c>
      <c r="O137" s="177"/>
      <c r="P137" s="99">
        <v>46.8</v>
      </c>
      <c r="Q137" s="100"/>
      <c r="R137" s="8">
        <v>18.05</v>
      </c>
      <c r="S137" s="8">
        <v>21.29</v>
      </c>
      <c r="T137" s="92">
        <v>15.1</v>
      </c>
      <c r="U137" s="93"/>
      <c r="V137" s="131">
        <v>0.71099999999999997</v>
      </c>
      <c r="W137" s="132"/>
      <c r="X137" s="4" t="s">
        <v>306</v>
      </c>
      <c r="Y137" s="11">
        <v>13</v>
      </c>
      <c r="Z137" s="6">
        <v>23</v>
      </c>
      <c r="AA137" s="8">
        <v>1.5</v>
      </c>
      <c r="AB137" s="8">
        <v>3.25</v>
      </c>
      <c r="AC137" s="14"/>
    </row>
    <row r="138" spans="1:30" ht="14.1" customHeight="1">
      <c r="A138" s="4" t="s">
        <v>308</v>
      </c>
      <c r="B138" s="6">
        <v>36</v>
      </c>
      <c r="C138" s="4" t="s">
        <v>31</v>
      </c>
      <c r="D138" s="6">
        <v>235</v>
      </c>
      <c r="E138" s="6">
        <v>68500</v>
      </c>
      <c r="F138" s="6">
        <v>223</v>
      </c>
      <c r="G138" s="7">
        <v>102750</v>
      </c>
      <c r="H138" s="6">
        <v>205500</v>
      </c>
      <c r="I138" s="4" t="s">
        <v>141</v>
      </c>
      <c r="J138" s="4" t="s">
        <v>309</v>
      </c>
      <c r="K138" s="7">
        <v>54</v>
      </c>
      <c r="L138" s="6">
        <v>53</v>
      </c>
      <c r="M138" s="31">
        <v>21</v>
      </c>
      <c r="N138" s="120">
        <v>20.149999999999999</v>
      </c>
      <c r="O138" s="121"/>
      <c r="P138" s="99">
        <v>50.9</v>
      </c>
      <c r="Q138" s="100"/>
      <c r="R138" s="9">
        <v>18.899999999999999</v>
      </c>
      <c r="S138" s="9">
        <v>22.5</v>
      </c>
      <c r="T138" s="92">
        <v>16</v>
      </c>
      <c r="U138" s="93"/>
      <c r="V138" s="131">
        <v>0.74099999999999999</v>
      </c>
      <c r="W138" s="132"/>
      <c r="X138" s="4" t="s">
        <v>308</v>
      </c>
      <c r="Y138" s="11">
        <v>16.25</v>
      </c>
      <c r="Z138" s="6">
        <v>23</v>
      </c>
      <c r="AA138" s="8">
        <v>2</v>
      </c>
      <c r="AB138" s="8">
        <v>4.2</v>
      </c>
      <c r="AC138" s="14"/>
    </row>
    <row r="139" spans="1:30" ht="14.1" customHeight="1">
      <c r="A139" s="4" t="s">
        <v>310</v>
      </c>
      <c r="B139" s="6">
        <v>36</v>
      </c>
      <c r="C139" s="4" t="s">
        <v>31</v>
      </c>
      <c r="D139" s="6">
        <v>235</v>
      </c>
      <c r="E139" s="6">
        <v>72200</v>
      </c>
      <c r="F139" s="6">
        <v>212</v>
      </c>
      <c r="G139" s="7">
        <v>104700</v>
      </c>
      <c r="H139" s="6">
        <v>194900</v>
      </c>
      <c r="I139" s="4" t="s">
        <v>311</v>
      </c>
      <c r="J139" s="4" t="s">
        <v>312</v>
      </c>
      <c r="K139" s="7">
        <v>54</v>
      </c>
      <c r="L139" s="6">
        <v>53</v>
      </c>
      <c r="M139" s="31">
        <v>21</v>
      </c>
      <c r="N139" s="176">
        <v>20.100000000000001</v>
      </c>
      <c r="O139" s="177"/>
      <c r="P139" s="159">
        <v>51</v>
      </c>
      <c r="Q139" s="160"/>
      <c r="R139" s="9">
        <v>18.899999999999999</v>
      </c>
      <c r="S139" s="9">
        <v>22.2</v>
      </c>
      <c r="T139" s="92">
        <v>16</v>
      </c>
      <c r="U139" s="93"/>
      <c r="V139" s="131">
        <v>0.71699999999999997</v>
      </c>
      <c r="W139" s="132"/>
      <c r="X139" s="4" t="s">
        <v>310</v>
      </c>
      <c r="Y139" s="11">
        <v>13</v>
      </c>
      <c r="Z139" s="6">
        <v>24</v>
      </c>
      <c r="AA139" s="8">
        <v>1.8</v>
      </c>
      <c r="AB139" s="8">
        <v>4.25</v>
      </c>
      <c r="AC139" s="14"/>
    </row>
    <row r="140" spans="1:30" ht="13.7" customHeight="1">
      <c r="A140" s="4" t="s">
        <v>313</v>
      </c>
      <c r="B140" s="6">
        <v>24</v>
      </c>
      <c r="C140" s="4" t="s">
        <v>31</v>
      </c>
      <c r="D140" s="6">
        <v>210</v>
      </c>
      <c r="E140" s="6">
        <v>38500</v>
      </c>
      <c r="F140" s="6">
        <v>110</v>
      </c>
      <c r="G140" s="7">
        <v>57750</v>
      </c>
      <c r="H140" s="6">
        <v>115500</v>
      </c>
      <c r="I140" s="4" t="s">
        <v>141</v>
      </c>
      <c r="J140" s="4" t="s">
        <v>314</v>
      </c>
      <c r="K140" s="7">
        <v>56</v>
      </c>
      <c r="L140" s="9">
        <v>54.8</v>
      </c>
      <c r="M140" s="31">
        <v>20</v>
      </c>
      <c r="N140" s="176">
        <v>19.100000000000001</v>
      </c>
      <c r="O140" s="177"/>
      <c r="P140" s="99">
        <v>49.5</v>
      </c>
      <c r="Q140" s="100"/>
      <c r="R140" s="9">
        <v>17.600000000000001</v>
      </c>
      <c r="S140" s="9">
        <v>22.7</v>
      </c>
      <c r="T140" s="92">
        <v>14</v>
      </c>
      <c r="U140" s="93"/>
      <c r="V140" s="131">
        <v>0.90400000000000003</v>
      </c>
      <c r="W140" s="132"/>
      <c r="X140" s="4" t="s">
        <v>315</v>
      </c>
      <c r="Y140" s="11">
        <v>15.5</v>
      </c>
      <c r="Z140" s="6">
        <v>20</v>
      </c>
      <c r="AA140" s="8">
        <v>2</v>
      </c>
      <c r="AB140" s="8">
        <v>3.4</v>
      </c>
      <c r="AC140" s="14"/>
    </row>
    <row r="141" spans="1:30" ht="13.5" customHeight="1">
      <c r="A141" s="122" t="s">
        <v>0</v>
      </c>
      <c r="B141" s="105" t="s">
        <v>1</v>
      </c>
      <c r="C141" s="108"/>
      <c r="D141" s="106"/>
      <c r="E141" s="109" t="s">
        <v>2</v>
      </c>
      <c r="F141" s="110"/>
      <c r="G141" s="110"/>
      <c r="H141" s="111"/>
      <c r="I141" s="137" t="s">
        <v>3</v>
      </c>
      <c r="J141" s="137" t="s">
        <v>4</v>
      </c>
      <c r="K141" s="114" t="s">
        <v>5</v>
      </c>
      <c r="L141" s="115"/>
      <c r="M141" s="115"/>
      <c r="N141" s="115"/>
      <c r="O141" s="115"/>
      <c r="P141" s="115"/>
      <c r="Q141" s="115"/>
      <c r="R141" s="116"/>
      <c r="S141" s="122" t="s">
        <v>6</v>
      </c>
      <c r="T141" s="161" t="s">
        <v>7</v>
      </c>
      <c r="U141" s="162"/>
      <c r="V141" s="180" t="s">
        <v>8</v>
      </c>
      <c r="W141" s="181"/>
      <c r="X141" s="96" t="s">
        <v>9</v>
      </c>
      <c r="Y141" s="97"/>
      <c r="Z141" s="97"/>
      <c r="AA141" s="97"/>
      <c r="AB141" s="98"/>
      <c r="AC141" s="144" t="s">
        <v>10</v>
      </c>
      <c r="AD141" s="34"/>
    </row>
    <row r="142" spans="1:30" ht="14.1" customHeight="1">
      <c r="A142" s="133"/>
      <c r="B142" s="124" t="s">
        <v>11</v>
      </c>
      <c r="C142" s="147" t="s">
        <v>12</v>
      </c>
      <c r="D142" s="124" t="s">
        <v>13</v>
      </c>
      <c r="E142" s="124" t="s">
        <v>14</v>
      </c>
      <c r="F142" s="122" t="s">
        <v>15</v>
      </c>
      <c r="G142" s="122" t="s">
        <v>16</v>
      </c>
      <c r="H142" s="149" t="s">
        <v>17</v>
      </c>
      <c r="I142" s="138"/>
      <c r="J142" s="138"/>
      <c r="K142" s="101" t="s">
        <v>18</v>
      </c>
      <c r="L142" s="102"/>
      <c r="M142" s="103" t="s">
        <v>19</v>
      </c>
      <c r="N142" s="104"/>
      <c r="O142" s="167"/>
      <c r="P142" s="105" t="s">
        <v>20</v>
      </c>
      <c r="Q142" s="108"/>
      <c r="R142" s="106"/>
      <c r="S142" s="133"/>
      <c r="T142" s="163"/>
      <c r="U142" s="164"/>
      <c r="V142" s="182"/>
      <c r="W142" s="183"/>
      <c r="X142" s="147" t="s">
        <v>21</v>
      </c>
      <c r="Y142" s="122" t="s">
        <v>22</v>
      </c>
      <c r="Z142" s="122" t="s">
        <v>23</v>
      </c>
      <c r="AA142" s="124" t="s">
        <v>24</v>
      </c>
      <c r="AB142" s="124" t="s">
        <v>25</v>
      </c>
      <c r="AC142" s="145"/>
      <c r="AD142" s="34"/>
    </row>
    <row r="143" spans="1:30" ht="24.95" customHeight="1">
      <c r="A143" s="123"/>
      <c r="B143" s="125"/>
      <c r="C143" s="148"/>
      <c r="D143" s="125"/>
      <c r="E143" s="125"/>
      <c r="F143" s="123"/>
      <c r="G143" s="123"/>
      <c r="H143" s="150"/>
      <c r="I143" s="139"/>
      <c r="J143" s="139"/>
      <c r="K143" s="1" t="s">
        <v>26</v>
      </c>
      <c r="L143" s="1" t="s">
        <v>27</v>
      </c>
      <c r="M143" s="1" t="s">
        <v>26</v>
      </c>
      <c r="N143" s="126" t="s">
        <v>27</v>
      </c>
      <c r="O143" s="118"/>
      <c r="P143" s="127" t="s">
        <v>28</v>
      </c>
      <c r="Q143" s="128"/>
      <c r="R143" s="3" t="s">
        <v>29</v>
      </c>
      <c r="S143" s="123"/>
      <c r="T143" s="112"/>
      <c r="U143" s="113"/>
      <c r="V143" s="184"/>
      <c r="W143" s="185"/>
      <c r="X143" s="148"/>
      <c r="Y143" s="123"/>
      <c r="Z143" s="123"/>
      <c r="AA143" s="125"/>
      <c r="AB143" s="125"/>
      <c r="AC143" s="146"/>
      <c r="AD143" s="35"/>
    </row>
    <row r="144" spans="1:30" ht="14.25" customHeight="1">
      <c r="A144" s="6">
        <v>27</v>
      </c>
      <c r="B144" s="6">
        <v>10</v>
      </c>
      <c r="C144" s="4" t="s">
        <v>31</v>
      </c>
      <c r="D144" s="6">
        <v>120</v>
      </c>
      <c r="E144" s="7">
        <v>5500</v>
      </c>
      <c r="F144" s="7">
        <v>70</v>
      </c>
      <c r="G144" s="6">
        <v>7980</v>
      </c>
      <c r="H144" s="7">
        <v>14800</v>
      </c>
      <c r="I144" s="4" t="s">
        <v>32</v>
      </c>
      <c r="J144" s="4" t="s">
        <v>316</v>
      </c>
      <c r="K144" s="8">
        <v>27.78</v>
      </c>
      <c r="L144" s="8">
        <v>26.95</v>
      </c>
      <c r="M144" s="8">
        <v>9.75</v>
      </c>
      <c r="N144" s="96" t="s">
        <v>52</v>
      </c>
      <c r="O144" s="98"/>
      <c r="P144" s="96" t="s">
        <v>52</v>
      </c>
      <c r="Q144" s="98"/>
      <c r="R144" s="4" t="s">
        <v>52</v>
      </c>
      <c r="S144" s="15">
        <v>11.6</v>
      </c>
      <c r="T144" s="178">
        <v>8.8000000000000007</v>
      </c>
      <c r="U144" s="179"/>
      <c r="V144" s="131">
        <v>0.72699999999999998</v>
      </c>
      <c r="W144" s="132"/>
      <c r="X144" s="6">
        <v>27</v>
      </c>
      <c r="Y144" s="36">
        <v>8.9380000000000006</v>
      </c>
      <c r="Z144" s="13">
        <v>14</v>
      </c>
      <c r="AA144" s="8">
        <v>0.69</v>
      </c>
      <c r="AB144" s="4" t="s">
        <v>52</v>
      </c>
      <c r="AC144" s="14"/>
      <c r="AD144" s="34"/>
    </row>
    <row r="145" spans="1:30" ht="67.5" customHeight="1">
      <c r="A145" s="91" t="s">
        <v>317</v>
      </c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</row>
    <row r="146" spans="1:30" ht="14.1" customHeight="1">
      <c r="A146" s="122" t="s">
        <v>0</v>
      </c>
      <c r="B146" s="105" t="s">
        <v>1</v>
      </c>
      <c r="C146" s="108"/>
      <c r="D146" s="106"/>
      <c r="E146" s="109" t="s">
        <v>2</v>
      </c>
      <c r="F146" s="110"/>
      <c r="G146" s="110"/>
      <c r="H146" s="111"/>
      <c r="I146" s="134" t="s">
        <v>3</v>
      </c>
      <c r="J146" s="137" t="s">
        <v>4</v>
      </c>
      <c r="K146" s="114" t="s">
        <v>5</v>
      </c>
      <c r="L146" s="115"/>
      <c r="M146" s="115"/>
      <c r="N146" s="115"/>
      <c r="O146" s="115"/>
      <c r="P146" s="115"/>
      <c r="Q146" s="115"/>
      <c r="R146" s="116"/>
      <c r="S146" s="122" t="s">
        <v>6</v>
      </c>
      <c r="T146" s="161" t="s">
        <v>7</v>
      </c>
      <c r="U146" s="162"/>
      <c r="V146" s="155" t="s">
        <v>8</v>
      </c>
      <c r="W146" s="156"/>
      <c r="X146" s="96" t="s">
        <v>9</v>
      </c>
      <c r="Y146" s="97"/>
      <c r="Z146" s="97"/>
      <c r="AA146" s="97"/>
      <c r="AB146" s="98"/>
      <c r="AC146" s="144" t="s">
        <v>10</v>
      </c>
      <c r="AD146" s="34"/>
    </row>
    <row r="147" spans="1:30" ht="14.1" customHeight="1">
      <c r="A147" s="133"/>
      <c r="B147" s="124" t="s">
        <v>11</v>
      </c>
      <c r="C147" s="147" t="s">
        <v>12</v>
      </c>
      <c r="D147" s="124" t="s">
        <v>13</v>
      </c>
      <c r="E147" s="124" t="s">
        <v>14</v>
      </c>
      <c r="F147" s="122" t="s">
        <v>15</v>
      </c>
      <c r="G147" s="122" t="s">
        <v>16</v>
      </c>
      <c r="H147" s="149" t="s">
        <v>17</v>
      </c>
      <c r="I147" s="135"/>
      <c r="J147" s="138"/>
      <c r="K147" s="101" t="s">
        <v>18</v>
      </c>
      <c r="L147" s="102"/>
      <c r="M147" s="103" t="s">
        <v>19</v>
      </c>
      <c r="N147" s="104"/>
      <c r="O147" s="167"/>
      <c r="P147" s="105" t="s">
        <v>20</v>
      </c>
      <c r="Q147" s="108"/>
      <c r="R147" s="106"/>
      <c r="S147" s="133"/>
      <c r="T147" s="163"/>
      <c r="U147" s="164"/>
      <c r="V147" s="165"/>
      <c r="W147" s="166"/>
      <c r="X147" s="147" t="s">
        <v>21</v>
      </c>
      <c r="Y147" s="122" t="s">
        <v>22</v>
      </c>
      <c r="Z147" s="122" t="s">
        <v>23</v>
      </c>
      <c r="AA147" s="124" t="s">
        <v>24</v>
      </c>
      <c r="AB147" s="124" t="s">
        <v>25</v>
      </c>
      <c r="AC147" s="145"/>
      <c r="AD147" s="34"/>
    </row>
    <row r="148" spans="1:30" ht="24.95" customHeight="1">
      <c r="A148" s="123"/>
      <c r="B148" s="125"/>
      <c r="C148" s="148"/>
      <c r="D148" s="125"/>
      <c r="E148" s="125"/>
      <c r="F148" s="123"/>
      <c r="G148" s="123"/>
      <c r="H148" s="150"/>
      <c r="I148" s="136"/>
      <c r="J148" s="139"/>
      <c r="K148" s="1" t="s">
        <v>26</v>
      </c>
      <c r="L148" s="1" t="s">
        <v>27</v>
      </c>
      <c r="M148" s="1" t="s">
        <v>26</v>
      </c>
      <c r="N148" s="126" t="s">
        <v>27</v>
      </c>
      <c r="O148" s="118"/>
      <c r="P148" s="127" t="s">
        <v>28</v>
      </c>
      <c r="Q148" s="128"/>
      <c r="R148" s="3" t="s">
        <v>29</v>
      </c>
      <c r="S148" s="123"/>
      <c r="T148" s="112"/>
      <c r="U148" s="113"/>
      <c r="V148" s="157"/>
      <c r="W148" s="158"/>
      <c r="X148" s="148"/>
      <c r="Y148" s="123"/>
      <c r="Z148" s="123"/>
      <c r="AA148" s="125"/>
      <c r="AB148" s="125"/>
      <c r="AC148" s="146"/>
      <c r="AD148" s="35"/>
    </row>
    <row r="149" spans="1:30" ht="14.1" customHeight="1">
      <c r="A149" s="4" t="s">
        <v>318</v>
      </c>
      <c r="B149" s="6">
        <v>6</v>
      </c>
      <c r="C149" s="4" t="s">
        <v>41</v>
      </c>
      <c r="D149" s="6">
        <v>120</v>
      </c>
      <c r="E149" s="7">
        <v>1200</v>
      </c>
      <c r="F149" s="7">
        <v>55</v>
      </c>
      <c r="G149" s="6">
        <v>1740</v>
      </c>
      <c r="H149" s="13">
        <v>3200</v>
      </c>
      <c r="I149" s="4" t="s">
        <v>32</v>
      </c>
      <c r="J149" s="4" t="s">
        <v>319</v>
      </c>
      <c r="K149" s="8">
        <v>13.25</v>
      </c>
      <c r="L149" s="9">
        <v>12.7</v>
      </c>
      <c r="M149" s="8">
        <v>5.05</v>
      </c>
      <c r="N149" s="92">
        <v>4.75</v>
      </c>
      <c r="O149" s="93"/>
      <c r="P149" s="99">
        <v>11.6</v>
      </c>
      <c r="Q149" s="100"/>
      <c r="R149" s="9">
        <v>4.3</v>
      </c>
      <c r="S149" s="15">
        <v>5.2</v>
      </c>
      <c r="T149" s="178">
        <v>3.8</v>
      </c>
      <c r="U149" s="179"/>
      <c r="V149" s="131">
        <v>0.91600000000000004</v>
      </c>
      <c r="W149" s="132"/>
      <c r="X149" s="20" t="s">
        <v>318</v>
      </c>
      <c r="Y149" s="11">
        <v>3.5</v>
      </c>
      <c r="Z149" s="13">
        <v>4</v>
      </c>
      <c r="AA149" s="8">
        <v>0.75</v>
      </c>
      <c r="AB149" s="8">
        <v>0.8</v>
      </c>
      <c r="AC149" s="14"/>
      <c r="AD149" s="34"/>
    </row>
    <row r="150" spans="1:30" ht="14.1" customHeight="1">
      <c r="A150" s="4" t="s">
        <v>318</v>
      </c>
      <c r="B150" s="6">
        <v>14</v>
      </c>
      <c r="C150" s="4" t="s">
        <v>31</v>
      </c>
      <c r="D150" s="6">
        <v>120</v>
      </c>
      <c r="E150" s="7">
        <v>2550</v>
      </c>
      <c r="F150" s="7">
        <v>115</v>
      </c>
      <c r="G150" s="6">
        <v>3700</v>
      </c>
      <c r="H150" s="13">
        <v>6900</v>
      </c>
      <c r="I150" s="4" t="s">
        <v>32</v>
      </c>
      <c r="J150" s="4" t="s">
        <v>320</v>
      </c>
      <c r="K150" s="8">
        <v>13.25</v>
      </c>
      <c r="L150" s="9">
        <v>12.7</v>
      </c>
      <c r="M150" s="8">
        <v>5.05</v>
      </c>
      <c r="N150" s="92">
        <v>4.75</v>
      </c>
      <c r="O150" s="93"/>
      <c r="P150" s="99">
        <v>11.6</v>
      </c>
      <c r="Q150" s="100"/>
      <c r="R150" s="9">
        <v>4.3</v>
      </c>
      <c r="S150" s="15">
        <v>5.2</v>
      </c>
      <c r="T150" s="178">
        <v>4</v>
      </c>
      <c r="U150" s="179"/>
      <c r="V150" s="131">
        <v>0.91600000000000004</v>
      </c>
      <c r="W150" s="132"/>
      <c r="X150" s="20" t="s">
        <v>318</v>
      </c>
      <c r="Y150" s="11">
        <v>3.5</v>
      </c>
      <c r="Z150" s="13">
        <v>4</v>
      </c>
      <c r="AA150" s="8">
        <v>0.75</v>
      </c>
      <c r="AB150" s="8">
        <v>1.1000000000000001</v>
      </c>
      <c r="AC150" s="14"/>
      <c r="AD150" s="34"/>
    </row>
    <row r="151" spans="1:30" ht="14.1" customHeight="1">
      <c r="A151" s="4" t="s">
        <v>321</v>
      </c>
      <c r="B151" s="6">
        <v>6</v>
      </c>
      <c r="C151" s="4" t="s">
        <v>31</v>
      </c>
      <c r="D151" s="4" t="s">
        <v>322</v>
      </c>
      <c r="E151" s="7">
        <v>1650</v>
      </c>
      <c r="F151" s="7">
        <v>78</v>
      </c>
      <c r="G151" s="6">
        <v>2390</v>
      </c>
      <c r="H151" s="13">
        <v>4500</v>
      </c>
      <c r="I151" s="4" t="s">
        <v>323</v>
      </c>
      <c r="J151" s="4" t="s">
        <v>324</v>
      </c>
      <c r="K151" s="8">
        <v>13.45</v>
      </c>
      <c r="L151" s="8">
        <v>12.95</v>
      </c>
      <c r="M151" s="9">
        <v>5.3</v>
      </c>
      <c r="N151" s="159">
        <v>5</v>
      </c>
      <c r="O151" s="160"/>
      <c r="P151" s="99">
        <v>13.2</v>
      </c>
      <c r="Q151" s="100"/>
      <c r="R151" s="9">
        <v>3.6</v>
      </c>
      <c r="S151" s="15">
        <v>5.3</v>
      </c>
      <c r="T151" s="178">
        <v>4</v>
      </c>
      <c r="U151" s="179"/>
      <c r="V151" s="131">
        <v>0.84499999999999997</v>
      </c>
      <c r="W151" s="132"/>
      <c r="X151" s="20" t="s">
        <v>321</v>
      </c>
      <c r="Y151" s="11">
        <v>4</v>
      </c>
      <c r="Z151" s="37">
        <v>4.5</v>
      </c>
      <c r="AA151" s="8">
        <v>0.65</v>
      </c>
      <c r="AB151" s="8">
        <v>0.94</v>
      </c>
      <c r="AC151" s="14"/>
      <c r="AD151" s="34"/>
    </row>
    <row r="152" spans="1:30" ht="14.1" customHeight="1">
      <c r="A152" s="4" t="s">
        <v>325</v>
      </c>
      <c r="B152" s="6">
        <v>4</v>
      </c>
      <c r="C152" s="4" t="s">
        <v>41</v>
      </c>
      <c r="D152" s="6">
        <v>120</v>
      </c>
      <c r="E152" s="7">
        <v>800</v>
      </c>
      <c r="F152" s="7">
        <v>31</v>
      </c>
      <c r="G152" s="6">
        <v>1160</v>
      </c>
      <c r="H152" s="13">
        <v>2200</v>
      </c>
      <c r="I152" s="4" t="s">
        <v>42</v>
      </c>
      <c r="J152" s="4" t="s">
        <v>326</v>
      </c>
      <c r="K152" s="9">
        <v>14.2</v>
      </c>
      <c r="L152" s="8">
        <v>13.65</v>
      </c>
      <c r="M152" s="8">
        <v>4.95</v>
      </c>
      <c r="N152" s="92">
        <v>4.6500000000000004</v>
      </c>
      <c r="O152" s="93"/>
      <c r="P152" s="92">
        <v>12.55</v>
      </c>
      <c r="Q152" s="93"/>
      <c r="R152" s="9">
        <v>4.2</v>
      </c>
      <c r="S152" s="15">
        <v>5.7</v>
      </c>
      <c r="T152" s="178">
        <v>4.3</v>
      </c>
      <c r="U152" s="179"/>
      <c r="V152" s="131">
        <v>0.93</v>
      </c>
      <c r="W152" s="132"/>
      <c r="X152" s="20" t="s">
        <v>325</v>
      </c>
      <c r="Y152" s="11">
        <v>3.5</v>
      </c>
      <c r="Z152" s="13">
        <v>5</v>
      </c>
      <c r="AA152" s="8">
        <v>0.75</v>
      </c>
      <c r="AB152" s="8">
        <v>0.8</v>
      </c>
      <c r="AC152" s="14"/>
      <c r="AD152" s="34"/>
    </row>
    <row r="153" spans="1:30" ht="14.1" customHeight="1">
      <c r="A153" s="4" t="s">
        <v>325</v>
      </c>
      <c r="B153" s="6">
        <v>4</v>
      </c>
      <c r="C153" s="4" t="s">
        <v>41</v>
      </c>
      <c r="D153" s="6">
        <v>160</v>
      </c>
      <c r="E153" s="7">
        <v>800</v>
      </c>
      <c r="F153" s="7">
        <v>31</v>
      </c>
      <c r="G153" s="6">
        <v>1160</v>
      </c>
      <c r="H153" s="13">
        <v>2200</v>
      </c>
      <c r="I153" s="4" t="s">
        <v>48</v>
      </c>
      <c r="J153" s="4" t="s">
        <v>327</v>
      </c>
      <c r="K153" s="9">
        <v>14.2</v>
      </c>
      <c r="L153" s="8">
        <v>13.65</v>
      </c>
      <c r="M153" s="8">
        <v>4.95</v>
      </c>
      <c r="N153" s="92">
        <v>4.6500000000000004</v>
      </c>
      <c r="O153" s="93"/>
      <c r="P153" s="92">
        <v>12.55</v>
      </c>
      <c r="Q153" s="93"/>
      <c r="R153" s="9">
        <v>4.2</v>
      </c>
      <c r="S153" s="15">
        <v>5.7</v>
      </c>
      <c r="T153" s="178">
        <v>4.3</v>
      </c>
      <c r="U153" s="179"/>
      <c r="V153" s="131">
        <v>0.93</v>
      </c>
      <c r="W153" s="132"/>
      <c r="X153" s="20" t="s">
        <v>325</v>
      </c>
      <c r="Y153" s="11">
        <v>3.5</v>
      </c>
      <c r="Z153" s="13">
        <v>5</v>
      </c>
      <c r="AA153" s="8">
        <v>0.75</v>
      </c>
      <c r="AB153" s="8">
        <v>0.8</v>
      </c>
      <c r="AC153" s="14"/>
      <c r="AD153" s="34"/>
    </row>
    <row r="154" spans="1:30" ht="14.1" customHeight="1">
      <c r="A154" s="4" t="s">
        <v>325</v>
      </c>
      <c r="B154" s="6">
        <v>6</v>
      </c>
      <c r="C154" s="4" t="s">
        <v>41</v>
      </c>
      <c r="D154" s="6">
        <v>120</v>
      </c>
      <c r="E154" s="7">
        <v>1285</v>
      </c>
      <c r="F154" s="7">
        <v>50</v>
      </c>
      <c r="G154" s="6">
        <v>1860</v>
      </c>
      <c r="H154" s="13">
        <v>3500</v>
      </c>
      <c r="I154" s="4" t="s">
        <v>42</v>
      </c>
      <c r="J154" s="4" t="s">
        <v>328</v>
      </c>
      <c r="K154" s="9">
        <v>14.2</v>
      </c>
      <c r="L154" s="8">
        <v>13.65</v>
      </c>
      <c r="M154" s="8">
        <v>4.95</v>
      </c>
      <c r="N154" s="92">
        <v>4.6500000000000004</v>
      </c>
      <c r="O154" s="93"/>
      <c r="P154" s="92">
        <v>12.55</v>
      </c>
      <c r="Q154" s="93"/>
      <c r="R154" s="9">
        <v>4.2</v>
      </c>
      <c r="S154" s="15">
        <v>5.7</v>
      </c>
      <c r="T154" s="178">
        <v>4.3</v>
      </c>
      <c r="U154" s="179"/>
      <c r="V154" s="131">
        <v>0.93</v>
      </c>
      <c r="W154" s="132"/>
      <c r="X154" s="20" t="s">
        <v>325</v>
      </c>
      <c r="Y154" s="11">
        <v>3.5</v>
      </c>
      <c r="Z154" s="13">
        <v>5</v>
      </c>
      <c r="AA154" s="8">
        <v>0.75</v>
      </c>
      <c r="AB154" s="8">
        <v>0.8</v>
      </c>
      <c r="AC154" s="14"/>
      <c r="AD154" s="34"/>
    </row>
    <row r="155" spans="1:30" ht="14.1" customHeight="1">
      <c r="A155" s="4" t="s">
        <v>325</v>
      </c>
      <c r="B155" s="6">
        <v>6</v>
      </c>
      <c r="C155" s="4" t="s">
        <v>31</v>
      </c>
      <c r="D155" s="6">
        <v>160</v>
      </c>
      <c r="E155" s="7">
        <v>1285</v>
      </c>
      <c r="F155" s="7">
        <v>50</v>
      </c>
      <c r="G155" s="6">
        <v>1860</v>
      </c>
      <c r="H155" s="13">
        <v>3500</v>
      </c>
      <c r="I155" s="4" t="s">
        <v>42</v>
      </c>
      <c r="J155" s="4" t="s">
        <v>329</v>
      </c>
      <c r="K155" s="9">
        <v>14.2</v>
      </c>
      <c r="L155" s="8">
        <v>13.65</v>
      </c>
      <c r="M155" s="8">
        <v>4.95</v>
      </c>
      <c r="N155" s="92">
        <v>4.6500000000000004</v>
      </c>
      <c r="O155" s="93"/>
      <c r="P155" s="92">
        <v>12.55</v>
      </c>
      <c r="Q155" s="93"/>
      <c r="R155" s="9">
        <v>4.2</v>
      </c>
      <c r="S155" s="15">
        <v>5.7</v>
      </c>
      <c r="T155" s="178">
        <v>4.3</v>
      </c>
      <c r="U155" s="179"/>
      <c r="V155" s="131">
        <v>0.93</v>
      </c>
      <c r="W155" s="132"/>
      <c r="X155" s="20" t="s">
        <v>325</v>
      </c>
      <c r="Y155" s="11">
        <v>3.5</v>
      </c>
      <c r="Z155" s="13">
        <v>5</v>
      </c>
      <c r="AA155" s="8">
        <v>0.75</v>
      </c>
      <c r="AB155" s="8">
        <v>0.8</v>
      </c>
      <c r="AC155" s="14"/>
      <c r="AD155" s="34"/>
    </row>
    <row r="156" spans="1:30" ht="14.1" customHeight="1">
      <c r="A156" s="4" t="s">
        <v>325</v>
      </c>
      <c r="B156" s="6">
        <v>6</v>
      </c>
      <c r="C156" s="4" t="s">
        <v>41</v>
      </c>
      <c r="D156" s="6">
        <v>160</v>
      </c>
      <c r="E156" s="7">
        <v>1285</v>
      </c>
      <c r="F156" s="7">
        <v>50</v>
      </c>
      <c r="G156" s="6">
        <v>1860</v>
      </c>
      <c r="H156" s="13">
        <v>3500</v>
      </c>
      <c r="I156" s="4" t="s">
        <v>48</v>
      </c>
      <c r="J156" s="4" t="s">
        <v>330</v>
      </c>
      <c r="K156" s="9">
        <v>14.2</v>
      </c>
      <c r="L156" s="8">
        <v>13.65</v>
      </c>
      <c r="M156" s="8">
        <v>4.95</v>
      </c>
      <c r="N156" s="92">
        <v>4.6500000000000004</v>
      </c>
      <c r="O156" s="93"/>
      <c r="P156" s="92">
        <v>12.55</v>
      </c>
      <c r="Q156" s="93"/>
      <c r="R156" s="9">
        <v>4.2</v>
      </c>
      <c r="S156" s="15">
        <v>5.7</v>
      </c>
      <c r="T156" s="178">
        <v>4.3</v>
      </c>
      <c r="U156" s="179"/>
      <c r="V156" s="131">
        <v>0.93</v>
      </c>
      <c r="W156" s="132"/>
      <c r="X156" s="20" t="s">
        <v>325</v>
      </c>
      <c r="Y156" s="11">
        <v>3.5</v>
      </c>
      <c r="Z156" s="13">
        <v>5</v>
      </c>
      <c r="AA156" s="8">
        <v>0.75</v>
      </c>
      <c r="AB156" s="8">
        <v>0.8</v>
      </c>
      <c r="AC156" s="14"/>
      <c r="AD156" s="34"/>
    </row>
    <row r="157" spans="1:30" ht="14.1" customHeight="1">
      <c r="A157" s="4" t="s">
        <v>325</v>
      </c>
      <c r="B157" s="6">
        <v>10</v>
      </c>
      <c r="C157" s="4" t="s">
        <v>41</v>
      </c>
      <c r="D157" s="6">
        <v>120</v>
      </c>
      <c r="E157" s="7">
        <v>2150</v>
      </c>
      <c r="F157" s="7">
        <v>88</v>
      </c>
      <c r="G157" s="6">
        <v>3120</v>
      </c>
      <c r="H157" s="13">
        <v>5800</v>
      </c>
      <c r="I157" s="4" t="s">
        <v>42</v>
      </c>
      <c r="J157" s="4" t="s">
        <v>331</v>
      </c>
      <c r="K157" s="9">
        <v>14.2</v>
      </c>
      <c r="L157" s="8">
        <v>13.65</v>
      </c>
      <c r="M157" s="8">
        <v>4.95</v>
      </c>
      <c r="N157" s="92">
        <v>4.6500000000000004</v>
      </c>
      <c r="O157" s="93"/>
      <c r="P157" s="92">
        <v>12.55</v>
      </c>
      <c r="Q157" s="93"/>
      <c r="R157" s="9">
        <v>4.2</v>
      </c>
      <c r="S157" s="15">
        <v>5.7</v>
      </c>
      <c r="T157" s="178">
        <v>4.3</v>
      </c>
      <c r="U157" s="179"/>
      <c r="V157" s="131">
        <v>0.93</v>
      </c>
      <c r="W157" s="132"/>
      <c r="X157" s="20" t="s">
        <v>325</v>
      </c>
      <c r="Y157" s="11">
        <v>3.5</v>
      </c>
      <c r="Z157" s="13">
        <v>5</v>
      </c>
      <c r="AA157" s="8">
        <v>0.75</v>
      </c>
      <c r="AB157" s="8">
        <v>0.8</v>
      </c>
      <c r="AC157" s="14"/>
      <c r="AD157" s="34"/>
    </row>
    <row r="158" spans="1:30" ht="14.1" customHeight="1">
      <c r="A158" s="4" t="s">
        <v>325</v>
      </c>
      <c r="B158" s="6">
        <v>10</v>
      </c>
      <c r="C158" s="4" t="s">
        <v>31</v>
      </c>
      <c r="D158" s="6">
        <v>190</v>
      </c>
      <c r="E158" s="7">
        <v>2150</v>
      </c>
      <c r="F158" s="7">
        <v>88</v>
      </c>
      <c r="G158" s="6">
        <v>3120</v>
      </c>
      <c r="H158" s="13">
        <v>5800</v>
      </c>
      <c r="I158" s="4" t="s">
        <v>98</v>
      </c>
      <c r="J158" s="4" t="s">
        <v>332</v>
      </c>
      <c r="K158" s="9">
        <v>14.2</v>
      </c>
      <c r="L158" s="8">
        <v>13.65</v>
      </c>
      <c r="M158" s="8">
        <v>4.95</v>
      </c>
      <c r="N158" s="92">
        <v>4.6500000000000004</v>
      </c>
      <c r="O158" s="93"/>
      <c r="P158" s="92">
        <v>12.55</v>
      </c>
      <c r="Q158" s="93"/>
      <c r="R158" s="9">
        <v>4.2</v>
      </c>
      <c r="S158" s="15">
        <v>5.7</v>
      </c>
      <c r="T158" s="178">
        <v>4.3</v>
      </c>
      <c r="U158" s="179"/>
      <c r="V158" s="131">
        <v>0.93</v>
      </c>
      <c r="W158" s="132"/>
      <c r="X158" s="20" t="s">
        <v>325</v>
      </c>
      <c r="Y158" s="11">
        <v>3.5</v>
      </c>
      <c r="Z158" s="13">
        <v>5</v>
      </c>
      <c r="AA158" s="8">
        <v>0.75</v>
      </c>
      <c r="AB158" s="8">
        <v>0.8</v>
      </c>
      <c r="AC158" s="14"/>
      <c r="AD158" s="34"/>
    </row>
    <row r="159" spans="1:30" ht="15" customHeight="1">
      <c r="A159" s="4" t="s">
        <v>44</v>
      </c>
      <c r="B159" s="6">
        <v>4</v>
      </c>
      <c r="C159" s="4" t="s">
        <v>41</v>
      </c>
      <c r="D159" s="6">
        <v>120</v>
      </c>
      <c r="E159" s="7">
        <v>1150</v>
      </c>
      <c r="F159" s="7">
        <v>29</v>
      </c>
      <c r="G159" s="6">
        <v>1670</v>
      </c>
      <c r="H159" s="13">
        <v>3100</v>
      </c>
      <c r="I159" s="4" t="s">
        <v>42</v>
      </c>
      <c r="J159" s="4" t="s">
        <v>333</v>
      </c>
      <c r="K159" s="9">
        <v>17.5</v>
      </c>
      <c r="L159" s="9">
        <v>16.8</v>
      </c>
      <c r="M159" s="9">
        <v>6.3</v>
      </c>
      <c r="N159" s="99">
        <v>5.9</v>
      </c>
      <c r="O159" s="100"/>
      <c r="P159" s="92">
        <v>15.45</v>
      </c>
      <c r="Q159" s="93"/>
      <c r="R159" s="8">
        <v>5.35</v>
      </c>
      <c r="S159" s="15">
        <v>6.9</v>
      </c>
      <c r="T159" s="178">
        <v>4.8</v>
      </c>
      <c r="U159" s="179"/>
      <c r="V159" s="131">
        <v>0.91300000000000003</v>
      </c>
      <c r="W159" s="132"/>
      <c r="X159" s="20" t="s">
        <v>44</v>
      </c>
      <c r="Y159" s="11">
        <v>5</v>
      </c>
      <c r="Z159" s="13">
        <v>6</v>
      </c>
      <c r="AA159" s="8">
        <v>0.75</v>
      </c>
      <c r="AB159" s="8">
        <v>0.8</v>
      </c>
      <c r="AC159" s="14"/>
      <c r="AD159" s="34"/>
    </row>
    <row r="160" spans="1:30" ht="14.1" customHeight="1">
      <c r="A160" s="4" t="s">
        <v>44</v>
      </c>
      <c r="B160" s="6">
        <v>4</v>
      </c>
      <c r="C160" s="4" t="s">
        <v>41</v>
      </c>
      <c r="D160" s="6">
        <v>120</v>
      </c>
      <c r="E160" s="7">
        <v>1150</v>
      </c>
      <c r="F160" s="7">
        <v>29</v>
      </c>
      <c r="G160" s="6">
        <v>1670</v>
      </c>
      <c r="H160" s="13">
        <v>3100</v>
      </c>
      <c r="I160" s="4" t="s">
        <v>42</v>
      </c>
      <c r="J160" s="4" t="s">
        <v>334</v>
      </c>
      <c r="K160" s="9">
        <v>17.5</v>
      </c>
      <c r="L160" s="9">
        <v>16.8</v>
      </c>
      <c r="M160" s="9">
        <v>6.3</v>
      </c>
      <c r="N160" s="99">
        <v>5.9</v>
      </c>
      <c r="O160" s="100"/>
      <c r="P160" s="92">
        <v>15.45</v>
      </c>
      <c r="Q160" s="93"/>
      <c r="R160" s="8">
        <v>5.35</v>
      </c>
      <c r="S160" s="15">
        <v>6.9</v>
      </c>
      <c r="T160" s="178">
        <v>4.8</v>
      </c>
      <c r="U160" s="179"/>
      <c r="V160" s="131">
        <v>0.91300000000000003</v>
      </c>
      <c r="W160" s="132"/>
      <c r="X160" s="20" t="s">
        <v>44</v>
      </c>
      <c r="Y160" s="11">
        <v>5</v>
      </c>
      <c r="Z160" s="13">
        <v>6</v>
      </c>
      <c r="AA160" s="8">
        <v>0.75</v>
      </c>
      <c r="AB160" s="8">
        <v>0.8</v>
      </c>
      <c r="AC160" s="14"/>
      <c r="AD160" s="34"/>
    </row>
    <row r="161" spans="1:30" ht="14.1" customHeight="1">
      <c r="A161" s="4" t="s">
        <v>44</v>
      </c>
      <c r="B161" s="6">
        <v>4</v>
      </c>
      <c r="C161" s="4" t="s">
        <v>41</v>
      </c>
      <c r="D161" s="6">
        <v>160</v>
      </c>
      <c r="E161" s="7">
        <v>1150</v>
      </c>
      <c r="F161" s="7">
        <v>29</v>
      </c>
      <c r="G161" s="6">
        <v>1670</v>
      </c>
      <c r="H161" s="13">
        <v>3100</v>
      </c>
      <c r="I161" s="4" t="s">
        <v>48</v>
      </c>
      <c r="J161" s="4" t="s">
        <v>335</v>
      </c>
      <c r="K161" s="9">
        <v>17.5</v>
      </c>
      <c r="L161" s="9">
        <v>16.8</v>
      </c>
      <c r="M161" s="9">
        <v>6.3</v>
      </c>
      <c r="N161" s="99">
        <v>5.9</v>
      </c>
      <c r="O161" s="100"/>
      <c r="P161" s="92">
        <v>15.45</v>
      </c>
      <c r="Q161" s="93"/>
      <c r="R161" s="8">
        <v>5.35</v>
      </c>
      <c r="S161" s="15">
        <v>6.9</v>
      </c>
      <c r="T161" s="178">
        <v>4.8</v>
      </c>
      <c r="U161" s="179"/>
      <c r="V161" s="131">
        <v>0.91300000000000003</v>
      </c>
      <c r="W161" s="132"/>
      <c r="X161" s="20" t="s">
        <v>44</v>
      </c>
      <c r="Y161" s="11">
        <v>5</v>
      </c>
      <c r="Z161" s="13">
        <v>6</v>
      </c>
      <c r="AA161" s="8">
        <v>0.75</v>
      </c>
      <c r="AB161" s="8">
        <v>0.8</v>
      </c>
      <c r="AC161" s="14"/>
      <c r="AD161" s="34"/>
    </row>
    <row r="162" spans="1:30" ht="25.5" customHeight="1">
      <c r="A162" s="4" t="s">
        <v>44</v>
      </c>
      <c r="B162" s="6">
        <v>6</v>
      </c>
      <c r="C162" s="4" t="s">
        <v>41</v>
      </c>
      <c r="D162" s="6">
        <v>120</v>
      </c>
      <c r="E162" s="7">
        <v>1750</v>
      </c>
      <c r="F162" s="7">
        <v>42</v>
      </c>
      <c r="G162" s="6">
        <v>2540</v>
      </c>
      <c r="H162" s="13">
        <v>4700</v>
      </c>
      <c r="I162" s="4" t="s">
        <v>42</v>
      </c>
      <c r="J162" s="25" t="s">
        <v>336</v>
      </c>
      <c r="K162" s="9">
        <v>17.5</v>
      </c>
      <c r="L162" s="9">
        <v>16.8</v>
      </c>
      <c r="M162" s="9">
        <v>6.3</v>
      </c>
      <c r="N162" s="99">
        <v>5.9</v>
      </c>
      <c r="O162" s="100"/>
      <c r="P162" s="92">
        <v>15.45</v>
      </c>
      <c r="Q162" s="93"/>
      <c r="R162" s="8">
        <v>5.35</v>
      </c>
      <c r="S162" s="15">
        <v>6.9</v>
      </c>
      <c r="T162" s="178">
        <v>4.8</v>
      </c>
      <c r="U162" s="179"/>
      <c r="V162" s="131">
        <v>0.91300000000000003</v>
      </c>
      <c r="W162" s="132"/>
      <c r="X162" s="20" t="s">
        <v>44</v>
      </c>
      <c r="Y162" s="11">
        <v>5</v>
      </c>
      <c r="Z162" s="13">
        <v>6</v>
      </c>
      <c r="AA162" s="8">
        <v>0.75</v>
      </c>
      <c r="AB162" s="8">
        <v>0.85</v>
      </c>
      <c r="AC162" s="30"/>
      <c r="AD162" s="35"/>
    </row>
    <row r="163" spans="1:30" ht="14.1" customHeight="1">
      <c r="A163" s="4" t="s">
        <v>44</v>
      </c>
      <c r="B163" s="6">
        <v>6</v>
      </c>
      <c r="C163" s="4" t="s">
        <v>41</v>
      </c>
      <c r="D163" s="6">
        <v>160</v>
      </c>
      <c r="E163" s="7">
        <v>1750</v>
      </c>
      <c r="F163" s="7">
        <v>42</v>
      </c>
      <c r="G163" s="6">
        <v>2540</v>
      </c>
      <c r="H163" s="13">
        <v>4700</v>
      </c>
      <c r="I163" s="4" t="s">
        <v>48</v>
      </c>
      <c r="J163" s="4" t="s">
        <v>337</v>
      </c>
      <c r="K163" s="9">
        <v>17.5</v>
      </c>
      <c r="L163" s="9">
        <v>16.8</v>
      </c>
      <c r="M163" s="9">
        <v>6.3</v>
      </c>
      <c r="N163" s="99">
        <v>5.9</v>
      </c>
      <c r="O163" s="100"/>
      <c r="P163" s="92">
        <v>15.45</v>
      </c>
      <c r="Q163" s="93"/>
      <c r="R163" s="8">
        <v>5.35</v>
      </c>
      <c r="S163" s="15">
        <v>6.9</v>
      </c>
      <c r="T163" s="178">
        <v>4.8</v>
      </c>
      <c r="U163" s="179"/>
      <c r="V163" s="131">
        <v>0.91300000000000003</v>
      </c>
      <c r="W163" s="132"/>
      <c r="X163" s="20" t="s">
        <v>44</v>
      </c>
      <c r="Y163" s="11">
        <v>5</v>
      </c>
      <c r="Z163" s="13">
        <v>6</v>
      </c>
      <c r="AA163" s="8">
        <v>0.75</v>
      </c>
      <c r="AB163" s="8">
        <v>0.85</v>
      </c>
      <c r="AC163" s="14"/>
      <c r="AD163" s="34"/>
    </row>
    <row r="164" spans="1:30" ht="14.1" customHeight="1">
      <c r="A164" s="4" t="s">
        <v>44</v>
      </c>
      <c r="B164" s="6">
        <v>8</v>
      </c>
      <c r="C164" s="4" t="s">
        <v>41</v>
      </c>
      <c r="D164" s="6">
        <v>120</v>
      </c>
      <c r="E164" s="7">
        <v>2350</v>
      </c>
      <c r="F164" s="7">
        <v>55</v>
      </c>
      <c r="G164" s="6">
        <v>3410</v>
      </c>
      <c r="H164" s="13">
        <v>6300</v>
      </c>
      <c r="I164" s="4" t="s">
        <v>42</v>
      </c>
      <c r="J164" s="4" t="s">
        <v>338</v>
      </c>
      <c r="K164" s="9">
        <v>17.5</v>
      </c>
      <c r="L164" s="9">
        <v>16.8</v>
      </c>
      <c r="M164" s="9">
        <v>6.3</v>
      </c>
      <c r="N164" s="99">
        <v>5.9</v>
      </c>
      <c r="O164" s="100"/>
      <c r="P164" s="92">
        <v>15.45</v>
      </c>
      <c r="Q164" s="93"/>
      <c r="R164" s="8">
        <v>5.35</v>
      </c>
      <c r="S164" s="15">
        <v>6.9</v>
      </c>
      <c r="T164" s="178">
        <v>4.8</v>
      </c>
      <c r="U164" s="179"/>
      <c r="V164" s="131">
        <v>0.91300000000000003</v>
      </c>
      <c r="W164" s="132"/>
      <c r="X164" s="20" t="s">
        <v>44</v>
      </c>
      <c r="Y164" s="11">
        <v>5</v>
      </c>
      <c r="Z164" s="13">
        <v>6</v>
      </c>
      <c r="AA164" s="8">
        <v>0.75</v>
      </c>
      <c r="AB164" s="8">
        <v>0.9</v>
      </c>
      <c r="AC164" s="14"/>
      <c r="AD164" s="34"/>
    </row>
    <row r="165" spans="1:30" ht="14.1" customHeight="1">
      <c r="A165" s="4" t="s">
        <v>44</v>
      </c>
      <c r="B165" s="6">
        <v>8</v>
      </c>
      <c r="C165" s="4" t="s">
        <v>31</v>
      </c>
      <c r="D165" s="6">
        <v>160</v>
      </c>
      <c r="E165" s="7">
        <v>2350</v>
      </c>
      <c r="F165" s="7">
        <v>55</v>
      </c>
      <c r="G165" s="6">
        <v>3410</v>
      </c>
      <c r="H165" s="13">
        <v>6300</v>
      </c>
      <c r="I165" s="4" t="s">
        <v>32</v>
      </c>
      <c r="J165" s="4" t="s">
        <v>339</v>
      </c>
      <c r="K165" s="9">
        <v>17.5</v>
      </c>
      <c r="L165" s="9">
        <v>16.8</v>
      </c>
      <c r="M165" s="9">
        <v>6.3</v>
      </c>
      <c r="N165" s="99">
        <v>5.9</v>
      </c>
      <c r="O165" s="100"/>
      <c r="P165" s="92">
        <v>15.45</v>
      </c>
      <c r="Q165" s="93"/>
      <c r="R165" s="8">
        <v>5.35</v>
      </c>
      <c r="S165" s="15">
        <v>6.9</v>
      </c>
      <c r="T165" s="178">
        <v>4.8</v>
      </c>
      <c r="U165" s="179"/>
      <c r="V165" s="131">
        <v>0.91300000000000003</v>
      </c>
      <c r="W165" s="132"/>
      <c r="X165" s="20" t="s">
        <v>44</v>
      </c>
      <c r="Y165" s="11">
        <v>5</v>
      </c>
      <c r="Z165" s="13">
        <v>6</v>
      </c>
      <c r="AA165" s="8">
        <v>0.75</v>
      </c>
      <c r="AB165" s="8">
        <v>0.9</v>
      </c>
      <c r="AC165" s="14"/>
      <c r="AD165" s="34"/>
    </row>
    <row r="166" spans="1:30" ht="14.1" customHeight="1">
      <c r="A166" s="4" t="s">
        <v>44</v>
      </c>
      <c r="B166" s="6">
        <v>8</v>
      </c>
      <c r="C166" s="4" t="s">
        <v>41</v>
      </c>
      <c r="D166" s="6">
        <v>160</v>
      </c>
      <c r="E166" s="7">
        <v>2350</v>
      </c>
      <c r="F166" s="7">
        <v>55</v>
      </c>
      <c r="G166" s="6">
        <v>3410</v>
      </c>
      <c r="H166" s="13">
        <v>6300</v>
      </c>
      <c r="I166" s="4" t="s">
        <v>42</v>
      </c>
      <c r="J166" s="4" t="s">
        <v>340</v>
      </c>
      <c r="K166" s="9">
        <v>17.5</v>
      </c>
      <c r="L166" s="9">
        <v>16.8</v>
      </c>
      <c r="M166" s="9">
        <v>6.3</v>
      </c>
      <c r="N166" s="99">
        <v>5.9</v>
      </c>
      <c r="O166" s="100"/>
      <c r="P166" s="92">
        <v>15.45</v>
      </c>
      <c r="Q166" s="93"/>
      <c r="R166" s="8">
        <v>5.35</v>
      </c>
      <c r="S166" s="15">
        <v>6.9</v>
      </c>
      <c r="T166" s="178">
        <v>4.8</v>
      </c>
      <c r="U166" s="179"/>
      <c r="V166" s="131">
        <v>0.91300000000000003</v>
      </c>
      <c r="W166" s="132"/>
      <c r="X166" s="20" t="s">
        <v>44</v>
      </c>
      <c r="Y166" s="11">
        <v>5</v>
      </c>
      <c r="Z166" s="13">
        <v>6</v>
      </c>
      <c r="AA166" s="8">
        <v>0.75</v>
      </c>
      <c r="AB166" s="8">
        <v>0.9</v>
      </c>
      <c r="AC166" s="14"/>
      <c r="AD166" s="34"/>
    </row>
    <row r="167" spans="1:30" ht="25.5" customHeight="1">
      <c r="A167" s="4" t="s">
        <v>44</v>
      </c>
      <c r="B167" s="6">
        <v>8</v>
      </c>
      <c r="C167" s="4" t="s">
        <v>41</v>
      </c>
      <c r="D167" s="6">
        <v>160</v>
      </c>
      <c r="E167" s="7">
        <v>2350</v>
      </c>
      <c r="F167" s="7">
        <v>55</v>
      </c>
      <c r="G167" s="6">
        <v>3410</v>
      </c>
      <c r="H167" s="13">
        <v>6300</v>
      </c>
      <c r="I167" s="4" t="s">
        <v>48</v>
      </c>
      <c r="J167" s="25" t="s">
        <v>341</v>
      </c>
      <c r="K167" s="9">
        <v>17.5</v>
      </c>
      <c r="L167" s="9">
        <v>16.8</v>
      </c>
      <c r="M167" s="9">
        <v>6.3</v>
      </c>
      <c r="N167" s="99">
        <v>5.9</v>
      </c>
      <c r="O167" s="100"/>
      <c r="P167" s="92">
        <v>15.45</v>
      </c>
      <c r="Q167" s="93"/>
      <c r="R167" s="8">
        <v>5.35</v>
      </c>
      <c r="S167" s="15">
        <v>6.9</v>
      </c>
      <c r="T167" s="178">
        <v>4.8</v>
      </c>
      <c r="U167" s="179"/>
      <c r="V167" s="131">
        <v>0.91300000000000003</v>
      </c>
      <c r="W167" s="132"/>
      <c r="X167" s="20" t="s">
        <v>44</v>
      </c>
      <c r="Y167" s="11">
        <v>5</v>
      </c>
      <c r="Z167" s="13">
        <v>6</v>
      </c>
      <c r="AA167" s="8">
        <v>0.75</v>
      </c>
      <c r="AB167" s="8">
        <v>0.9</v>
      </c>
      <c r="AC167" s="30"/>
      <c r="AD167" s="35"/>
    </row>
    <row r="168" spans="1:30" ht="14.1" customHeight="1">
      <c r="A168" s="4" t="s">
        <v>342</v>
      </c>
      <c r="B168" s="6">
        <v>4</v>
      </c>
      <c r="C168" s="4" t="s">
        <v>41</v>
      </c>
      <c r="D168" s="6">
        <v>120</v>
      </c>
      <c r="E168" s="7">
        <v>1750</v>
      </c>
      <c r="F168" s="7">
        <v>45</v>
      </c>
      <c r="G168" s="6">
        <v>2540</v>
      </c>
      <c r="H168" s="13">
        <v>4725</v>
      </c>
      <c r="I168" s="4" t="s">
        <v>32</v>
      </c>
      <c r="J168" s="4" t="s">
        <v>343</v>
      </c>
      <c r="K168" s="9">
        <v>17.3</v>
      </c>
      <c r="L168" s="9">
        <v>16.8</v>
      </c>
      <c r="M168" s="9">
        <v>5.9</v>
      </c>
      <c r="N168" s="99">
        <v>5.6</v>
      </c>
      <c r="O168" s="100"/>
      <c r="P168" s="92">
        <v>15.25</v>
      </c>
      <c r="Q168" s="93"/>
      <c r="R168" s="6">
        <v>5</v>
      </c>
      <c r="S168" s="11">
        <v>6.95</v>
      </c>
      <c r="T168" s="178">
        <v>4.9000000000000004</v>
      </c>
      <c r="U168" s="179"/>
      <c r="V168" s="131">
        <v>0.91600000000000004</v>
      </c>
      <c r="W168" s="132"/>
      <c r="X168" s="20" t="s">
        <v>344</v>
      </c>
      <c r="Y168" s="11">
        <v>3.79</v>
      </c>
      <c r="Z168" s="37">
        <v>6.5</v>
      </c>
      <c r="AA168" s="8">
        <v>0.72</v>
      </c>
      <c r="AB168" s="8">
        <v>0.75</v>
      </c>
      <c r="AC168" s="14"/>
      <c r="AD168" s="34"/>
    </row>
    <row r="169" spans="1:30" ht="14.1" customHeight="1">
      <c r="A169" s="4" t="s">
        <v>89</v>
      </c>
      <c r="B169" s="6">
        <v>6</v>
      </c>
      <c r="C169" s="4" t="s">
        <v>41</v>
      </c>
      <c r="D169" s="6">
        <v>160</v>
      </c>
      <c r="E169" s="7">
        <v>2300</v>
      </c>
      <c r="F169" s="7">
        <v>51</v>
      </c>
      <c r="G169" s="6">
        <v>3340</v>
      </c>
      <c r="H169" s="13">
        <v>6200</v>
      </c>
      <c r="I169" s="4" t="s">
        <v>48</v>
      </c>
      <c r="J169" s="4" t="s">
        <v>345</v>
      </c>
      <c r="K169" s="8">
        <v>19.850000000000001</v>
      </c>
      <c r="L169" s="8">
        <v>19.149999999999999</v>
      </c>
      <c r="M169" s="9">
        <v>6.9</v>
      </c>
      <c r="N169" s="92">
        <v>6.35</v>
      </c>
      <c r="O169" s="93"/>
      <c r="P169" s="99">
        <v>17.7</v>
      </c>
      <c r="Q169" s="100"/>
      <c r="R169" s="8">
        <v>5.85</v>
      </c>
      <c r="S169" s="17">
        <v>8</v>
      </c>
      <c r="T169" s="178">
        <v>5.9</v>
      </c>
      <c r="U169" s="179"/>
      <c r="V169" s="131">
        <v>0.86699999999999999</v>
      </c>
      <c r="W169" s="132"/>
      <c r="X169" s="20" t="s">
        <v>89</v>
      </c>
      <c r="Y169" s="11">
        <v>5.25</v>
      </c>
      <c r="Z169" s="13">
        <v>8</v>
      </c>
      <c r="AA169" s="8">
        <v>0.81</v>
      </c>
      <c r="AB169" s="8">
        <v>0.95</v>
      </c>
      <c r="AC169" s="14"/>
      <c r="AD169" s="34"/>
    </row>
    <row r="170" spans="1:30" ht="14.1" customHeight="1">
      <c r="A170" s="4" t="s">
        <v>89</v>
      </c>
      <c r="B170" s="6">
        <v>8</v>
      </c>
      <c r="C170" s="4" t="s">
        <v>41</v>
      </c>
      <c r="D170" s="6">
        <v>120</v>
      </c>
      <c r="E170" s="7">
        <v>3150</v>
      </c>
      <c r="F170" s="7">
        <v>75</v>
      </c>
      <c r="G170" s="6">
        <v>4570</v>
      </c>
      <c r="H170" s="13">
        <v>8500</v>
      </c>
      <c r="I170" s="4" t="s">
        <v>42</v>
      </c>
      <c r="J170" s="4" t="s">
        <v>346</v>
      </c>
      <c r="K170" s="8">
        <v>19.850000000000001</v>
      </c>
      <c r="L170" s="8">
        <v>19.149999999999999</v>
      </c>
      <c r="M170" s="9">
        <v>6.9</v>
      </c>
      <c r="N170" s="92">
        <v>6.35</v>
      </c>
      <c r="O170" s="93"/>
      <c r="P170" s="99">
        <v>17.7</v>
      </c>
      <c r="Q170" s="100"/>
      <c r="R170" s="8">
        <v>5.85</v>
      </c>
      <c r="S170" s="17">
        <v>8</v>
      </c>
      <c r="T170" s="178">
        <v>5.9</v>
      </c>
      <c r="U170" s="179"/>
      <c r="V170" s="131">
        <v>0.86699999999999999</v>
      </c>
      <c r="W170" s="132"/>
      <c r="X170" s="20" t="s">
        <v>89</v>
      </c>
      <c r="Y170" s="11">
        <v>5.25</v>
      </c>
      <c r="Z170" s="13">
        <v>8</v>
      </c>
      <c r="AA170" s="8">
        <v>0.81</v>
      </c>
      <c r="AB170" s="8">
        <v>0.95</v>
      </c>
      <c r="AC170" s="14"/>
      <c r="AD170" s="34"/>
    </row>
    <row r="171" spans="1:30" ht="14.1" customHeight="1">
      <c r="A171" s="4" t="s">
        <v>89</v>
      </c>
      <c r="B171" s="6">
        <v>8</v>
      </c>
      <c r="C171" s="4" t="s">
        <v>31</v>
      </c>
      <c r="D171" s="4" t="s">
        <v>72</v>
      </c>
      <c r="E171" s="7">
        <v>3150</v>
      </c>
      <c r="F171" s="7">
        <v>75</v>
      </c>
      <c r="G171" s="6">
        <v>4570</v>
      </c>
      <c r="H171" s="13">
        <v>8500</v>
      </c>
      <c r="I171" s="4" t="s">
        <v>32</v>
      </c>
      <c r="J171" s="4" t="s">
        <v>347</v>
      </c>
      <c r="K171" s="8">
        <v>19.850000000000001</v>
      </c>
      <c r="L171" s="8">
        <v>19.149999999999999</v>
      </c>
      <c r="M171" s="9">
        <v>6.9</v>
      </c>
      <c r="N171" s="92">
        <v>6.35</v>
      </c>
      <c r="O171" s="93"/>
      <c r="P171" s="99">
        <v>17.7</v>
      </c>
      <c r="Q171" s="100"/>
      <c r="R171" s="8">
        <v>5.85</v>
      </c>
      <c r="S171" s="17">
        <v>8</v>
      </c>
      <c r="T171" s="178">
        <v>5.9</v>
      </c>
      <c r="U171" s="179"/>
      <c r="V171" s="131">
        <v>0.86699999999999999</v>
      </c>
      <c r="W171" s="132"/>
      <c r="X171" s="20" t="s">
        <v>89</v>
      </c>
      <c r="Y171" s="11">
        <v>5.25</v>
      </c>
      <c r="Z171" s="13">
        <v>8</v>
      </c>
      <c r="AA171" s="8">
        <v>0.81</v>
      </c>
      <c r="AB171" s="8">
        <v>0.95</v>
      </c>
      <c r="AC171" s="14"/>
      <c r="AD171" s="34"/>
    </row>
    <row r="172" spans="1:30" ht="14.1" customHeight="1">
      <c r="A172" s="4" t="s">
        <v>89</v>
      </c>
      <c r="B172" s="6">
        <v>8</v>
      </c>
      <c r="C172" s="4" t="s">
        <v>41</v>
      </c>
      <c r="D172" s="6">
        <v>160</v>
      </c>
      <c r="E172" s="7">
        <v>3150</v>
      </c>
      <c r="F172" s="7">
        <v>75</v>
      </c>
      <c r="G172" s="6">
        <v>4570</v>
      </c>
      <c r="H172" s="13">
        <v>8500</v>
      </c>
      <c r="I172" s="4" t="s">
        <v>48</v>
      </c>
      <c r="J172" s="4" t="s">
        <v>348</v>
      </c>
      <c r="K172" s="8">
        <v>19.850000000000001</v>
      </c>
      <c r="L172" s="8">
        <v>19.149999999999999</v>
      </c>
      <c r="M172" s="9">
        <v>6.9</v>
      </c>
      <c r="N172" s="92">
        <v>6.35</v>
      </c>
      <c r="O172" s="93"/>
      <c r="P172" s="99">
        <v>17.7</v>
      </c>
      <c r="Q172" s="100"/>
      <c r="R172" s="8">
        <v>5.85</v>
      </c>
      <c r="S172" s="17">
        <v>8</v>
      </c>
      <c r="T172" s="178">
        <v>5.9</v>
      </c>
      <c r="U172" s="179"/>
      <c r="V172" s="131">
        <v>0.86699999999999999</v>
      </c>
      <c r="W172" s="132"/>
      <c r="X172" s="20" t="s">
        <v>89</v>
      </c>
      <c r="Y172" s="11">
        <v>5.25</v>
      </c>
      <c r="Z172" s="13">
        <v>8</v>
      </c>
      <c r="AA172" s="8">
        <v>0.81</v>
      </c>
      <c r="AB172" s="8">
        <v>0.95</v>
      </c>
      <c r="AC172" s="14"/>
      <c r="AD172" s="34"/>
    </row>
    <row r="173" spans="1:30" ht="14.1" customHeight="1">
      <c r="A173" s="4" t="s">
        <v>89</v>
      </c>
      <c r="B173" s="6">
        <v>8</v>
      </c>
      <c r="C173" s="4" t="s">
        <v>31</v>
      </c>
      <c r="D173" s="6">
        <v>160</v>
      </c>
      <c r="E173" s="7">
        <v>3150</v>
      </c>
      <c r="F173" s="7">
        <v>75</v>
      </c>
      <c r="G173" s="6">
        <v>4570</v>
      </c>
      <c r="H173" s="13">
        <v>8500</v>
      </c>
      <c r="I173" s="4" t="s">
        <v>48</v>
      </c>
      <c r="J173" s="4" t="s">
        <v>349</v>
      </c>
      <c r="K173" s="8">
        <v>19.850000000000001</v>
      </c>
      <c r="L173" s="8">
        <v>19.149999999999999</v>
      </c>
      <c r="M173" s="9">
        <v>6.9</v>
      </c>
      <c r="N173" s="92">
        <v>6.35</v>
      </c>
      <c r="O173" s="93"/>
      <c r="P173" s="99">
        <v>17.7</v>
      </c>
      <c r="Q173" s="100"/>
      <c r="R173" s="8">
        <v>5.85</v>
      </c>
      <c r="S173" s="17">
        <v>8</v>
      </c>
      <c r="T173" s="178">
        <v>5.9</v>
      </c>
      <c r="U173" s="179"/>
      <c r="V173" s="131">
        <v>0.86699999999999999</v>
      </c>
      <c r="W173" s="132"/>
      <c r="X173" s="20" t="s">
        <v>89</v>
      </c>
      <c r="Y173" s="11">
        <v>5.25</v>
      </c>
      <c r="Z173" s="13">
        <v>8</v>
      </c>
      <c r="AA173" s="8">
        <v>0.81</v>
      </c>
      <c r="AB173" s="8">
        <v>0.95</v>
      </c>
      <c r="AC173" s="14"/>
      <c r="AD173" s="34"/>
    </row>
    <row r="174" spans="1:30" ht="14.1" customHeight="1">
      <c r="A174" s="4" t="s">
        <v>116</v>
      </c>
      <c r="B174" s="6">
        <v>6</v>
      </c>
      <c r="C174" s="4" t="s">
        <v>31</v>
      </c>
      <c r="D174" s="6">
        <v>160</v>
      </c>
      <c r="E174" s="7">
        <v>2770</v>
      </c>
      <c r="F174" s="7">
        <v>60</v>
      </c>
      <c r="G174" s="6">
        <v>4020</v>
      </c>
      <c r="H174" s="13">
        <v>7500</v>
      </c>
      <c r="I174" s="4" t="s">
        <v>48</v>
      </c>
      <c r="J174" s="4" t="s">
        <v>350</v>
      </c>
      <c r="K174" s="9">
        <v>22.1</v>
      </c>
      <c r="L174" s="8">
        <v>21.35</v>
      </c>
      <c r="M174" s="8">
        <v>6.65</v>
      </c>
      <c r="N174" s="92">
        <v>6.25</v>
      </c>
      <c r="O174" s="93"/>
      <c r="P174" s="99">
        <v>19.899999999999999</v>
      </c>
      <c r="Q174" s="100"/>
      <c r="R174" s="8">
        <v>5.65</v>
      </c>
      <c r="S174" s="15">
        <v>9.1</v>
      </c>
      <c r="T174" s="178">
        <v>6.9</v>
      </c>
      <c r="U174" s="179"/>
      <c r="V174" s="131">
        <v>0.90800000000000003</v>
      </c>
      <c r="W174" s="132"/>
      <c r="X174" s="20" t="s">
        <v>116</v>
      </c>
      <c r="Y174" s="11">
        <v>4.75</v>
      </c>
      <c r="Z174" s="13">
        <v>10</v>
      </c>
      <c r="AA174" s="8">
        <v>0.81</v>
      </c>
      <c r="AB174" s="8">
        <v>0.95</v>
      </c>
      <c r="AC174" s="14"/>
      <c r="AD174" s="34"/>
    </row>
    <row r="175" spans="1:30" ht="14.1" customHeight="1">
      <c r="A175" s="4" t="s">
        <v>116</v>
      </c>
      <c r="B175" s="6">
        <v>8</v>
      </c>
      <c r="C175" s="4" t="s">
        <v>41</v>
      </c>
      <c r="D175" s="6">
        <v>120</v>
      </c>
      <c r="E175" s="7">
        <v>3750</v>
      </c>
      <c r="F175" s="7">
        <v>80</v>
      </c>
      <c r="G175" s="6">
        <v>5440</v>
      </c>
      <c r="H175" s="7">
        <v>10100</v>
      </c>
      <c r="I175" s="4" t="s">
        <v>42</v>
      </c>
      <c r="J175" s="4" t="s">
        <v>351</v>
      </c>
      <c r="K175" s="9">
        <v>22.1</v>
      </c>
      <c r="L175" s="8">
        <v>21.35</v>
      </c>
      <c r="M175" s="8">
        <v>6.65</v>
      </c>
      <c r="N175" s="92">
        <v>6.25</v>
      </c>
      <c r="O175" s="93"/>
      <c r="P175" s="99">
        <v>19.899999999999999</v>
      </c>
      <c r="Q175" s="100"/>
      <c r="R175" s="8">
        <v>5.65</v>
      </c>
      <c r="S175" s="15">
        <v>9.1</v>
      </c>
      <c r="T175" s="178">
        <v>7.1</v>
      </c>
      <c r="U175" s="179"/>
      <c r="V175" s="131">
        <v>0.90800000000000003</v>
      </c>
      <c r="W175" s="132"/>
      <c r="X175" s="20" t="s">
        <v>116</v>
      </c>
      <c r="Y175" s="11">
        <v>4.75</v>
      </c>
      <c r="Z175" s="13">
        <v>10</v>
      </c>
      <c r="AA175" s="8">
        <v>0.81</v>
      </c>
      <c r="AB175" s="8">
        <v>1.1000000000000001</v>
      </c>
      <c r="AC175" s="14"/>
      <c r="AD175" s="34"/>
    </row>
    <row r="176" spans="1:30" ht="14.1" customHeight="1">
      <c r="A176" s="4" t="s">
        <v>116</v>
      </c>
      <c r="B176" s="6">
        <v>8</v>
      </c>
      <c r="C176" s="4" t="s">
        <v>41</v>
      </c>
      <c r="D176" s="6">
        <v>160</v>
      </c>
      <c r="E176" s="7">
        <v>3750</v>
      </c>
      <c r="F176" s="7">
        <v>80</v>
      </c>
      <c r="G176" s="6">
        <v>5440</v>
      </c>
      <c r="H176" s="7">
        <v>10100</v>
      </c>
      <c r="I176" s="4" t="s">
        <v>48</v>
      </c>
      <c r="J176" s="4" t="s">
        <v>352</v>
      </c>
      <c r="K176" s="9">
        <v>22.1</v>
      </c>
      <c r="L176" s="8">
        <v>21.35</v>
      </c>
      <c r="M176" s="8">
        <v>6.65</v>
      </c>
      <c r="N176" s="92">
        <v>6.25</v>
      </c>
      <c r="O176" s="93"/>
      <c r="P176" s="99">
        <v>19.899999999999999</v>
      </c>
      <c r="Q176" s="100"/>
      <c r="R176" s="8">
        <v>5.65</v>
      </c>
      <c r="S176" s="15">
        <v>9.1</v>
      </c>
      <c r="T176" s="178">
        <v>7.1</v>
      </c>
      <c r="U176" s="179"/>
      <c r="V176" s="131">
        <v>0.90800000000000003</v>
      </c>
      <c r="W176" s="132"/>
      <c r="X176" s="20" t="s">
        <v>116</v>
      </c>
      <c r="Y176" s="11">
        <v>4.75</v>
      </c>
      <c r="Z176" s="13">
        <v>10</v>
      </c>
      <c r="AA176" s="8">
        <v>0.81</v>
      </c>
      <c r="AB176" s="8">
        <v>0.95</v>
      </c>
      <c r="AC176" s="14"/>
      <c r="AD176" s="34"/>
    </row>
    <row r="177" spans="1:30" ht="14.1" customHeight="1">
      <c r="A177" s="4" t="s">
        <v>116</v>
      </c>
      <c r="B177" s="6">
        <v>10</v>
      </c>
      <c r="C177" s="4" t="s">
        <v>41</v>
      </c>
      <c r="D177" s="6">
        <v>160</v>
      </c>
      <c r="E177" s="7">
        <v>4750</v>
      </c>
      <c r="F177" s="7">
        <v>100</v>
      </c>
      <c r="G177" s="6">
        <v>6890</v>
      </c>
      <c r="H177" s="7">
        <v>12800</v>
      </c>
      <c r="I177" s="4" t="s">
        <v>48</v>
      </c>
      <c r="J177" s="4" t="s">
        <v>353</v>
      </c>
      <c r="K177" s="9">
        <v>22.1</v>
      </c>
      <c r="L177" s="8">
        <v>21.35</v>
      </c>
      <c r="M177" s="8">
        <v>6.65</v>
      </c>
      <c r="N177" s="92">
        <v>6.25</v>
      </c>
      <c r="O177" s="93"/>
      <c r="P177" s="99">
        <v>19.899999999999999</v>
      </c>
      <c r="Q177" s="100"/>
      <c r="R177" s="8">
        <v>5.65</v>
      </c>
      <c r="S177" s="15">
        <v>9.1</v>
      </c>
      <c r="T177" s="178">
        <v>7.1</v>
      </c>
      <c r="U177" s="179"/>
      <c r="V177" s="131">
        <v>0.90800000000000003</v>
      </c>
      <c r="W177" s="132"/>
      <c r="X177" s="20" t="s">
        <v>116</v>
      </c>
      <c r="Y177" s="11">
        <v>4.75</v>
      </c>
      <c r="Z177" s="13">
        <v>10</v>
      </c>
      <c r="AA177" s="8">
        <v>0.81</v>
      </c>
      <c r="AB177" s="8">
        <v>1.1000000000000001</v>
      </c>
      <c r="AC177" s="14"/>
      <c r="AD177" s="34"/>
    </row>
    <row r="178" spans="1:30" ht="25.5" customHeight="1">
      <c r="A178" s="4" t="s">
        <v>116</v>
      </c>
      <c r="B178" s="6">
        <v>10</v>
      </c>
      <c r="C178" s="4" t="s">
        <v>31</v>
      </c>
      <c r="D178" s="6">
        <v>160</v>
      </c>
      <c r="E178" s="7">
        <v>4750</v>
      </c>
      <c r="F178" s="7">
        <v>100</v>
      </c>
      <c r="G178" s="6">
        <v>6890</v>
      </c>
      <c r="H178" s="7">
        <v>12800</v>
      </c>
      <c r="I178" s="4" t="s">
        <v>32</v>
      </c>
      <c r="J178" s="38" t="s">
        <v>354</v>
      </c>
      <c r="K178" s="9">
        <v>22.1</v>
      </c>
      <c r="L178" s="8">
        <v>21.35</v>
      </c>
      <c r="M178" s="8">
        <v>6.65</v>
      </c>
      <c r="N178" s="92">
        <v>6.25</v>
      </c>
      <c r="O178" s="93"/>
      <c r="P178" s="99">
        <v>19.899999999999999</v>
      </c>
      <c r="Q178" s="100"/>
      <c r="R178" s="8">
        <v>5.65</v>
      </c>
      <c r="S178" s="15">
        <v>9.1</v>
      </c>
      <c r="T178" s="178">
        <v>7.1</v>
      </c>
      <c r="U178" s="179"/>
      <c r="V178" s="131">
        <v>0.90800000000000003</v>
      </c>
      <c r="W178" s="132"/>
      <c r="X178" s="20" t="s">
        <v>116</v>
      </c>
      <c r="Y178" s="11">
        <v>4.75</v>
      </c>
      <c r="Z178" s="13">
        <v>10</v>
      </c>
      <c r="AA178" s="8">
        <v>0.81</v>
      </c>
      <c r="AB178" s="8">
        <v>1.1000000000000001</v>
      </c>
      <c r="AC178" s="30"/>
      <c r="AD178" s="35"/>
    </row>
    <row r="179" spans="1:30" ht="14.1" customHeight="1">
      <c r="A179" s="4" t="s">
        <v>116</v>
      </c>
      <c r="B179" s="6">
        <v>12</v>
      </c>
      <c r="C179" s="4" t="s">
        <v>31</v>
      </c>
      <c r="D179" s="6">
        <v>160</v>
      </c>
      <c r="E179" s="7">
        <v>5750</v>
      </c>
      <c r="F179" s="7">
        <v>120</v>
      </c>
      <c r="G179" s="6">
        <v>8340</v>
      </c>
      <c r="H179" s="7">
        <v>15500</v>
      </c>
      <c r="I179" s="4" t="s">
        <v>42</v>
      </c>
      <c r="J179" s="4" t="s">
        <v>355</v>
      </c>
      <c r="K179" s="9">
        <v>22.1</v>
      </c>
      <c r="L179" s="8">
        <v>21.35</v>
      </c>
      <c r="M179" s="8">
        <v>6.65</v>
      </c>
      <c r="N179" s="92">
        <v>6.25</v>
      </c>
      <c r="O179" s="93"/>
      <c r="P179" s="99">
        <v>19.899999999999999</v>
      </c>
      <c r="Q179" s="100"/>
      <c r="R179" s="8">
        <v>5.65</v>
      </c>
      <c r="S179" s="15">
        <v>9.1</v>
      </c>
      <c r="T179" s="178">
        <v>7.1</v>
      </c>
      <c r="U179" s="179"/>
      <c r="V179" s="131">
        <v>0.90800000000000003</v>
      </c>
      <c r="W179" s="132"/>
      <c r="X179" s="20" t="s">
        <v>116</v>
      </c>
      <c r="Y179" s="11">
        <v>4.75</v>
      </c>
      <c r="Z179" s="13">
        <v>10</v>
      </c>
      <c r="AA179" s="8">
        <v>0.81</v>
      </c>
      <c r="AB179" s="8">
        <v>1.1000000000000001</v>
      </c>
      <c r="AC179" s="14"/>
      <c r="AD179" s="34"/>
    </row>
    <row r="180" spans="1:30" ht="14.1" customHeight="1">
      <c r="A180" s="4" t="s">
        <v>116</v>
      </c>
      <c r="B180" s="6">
        <v>14</v>
      </c>
      <c r="C180" s="4" t="s">
        <v>31</v>
      </c>
      <c r="D180" s="4" t="s">
        <v>356</v>
      </c>
      <c r="E180" s="7">
        <v>7738</v>
      </c>
      <c r="F180" s="7">
        <v>159</v>
      </c>
      <c r="G180" s="6">
        <v>11600</v>
      </c>
      <c r="H180" s="7">
        <v>23200</v>
      </c>
      <c r="I180" s="4" t="s">
        <v>32</v>
      </c>
      <c r="J180" s="4" t="s">
        <v>357</v>
      </c>
      <c r="K180" s="9">
        <v>22.1</v>
      </c>
      <c r="L180" s="8">
        <v>21.35</v>
      </c>
      <c r="M180" s="8">
        <v>6.65</v>
      </c>
      <c r="N180" s="92">
        <v>6.25</v>
      </c>
      <c r="O180" s="93"/>
      <c r="P180" s="99">
        <v>19.899999999999999</v>
      </c>
      <c r="Q180" s="100"/>
      <c r="R180" s="8">
        <v>5.65</v>
      </c>
      <c r="S180" s="15">
        <v>9.1</v>
      </c>
      <c r="T180" s="178">
        <v>7.1</v>
      </c>
      <c r="U180" s="179"/>
      <c r="V180" s="131">
        <v>0.90800000000000003</v>
      </c>
      <c r="W180" s="132"/>
      <c r="X180" s="20" t="s">
        <v>116</v>
      </c>
      <c r="Y180" s="11">
        <v>4.75</v>
      </c>
      <c r="Z180" s="13">
        <v>10</v>
      </c>
      <c r="AA180" s="8">
        <v>0.81</v>
      </c>
      <c r="AB180" s="8">
        <v>1.1000000000000001</v>
      </c>
      <c r="AC180" s="14"/>
      <c r="AD180" s="34"/>
    </row>
    <row r="181" spans="1:30" ht="14.1" customHeight="1">
      <c r="A181" s="4" t="s">
        <v>116</v>
      </c>
      <c r="B181" s="6">
        <v>14</v>
      </c>
      <c r="C181" s="4" t="s">
        <v>31</v>
      </c>
      <c r="D181" s="4" t="s">
        <v>222</v>
      </c>
      <c r="E181" s="7">
        <v>7738</v>
      </c>
      <c r="F181" s="7">
        <v>159</v>
      </c>
      <c r="G181" s="6">
        <v>11600</v>
      </c>
      <c r="H181" s="7">
        <v>23200</v>
      </c>
      <c r="I181" s="4" t="s">
        <v>32</v>
      </c>
      <c r="J181" s="4" t="s">
        <v>358</v>
      </c>
      <c r="K181" s="9">
        <v>22.1</v>
      </c>
      <c r="L181" s="8">
        <v>21.35</v>
      </c>
      <c r="M181" s="8">
        <v>6.65</v>
      </c>
      <c r="N181" s="92">
        <v>6.25</v>
      </c>
      <c r="O181" s="93"/>
      <c r="P181" s="99">
        <v>19.899999999999999</v>
      </c>
      <c r="Q181" s="100"/>
      <c r="R181" s="8">
        <v>5.65</v>
      </c>
      <c r="S181" s="15">
        <v>9.1</v>
      </c>
      <c r="T181" s="178">
        <v>7.1</v>
      </c>
      <c r="U181" s="179"/>
      <c r="V181" s="131">
        <v>0.90800000000000003</v>
      </c>
      <c r="W181" s="132"/>
      <c r="X181" s="20" t="s">
        <v>116</v>
      </c>
      <c r="Y181" s="11">
        <v>4.75</v>
      </c>
      <c r="Z181" s="13">
        <v>10</v>
      </c>
      <c r="AA181" s="8">
        <v>0.81</v>
      </c>
      <c r="AB181" s="8">
        <v>1.1000000000000001</v>
      </c>
      <c r="AC181" s="14"/>
      <c r="AD181" s="34"/>
    </row>
    <row r="182" spans="1:30" ht="14.85" customHeight="1">
      <c r="A182" s="4" t="s">
        <v>359</v>
      </c>
      <c r="B182" s="6">
        <v>6</v>
      </c>
      <c r="C182" s="4" t="s">
        <v>41</v>
      </c>
      <c r="D182" s="6">
        <v>120</v>
      </c>
      <c r="E182" s="7">
        <v>1900</v>
      </c>
      <c r="F182" s="7">
        <v>38</v>
      </c>
      <c r="G182" s="6">
        <v>2760</v>
      </c>
      <c r="H182" s="13">
        <v>5100</v>
      </c>
      <c r="I182" s="4" t="s">
        <v>42</v>
      </c>
      <c r="J182" s="4" t="s">
        <v>360</v>
      </c>
      <c r="K182" s="8">
        <v>18.75</v>
      </c>
      <c r="L182" s="6">
        <v>18</v>
      </c>
      <c r="M182" s="6">
        <v>7</v>
      </c>
      <c r="N182" s="92">
        <v>6.45</v>
      </c>
      <c r="O182" s="93"/>
      <c r="P182" s="92">
        <v>16.45</v>
      </c>
      <c r="Q182" s="93"/>
      <c r="R182" s="8">
        <v>5.95</v>
      </c>
      <c r="S182" s="15">
        <v>7.3</v>
      </c>
      <c r="T182" s="178">
        <v>4.8</v>
      </c>
      <c r="U182" s="179"/>
      <c r="V182" s="131">
        <v>0.92</v>
      </c>
      <c r="W182" s="132"/>
      <c r="X182" s="20" t="s">
        <v>44</v>
      </c>
      <c r="Y182" s="11">
        <v>5</v>
      </c>
      <c r="Z182" s="13">
        <v>6</v>
      </c>
      <c r="AA182" s="8">
        <v>0.75</v>
      </c>
      <c r="AB182" s="8">
        <v>0.7</v>
      </c>
      <c r="AC182" s="14"/>
      <c r="AD182" s="34"/>
    </row>
    <row r="183" spans="1:30" ht="14.1" customHeight="1">
      <c r="A183" s="122" t="s">
        <v>0</v>
      </c>
      <c r="B183" s="105" t="s">
        <v>1</v>
      </c>
      <c r="C183" s="108"/>
      <c r="D183" s="106"/>
      <c r="E183" s="109" t="s">
        <v>2</v>
      </c>
      <c r="F183" s="110"/>
      <c r="G183" s="110"/>
      <c r="H183" s="111"/>
      <c r="I183" s="137" t="s">
        <v>3</v>
      </c>
      <c r="J183" s="137" t="s">
        <v>4</v>
      </c>
      <c r="K183" s="114" t="s">
        <v>5</v>
      </c>
      <c r="L183" s="115"/>
      <c r="M183" s="115"/>
      <c r="N183" s="115"/>
      <c r="O183" s="115"/>
      <c r="P183" s="115"/>
      <c r="Q183" s="115"/>
      <c r="R183" s="116"/>
      <c r="S183" s="122" t="s">
        <v>6</v>
      </c>
      <c r="T183" s="161" t="s">
        <v>7</v>
      </c>
      <c r="U183" s="162"/>
      <c r="V183" s="180" t="s">
        <v>8</v>
      </c>
      <c r="W183" s="181"/>
      <c r="X183" s="96" t="s">
        <v>9</v>
      </c>
      <c r="Y183" s="97"/>
      <c r="Z183" s="97"/>
      <c r="AA183" s="97"/>
      <c r="AB183" s="98"/>
      <c r="AC183" s="144" t="s">
        <v>10</v>
      </c>
    </row>
    <row r="184" spans="1:30" ht="14.1" customHeight="1">
      <c r="A184" s="133"/>
      <c r="B184" s="124" t="s">
        <v>11</v>
      </c>
      <c r="C184" s="147" t="s">
        <v>12</v>
      </c>
      <c r="D184" s="124" t="s">
        <v>13</v>
      </c>
      <c r="E184" s="124" t="s">
        <v>14</v>
      </c>
      <c r="F184" s="122" t="s">
        <v>15</v>
      </c>
      <c r="G184" s="122" t="s">
        <v>16</v>
      </c>
      <c r="H184" s="149" t="s">
        <v>17</v>
      </c>
      <c r="I184" s="138"/>
      <c r="J184" s="138"/>
      <c r="K184" s="101" t="s">
        <v>18</v>
      </c>
      <c r="L184" s="102"/>
      <c r="M184" s="103" t="s">
        <v>19</v>
      </c>
      <c r="N184" s="104"/>
      <c r="O184" s="167"/>
      <c r="P184" s="105" t="s">
        <v>20</v>
      </c>
      <c r="Q184" s="108"/>
      <c r="R184" s="106"/>
      <c r="S184" s="133"/>
      <c r="T184" s="163"/>
      <c r="U184" s="164"/>
      <c r="V184" s="182"/>
      <c r="W184" s="183"/>
      <c r="X184" s="147" t="s">
        <v>21</v>
      </c>
      <c r="Y184" s="122" t="s">
        <v>22</v>
      </c>
      <c r="Z184" s="122" t="s">
        <v>23</v>
      </c>
      <c r="AA184" s="124" t="s">
        <v>24</v>
      </c>
      <c r="AB184" s="124" t="s">
        <v>25</v>
      </c>
      <c r="AC184" s="145"/>
    </row>
    <row r="185" spans="1:30" ht="24.95" customHeight="1">
      <c r="A185" s="123"/>
      <c r="B185" s="125"/>
      <c r="C185" s="148"/>
      <c r="D185" s="125"/>
      <c r="E185" s="125"/>
      <c r="F185" s="123"/>
      <c r="G185" s="123"/>
      <c r="H185" s="150"/>
      <c r="I185" s="139"/>
      <c r="J185" s="139"/>
      <c r="K185" s="1" t="s">
        <v>26</v>
      </c>
      <c r="L185" s="1" t="s">
        <v>27</v>
      </c>
      <c r="M185" s="18" t="s">
        <v>26</v>
      </c>
      <c r="N185" s="126" t="s">
        <v>27</v>
      </c>
      <c r="O185" s="118"/>
      <c r="P185" s="127" t="s">
        <v>28</v>
      </c>
      <c r="Q185" s="128"/>
      <c r="R185" s="3" t="s">
        <v>29</v>
      </c>
      <c r="S185" s="123"/>
      <c r="T185" s="112"/>
      <c r="U185" s="113"/>
      <c r="V185" s="184"/>
      <c r="W185" s="185"/>
      <c r="X185" s="148"/>
      <c r="Y185" s="123"/>
      <c r="Z185" s="123"/>
      <c r="AA185" s="125"/>
      <c r="AB185" s="125"/>
      <c r="AC185" s="146"/>
    </row>
    <row r="186" spans="1:30" ht="14.1" customHeight="1">
      <c r="A186" s="4" t="s">
        <v>359</v>
      </c>
      <c r="B186" s="6">
        <v>6</v>
      </c>
      <c r="C186" s="5" t="s">
        <v>41</v>
      </c>
      <c r="D186" s="6">
        <v>160</v>
      </c>
      <c r="E186" s="6">
        <v>1900</v>
      </c>
      <c r="F186" s="7">
        <v>38</v>
      </c>
      <c r="G186" s="6">
        <v>2760</v>
      </c>
      <c r="H186" s="6">
        <v>5100</v>
      </c>
      <c r="I186" s="20" t="s">
        <v>48</v>
      </c>
      <c r="J186" s="4" t="s">
        <v>361</v>
      </c>
      <c r="K186" s="8">
        <v>18.75</v>
      </c>
      <c r="L186" s="6">
        <v>18</v>
      </c>
      <c r="M186" s="6">
        <v>7</v>
      </c>
      <c r="N186" s="92">
        <v>6.45</v>
      </c>
      <c r="O186" s="93"/>
      <c r="P186" s="120">
        <v>16.45</v>
      </c>
      <c r="Q186" s="121"/>
      <c r="R186" s="8">
        <v>5.95</v>
      </c>
      <c r="S186" s="9">
        <v>7.3</v>
      </c>
      <c r="T186" s="92">
        <v>4.8</v>
      </c>
      <c r="U186" s="93"/>
      <c r="V186" s="131">
        <v>0.92</v>
      </c>
      <c r="W186" s="132"/>
      <c r="X186" s="4" t="s">
        <v>44</v>
      </c>
      <c r="Y186" s="11">
        <v>5</v>
      </c>
      <c r="Z186" s="6">
        <v>6</v>
      </c>
      <c r="AA186" s="8">
        <v>0.75</v>
      </c>
      <c r="AB186" s="8">
        <v>0.7</v>
      </c>
      <c r="AC186" s="14"/>
    </row>
    <row r="187" spans="1:30" ht="14.1" customHeight="1">
      <c r="A187" s="4" t="s">
        <v>359</v>
      </c>
      <c r="B187" s="6">
        <v>8</v>
      </c>
      <c r="C187" s="5" t="s">
        <v>41</v>
      </c>
      <c r="D187" s="6">
        <v>160</v>
      </c>
      <c r="E187" s="6">
        <v>2550</v>
      </c>
      <c r="F187" s="7">
        <v>54</v>
      </c>
      <c r="G187" s="6">
        <v>3700</v>
      </c>
      <c r="H187" s="6">
        <v>6900</v>
      </c>
      <c r="I187" s="20" t="s">
        <v>48</v>
      </c>
      <c r="J187" s="4" t="s">
        <v>362</v>
      </c>
      <c r="K187" s="8">
        <v>18.75</v>
      </c>
      <c r="L187" s="6">
        <v>18</v>
      </c>
      <c r="M187" s="6">
        <v>7</v>
      </c>
      <c r="N187" s="92">
        <v>6.45</v>
      </c>
      <c r="O187" s="93"/>
      <c r="P187" s="120">
        <v>16.45</v>
      </c>
      <c r="Q187" s="121"/>
      <c r="R187" s="8">
        <v>5.95</v>
      </c>
      <c r="S187" s="9">
        <v>7.3</v>
      </c>
      <c r="T187" s="92">
        <v>4.8</v>
      </c>
      <c r="U187" s="93"/>
      <c r="V187" s="131">
        <v>0.92</v>
      </c>
      <c r="W187" s="132"/>
      <c r="X187" s="4" t="s">
        <v>44</v>
      </c>
      <c r="Y187" s="11">
        <v>5</v>
      </c>
      <c r="Z187" s="6">
        <v>6</v>
      </c>
      <c r="AA187" s="8">
        <v>0.75</v>
      </c>
      <c r="AB187" s="8">
        <v>0.9</v>
      </c>
      <c r="AC187" s="14"/>
    </row>
    <row r="188" spans="1:30" ht="14.1" customHeight="1">
      <c r="A188" s="4" t="s">
        <v>359</v>
      </c>
      <c r="B188" s="6">
        <v>10</v>
      </c>
      <c r="C188" s="5" t="s">
        <v>31</v>
      </c>
      <c r="D188" s="6">
        <v>160</v>
      </c>
      <c r="E188" s="6">
        <v>3600</v>
      </c>
      <c r="F188" s="7">
        <v>73</v>
      </c>
      <c r="G188" s="6">
        <v>5225</v>
      </c>
      <c r="H188" s="6">
        <v>9700</v>
      </c>
      <c r="I188" s="20" t="s">
        <v>50</v>
      </c>
      <c r="J188" s="4" t="s">
        <v>363</v>
      </c>
      <c r="K188" s="8">
        <v>18.75</v>
      </c>
      <c r="L188" s="6">
        <v>18</v>
      </c>
      <c r="M188" s="6">
        <v>7</v>
      </c>
      <c r="N188" s="92">
        <v>6.45</v>
      </c>
      <c r="O188" s="93"/>
      <c r="P188" s="120">
        <v>16.45</v>
      </c>
      <c r="Q188" s="121"/>
      <c r="R188" s="8">
        <v>5.95</v>
      </c>
      <c r="S188" s="9">
        <v>7.3</v>
      </c>
      <c r="T188" s="92">
        <v>4.8</v>
      </c>
      <c r="U188" s="93"/>
      <c r="V188" s="131">
        <v>0.92</v>
      </c>
      <c r="W188" s="132"/>
      <c r="X188" s="4" t="s">
        <v>44</v>
      </c>
      <c r="Y188" s="11">
        <v>5</v>
      </c>
      <c r="Z188" s="6">
        <v>6</v>
      </c>
      <c r="AA188" s="8">
        <v>0.75</v>
      </c>
      <c r="AB188" s="8">
        <v>0.9</v>
      </c>
      <c r="AC188" s="14"/>
    </row>
    <row r="189" spans="1:30" ht="14.1" customHeight="1">
      <c r="A189" s="4" t="s">
        <v>364</v>
      </c>
      <c r="B189" s="6">
        <v>10</v>
      </c>
      <c r="C189" s="5" t="s">
        <v>31</v>
      </c>
      <c r="D189" s="6">
        <v>120</v>
      </c>
      <c r="E189" s="6">
        <v>4500</v>
      </c>
      <c r="F189" s="7">
        <v>84</v>
      </c>
      <c r="G189" s="6">
        <v>6750</v>
      </c>
      <c r="H189" s="6">
        <v>12150</v>
      </c>
      <c r="I189" s="20" t="s">
        <v>365</v>
      </c>
      <c r="J189" s="4" t="s">
        <v>366</v>
      </c>
      <c r="K189" s="8">
        <v>20.85</v>
      </c>
      <c r="L189" s="9">
        <v>20.100000000000001</v>
      </c>
      <c r="M189" s="15">
        <v>7.3</v>
      </c>
      <c r="N189" s="92">
        <v>6.84</v>
      </c>
      <c r="O189" s="93"/>
      <c r="P189" s="120">
        <v>18.54</v>
      </c>
      <c r="Q189" s="121"/>
      <c r="R189" s="8">
        <v>6.19</v>
      </c>
      <c r="S189" s="8">
        <v>8.35</v>
      </c>
      <c r="T189" s="92">
        <v>5.9</v>
      </c>
      <c r="U189" s="93"/>
      <c r="V189" s="131">
        <v>0.88200000000000001</v>
      </c>
      <c r="W189" s="132"/>
      <c r="X189" s="4" t="s">
        <v>364</v>
      </c>
      <c r="Y189" s="11">
        <v>5.5</v>
      </c>
      <c r="Z189" s="6">
        <v>8</v>
      </c>
      <c r="AA189" s="8">
        <v>0.81</v>
      </c>
      <c r="AB189" s="8">
        <v>1.3</v>
      </c>
      <c r="AC189" s="14"/>
    </row>
    <row r="190" spans="1:30" ht="14.1" customHeight="1">
      <c r="A190" s="4" t="s">
        <v>364</v>
      </c>
      <c r="B190" s="6">
        <v>16</v>
      </c>
      <c r="C190" s="5" t="s">
        <v>31</v>
      </c>
      <c r="D190" s="4" t="s">
        <v>367</v>
      </c>
      <c r="E190" s="6">
        <v>6650</v>
      </c>
      <c r="F190" s="7">
        <v>125</v>
      </c>
      <c r="G190" s="6">
        <v>9640</v>
      </c>
      <c r="H190" s="6">
        <v>18000</v>
      </c>
      <c r="I190" s="2" t="s">
        <v>32</v>
      </c>
      <c r="J190" s="4" t="s">
        <v>368</v>
      </c>
      <c r="K190" s="8">
        <v>20.85</v>
      </c>
      <c r="L190" s="9">
        <v>20.100000000000001</v>
      </c>
      <c r="M190" s="15">
        <v>7.3</v>
      </c>
      <c r="N190" s="92">
        <v>6.84</v>
      </c>
      <c r="O190" s="93"/>
      <c r="P190" s="120">
        <v>18.54</v>
      </c>
      <c r="Q190" s="121"/>
      <c r="R190" s="8">
        <v>6.19</v>
      </c>
      <c r="S190" s="8">
        <v>8.35</v>
      </c>
      <c r="T190" s="92">
        <v>6.3</v>
      </c>
      <c r="U190" s="93"/>
      <c r="V190" s="131">
        <v>0.88200000000000001</v>
      </c>
      <c r="W190" s="132"/>
      <c r="X190" s="4" t="s">
        <v>364</v>
      </c>
      <c r="Y190" s="11">
        <v>5.5</v>
      </c>
      <c r="Z190" s="6">
        <v>8</v>
      </c>
      <c r="AA190" s="8">
        <v>0.81</v>
      </c>
      <c r="AB190" s="8">
        <v>1.3</v>
      </c>
      <c r="AC190" s="14"/>
    </row>
    <row r="191" spans="1:30" ht="14.1" customHeight="1">
      <c r="A191" s="4" t="s">
        <v>369</v>
      </c>
      <c r="B191" s="6">
        <v>12</v>
      </c>
      <c r="C191" s="5" t="s">
        <v>31</v>
      </c>
      <c r="D191" s="6">
        <v>160</v>
      </c>
      <c r="E191" s="6">
        <v>8700</v>
      </c>
      <c r="F191" s="7">
        <v>130</v>
      </c>
      <c r="G191" s="6">
        <v>12620</v>
      </c>
      <c r="H191" s="6">
        <v>23500</v>
      </c>
      <c r="I191" s="2" t="s">
        <v>32</v>
      </c>
      <c r="J191" s="4" t="s">
        <v>370</v>
      </c>
      <c r="K191" s="8">
        <v>27.75</v>
      </c>
      <c r="L191" s="6">
        <v>27</v>
      </c>
      <c r="M191" s="11">
        <v>7.65</v>
      </c>
      <c r="N191" s="92">
        <v>7.19</v>
      </c>
      <c r="O191" s="93"/>
      <c r="P191" s="120">
        <v>25.29</v>
      </c>
      <c r="Q191" s="121"/>
      <c r="R191" s="9">
        <v>6.5</v>
      </c>
      <c r="S191" s="8">
        <v>11.64</v>
      </c>
      <c r="T191" s="92">
        <v>9.1</v>
      </c>
      <c r="U191" s="93"/>
      <c r="V191" s="131">
        <v>0.90100000000000002</v>
      </c>
      <c r="W191" s="132"/>
      <c r="X191" s="4" t="s">
        <v>369</v>
      </c>
      <c r="Y191" s="11">
        <v>5.5</v>
      </c>
      <c r="Z191" s="6">
        <v>14</v>
      </c>
      <c r="AA191" s="8">
        <v>0.81</v>
      </c>
      <c r="AB191" s="8">
        <v>1.65</v>
      </c>
      <c r="AC191" s="14"/>
    </row>
    <row r="192" spans="1:30" ht="14.1" customHeight="1">
      <c r="A192" s="4" t="s">
        <v>371</v>
      </c>
      <c r="B192" s="6">
        <v>4</v>
      </c>
      <c r="C192" s="5" t="s">
        <v>41</v>
      </c>
      <c r="D192" s="6">
        <v>120</v>
      </c>
      <c r="E192" s="6">
        <v>1100</v>
      </c>
      <c r="F192" s="7">
        <v>24</v>
      </c>
      <c r="G192" s="6">
        <v>1600</v>
      </c>
      <c r="H192" s="6">
        <v>3000</v>
      </c>
      <c r="I192" s="2" t="s">
        <v>32</v>
      </c>
      <c r="J192" s="4" t="s">
        <v>372</v>
      </c>
      <c r="K192" s="6">
        <v>18</v>
      </c>
      <c r="L192" s="8">
        <v>17.149999999999999</v>
      </c>
      <c r="M192" s="15">
        <v>8.3000000000000007</v>
      </c>
      <c r="N192" s="99">
        <v>7.8</v>
      </c>
      <c r="O192" s="100"/>
      <c r="P192" s="176">
        <v>15.5</v>
      </c>
      <c r="Q192" s="177"/>
      <c r="R192" s="8">
        <v>7.05</v>
      </c>
      <c r="S192" s="8">
        <v>6.65</v>
      </c>
      <c r="T192" s="92">
        <v>3.8</v>
      </c>
      <c r="U192" s="93"/>
      <c r="V192" s="131">
        <v>0.84199999999999997</v>
      </c>
      <c r="W192" s="132"/>
      <c r="X192" s="4" t="s">
        <v>371</v>
      </c>
      <c r="Y192" s="11">
        <v>5.5</v>
      </c>
      <c r="Z192" s="6">
        <v>4</v>
      </c>
      <c r="AA192" s="8">
        <v>0.69</v>
      </c>
      <c r="AB192" s="8">
        <v>0.61</v>
      </c>
      <c r="AC192" s="14"/>
    </row>
    <row r="193" spans="1:29" ht="14.1" customHeight="1">
      <c r="A193" s="4" t="s">
        <v>373</v>
      </c>
      <c r="B193" s="6">
        <v>6</v>
      </c>
      <c r="C193" s="5" t="s">
        <v>41</v>
      </c>
      <c r="D193" s="6">
        <v>120</v>
      </c>
      <c r="E193" s="6">
        <v>2050</v>
      </c>
      <c r="F193" s="7">
        <v>35</v>
      </c>
      <c r="G193" s="6">
        <v>2970</v>
      </c>
      <c r="H193" s="6">
        <v>5500</v>
      </c>
      <c r="I193" s="20" t="s">
        <v>42</v>
      </c>
      <c r="J193" s="4" t="s">
        <v>374</v>
      </c>
      <c r="K193" s="9">
        <v>19.5</v>
      </c>
      <c r="L193" s="8">
        <v>18.75</v>
      </c>
      <c r="M193" s="11">
        <v>7.95</v>
      </c>
      <c r="N193" s="92">
        <v>7.35</v>
      </c>
      <c r="O193" s="93"/>
      <c r="P193" s="120">
        <v>17.04</v>
      </c>
      <c r="Q193" s="121"/>
      <c r="R193" s="8">
        <v>6.75</v>
      </c>
      <c r="S193" s="8">
        <v>7.55</v>
      </c>
      <c r="T193" s="92">
        <v>4.8</v>
      </c>
      <c r="U193" s="93"/>
      <c r="V193" s="131">
        <v>0.85699999999999998</v>
      </c>
      <c r="W193" s="132"/>
      <c r="X193" s="4" t="s">
        <v>44</v>
      </c>
      <c r="Y193" s="11">
        <v>5</v>
      </c>
      <c r="Z193" s="6">
        <v>6</v>
      </c>
      <c r="AA193" s="8">
        <v>0.75</v>
      </c>
      <c r="AB193" s="8">
        <v>0.85</v>
      </c>
      <c r="AC193" s="14"/>
    </row>
    <row r="194" spans="1:29" ht="14.1" customHeight="1">
      <c r="A194" s="4" t="s">
        <v>373</v>
      </c>
      <c r="B194" s="6">
        <v>8</v>
      </c>
      <c r="C194" s="5" t="s">
        <v>41</v>
      </c>
      <c r="D194" s="6">
        <v>120</v>
      </c>
      <c r="E194" s="6">
        <v>2800</v>
      </c>
      <c r="F194" s="7">
        <v>48</v>
      </c>
      <c r="G194" s="6">
        <v>4060</v>
      </c>
      <c r="H194" s="6">
        <v>7600</v>
      </c>
      <c r="I194" s="20" t="s">
        <v>42</v>
      </c>
      <c r="J194" s="4" t="s">
        <v>375</v>
      </c>
      <c r="K194" s="9">
        <v>19.5</v>
      </c>
      <c r="L194" s="8">
        <v>18.75</v>
      </c>
      <c r="M194" s="11">
        <v>7.95</v>
      </c>
      <c r="N194" s="92">
        <v>7.35</v>
      </c>
      <c r="O194" s="93"/>
      <c r="P194" s="120">
        <v>17.04</v>
      </c>
      <c r="Q194" s="121"/>
      <c r="R194" s="8">
        <v>6.75</v>
      </c>
      <c r="S194" s="8">
        <v>7.55</v>
      </c>
      <c r="T194" s="92">
        <v>4.8</v>
      </c>
      <c r="U194" s="93"/>
      <c r="V194" s="131">
        <v>0.85699999999999998</v>
      </c>
      <c r="W194" s="132"/>
      <c r="X194" s="4" t="s">
        <v>44</v>
      </c>
      <c r="Y194" s="11">
        <v>5</v>
      </c>
      <c r="Z194" s="6">
        <v>6</v>
      </c>
      <c r="AA194" s="8">
        <v>0.75</v>
      </c>
      <c r="AB194" s="8">
        <v>0.85</v>
      </c>
      <c r="AC194" s="14"/>
    </row>
    <row r="195" spans="1:29" ht="14.1" customHeight="1">
      <c r="A195" s="4" t="s">
        <v>376</v>
      </c>
      <c r="B195" s="6">
        <v>6</v>
      </c>
      <c r="C195" s="5" t="s">
        <v>31</v>
      </c>
      <c r="D195" s="6">
        <v>120</v>
      </c>
      <c r="E195" s="6">
        <v>2275</v>
      </c>
      <c r="F195" s="7">
        <v>30</v>
      </c>
      <c r="G195" s="6">
        <v>3300</v>
      </c>
      <c r="H195" s="6">
        <v>6100</v>
      </c>
      <c r="I195" s="2" t="s">
        <v>32</v>
      </c>
      <c r="J195" s="4" t="s">
        <v>377</v>
      </c>
      <c r="K195" s="9">
        <v>22.1</v>
      </c>
      <c r="L195" s="8">
        <v>21.15</v>
      </c>
      <c r="M195" s="11">
        <v>8.85</v>
      </c>
      <c r="N195" s="99">
        <v>8.3000000000000007</v>
      </c>
      <c r="O195" s="100"/>
      <c r="P195" s="176">
        <v>19.2</v>
      </c>
      <c r="Q195" s="177"/>
      <c r="R195" s="9">
        <v>7.5</v>
      </c>
      <c r="S195" s="8">
        <v>8.39</v>
      </c>
      <c r="T195" s="92">
        <v>5</v>
      </c>
      <c r="U195" s="93"/>
      <c r="V195" s="131">
        <v>0.91100000000000003</v>
      </c>
      <c r="W195" s="132"/>
      <c r="X195" s="4" t="s">
        <v>376</v>
      </c>
      <c r="Y195" s="11">
        <v>6</v>
      </c>
      <c r="Z195" s="6">
        <v>6</v>
      </c>
      <c r="AA195" s="8">
        <v>0.88</v>
      </c>
      <c r="AB195" s="8">
        <v>0.9</v>
      </c>
      <c r="AC195" s="14"/>
    </row>
    <row r="196" spans="1:29" ht="14.1" customHeight="1">
      <c r="A196" s="4" t="s">
        <v>378</v>
      </c>
      <c r="B196" s="6">
        <v>8</v>
      </c>
      <c r="C196" s="5" t="s">
        <v>41</v>
      </c>
      <c r="D196" s="6">
        <v>160</v>
      </c>
      <c r="E196" s="6">
        <v>4400</v>
      </c>
      <c r="F196" s="7">
        <v>55</v>
      </c>
      <c r="G196" s="6">
        <v>6380</v>
      </c>
      <c r="H196" s="6">
        <v>11900</v>
      </c>
      <c r="I196" s="20" t="s">
        <v>48</v>
      </c>
      <c r="J196" s="4" t="s">
        <v>379</v>
      </c>
      <c r="K196" s="8">
        <v>25.65</v>
      </c>
      <c r="L196" s="9">
        <v>24.7</v>
      </c>
      <c r="M196" s="15">
        <v>8.6999999999999993</v>
      </c>
      <c r="N196" s="99">
        <v>8.1999999999999993</v>
      </c>
      <c r="O196" s="100"/>
      <c r="P196" s="120">
        <v>22.79</v>
      </c>
      <c r="Q196" s="121"/>
      <c r="R196" s="9">
        <v>7.4</v>
      </c>
      <c r="S196" s="8">
        <v>10.19</v>
      </c>
      <c r="T196" s="92">
        <v>6.9</v>
      </c>
      <c r="U196" s="93"/>
      <c r="V196" s="131">
        <v>0.89800000000000002</v>
      </c>
      <c r="W196" s="132"/>
      <c r="X196" s="4" t="s">
        <v>378</v>
      </c>
      <c r="Y196" s="11">
        <v>6.25</v>
      </c>
      <c r="Z196" s="6">
        <v>10</v>
      </c>
      <c r="AA196" s="8">
        <v>0.81</v>
      </c>
      <c r="AB196" s="8">
        <v>1.35</v>
      </c>
      <c r="AC196" s="14"/>
    </row>
    <row r="197" spans="1:29" ht="14.1" customHeight="1">
      <c r="A197" s="4" t="s">
        <v>378</v>
      </c>
      <c r="B197" s="6">
        <v>8</v>
      </c>
      <c r="C197" s="5" t="s">
        <v>31</v>
      </c>
      <c r="D197" s="6">
        <v>160</v>
      </c>
      <c r="E197" s="6">
        <v>4400</v>
      </c>
      <c r="F197" s="7">
        <v>55</v>
      </c>
      <c r="G197" s="6">
        <v>6380</v>
      </c>
      <c r="H197" s="6">
        <v>11900</v>
      </c>
      <c r="I197" s="20" t="s">
        <v>48</v>
      </c>
      <c r="J197" s="4" t="s">
        <v>380</v>
      </c>
      <c r="K197" s="8">
        <v>25.65</v>
      </c>
      <c r="L197" s="9">
        <v>24.7</v>
      </c>
      <c r="M197" s="15">
        <v>8.6999999999999993</v>
      </c>
      <c r="N197" s="99">
        <v>8.1999999999999993</v>
      </c>
      <c r="O197" s="100"/>
      <c r="P197" s="120">
        <v>22.79</v>
      </c>
      <c r="Q197" s="121"/>
      <c r="R197" s="9">
        <v>7.4</v>
      </c>
      <c r="S197" s="8">
        <v>10.19</v>
      </c>
      <c r="T197" s="92">
        <v>6.9</v>
      </c>
      <c r="U197" s="93"/>
      <c r="V197" s="131">
        <v>0.89800000000000002</v>
      </c>
      <c r="W197" s="132"/>
      <c r="X197" s="4" t="s">
        <v>378</v>
      </c>
      <c r="Y197" s="11">
        <v>6.25</v>
      </c>
      <c r="Z197" s="6">
        <v>10</v>
      </c>
      <c r="AA197" s="8">
        <v>0.81</v>
      </c>
      <c r="AB197" s="8">
        <v>1.35</v>
      </c>
      <c r="AC197" s="14"/>
    </row>
    <row r="198" spans="1:29" ht="25.5" customHeight="1">
      <c r="A198" s="4" t="s">
        <v>378</v>
      </c>
      <c r="B198" s="6">
        <v>10</v>
      </c>
      <c r="C198" s="5" t="s">
        <v>381</v>
      </c>
      <c r="D198" s="6">
        <v>120</v>
      </c>
      <c r="E198" s="6">
        <v>5500</v>
      </c>
      <c r="F198" s="7">
        <v>70</v>
      </c>
      <c r="G198" s="6">
        <v>7980</v>
      </c>
      <c r="H198" s="6">
        <v>14800</v>
      </c>
      <c r="I198" s="2" t="s">
        <v>32</v>
      </c>
      <c r="J198" s="38" t="s">
        <v>382</v>
      </c>
      <c r="K198" s="8">
        <v>25.65</v>
      </c>
      <c r="L198" s="9">
        <v>24.7</v>
      </c>
      <c r="M198" s="15">
        <v>8.6999999999999993</v>
      </c>
      <c r="N198" s="99">
        <v>8.1999999999999993</v>
      </c>
      <c r="O198" s="100"/>
      <c r="P198" s="120">
        <v>22.79</v>
      </c>
      <c r="Q198" s="121"/>
      <c r="R198" s="9">
        <v>7.4</v>
      </c>
      <c r="S198" s="8">
        <v>10.19</v>
      </c>
      <c r="T198" s="92">
        <v>6.9</v>
      </c>
      <c r="U198" s="93"/>
      <c r="V198" s="131">
        <v>0.89800000000000002</v>
      </c>
      <c r="W198" s="132"/>
      <c r="X198" s="4" t="s">
        <v>378</v>
      </c>
      <c r="Y198" s="11">
        <v>6.25</v>
      </c>
      <c r="Z198" s="6">
        <v>10</v>
      </c>
      <c r="AA198" s="8">
        <v>0.81</v>
      </c>
      <c r="AB198" s="8">
        <v>1.35</v>
      </c>
      <c r="AC198" s="30"/>
    </row>
    <row r="199" spans="1:29" ht="14.1" customHeight="1">
      <c r="A199" s="4" t="s">
        <v>378</v>
      </c>
      <c r="B199" s="6">
        <v>10</v>
      </c>
      <c r="C199" s="5" t="s">
        <v>31</v>
      </c>
      <c r="D199" s="6">
        <v>160</v>
      </c>
      <c r="E199" s="6">
        <v>5500</v>
      </c>
      <c r="F199" s="7">
        <v>70</v>
      </c>
      <c r="G199" s="6">
        <v>7980</v>
      </c>
      <c r="H199" s="6">
        <v>14800</v>
      </c>
      <c r="I199" s="20" t="s">
        <v>48</v>
      </c>
      <c r="J199" s="4" t="s">
        <v>383</v>
      </c>
      <c r="K199" s="8">
        <v>25.65</v>
      </c>
      <c r="L199" s="9">
        <v>24.7</v>
      </c>
      <c r="M199" s="15">
        <v>8.6999999999999993</v>
      </c>
      <c r="N199" s="99">
        <v>8.1999999999999993</v>
      </c>
      <c r="O199" s="100"/>
      <c r="P199" s="120">
        <v>22.79</v>
      </c>
      <c r="Q199" s="121"/>
      <c r="R199" s="9">
        <v>7.4</v>
      </c>
      <c r="S199" s="8">
        <v>10.19</v>
      </c>
      <c r="T199" s="92">
        <v>6.9</v>
      </c>
      <c r="U199" s="93"/>
      <c r="V199" s="131">
        <v>0.89800000000000002</v>
      </c>
      <c r="W199" s="132"/>
      <c r="X199" s="4" t="s">
        <v>378</v>
      </c>
      <c r="Y199" s="11">
        <v>6.25</v>
      </c>
      <c r="Z199" s="6">
        <v>10</v>
      </c>
      <c r="AA199" s="8">
        <v>0.81</v>
      </c>
      <c r="AB199" s="8">
        <v>1.35</v>
      </c>
      <c r="AC199" s="14"/>
    </row>
    <row r="200" spans="1:29" ht="14.1" customHeight="1">
      <c r="A200" s="4" t="s">
        <v>378</v>
      </c>
      <c r="B200" s="6">
        <v>12</v>
      </c>
      <c r="C200" s="5" t="s">
        <v>31</v>
      </c>
      <c r="D200" s="4" t="s">
        <v>72</v>
      </c>
      <c r="E200" s="6">
        <v>8000</v>
      </c>
      <c r="F200" s="7">
        <v>100</v>
      </c>
      <c r="G200" s="6">
        <v>11600</v>
      </c>
      <c r="H200" s="6">
        <v>21600</v>
      </c>
      <c r="I200" s="2" t="s">
        <v>32</v>
      </c>
      <c r="J200" s="4" t="s">
        <v>384</v>
      </c>
      <c r="K200" s="8">
        <v>25.65</v>
      </c>
      <c r="L200" s="9">
        <v>24.7</v>
      </c>
      <c r="M200" s="15">
        <v>8.6999999999999993</v>
      </c>
      <c r="N200" s="99">
        <v>8.1999999999999993</v>
      </c>
      <c r="O200" s="100"/>
      <c r="P200" s="120">
        <v>22.79</v>
      </c>
      <c r="Q200" s="121"/>
      <c r="R200" s="9">
        <v>7.4</v>
      </c>
      <c r="S200" s="8">
        <v>10.19</v>
      </c>
      <c r="T200" s="92">
        <v>7.1</v>
      </c>
      <c r="U200" s="93"/>
      <c r="V200" s="131">
        <v>0.89800000000000002</v>
      </c>
      <c r="W200" s="132"/>
      <c r="X200" s="4" t="s">
        <v>378</v>
      </c>
      <c r="Y200" s="11">
        <v>6.25</v>
      </c>
      <c r="Z200" s="6">
        <v>10</v>
      </c>
      <c r="AA200" s="8">
        <v>0.81</v>
      </c>
      <c r="AB200" s="8">
        <v>1.5</v>
      </c>
      <c r="AC200" s="14"/>
    </row>
    <row r="201" spans="1:29" ht="14.1" customHeight="1">
      <c r="A201" s="4" t="s">
        <v>378</v>
      </c>
      <c r="B201" s="6">
        <v>14</v>
      </c>
      <c r="C201" s="5" t="s">
        <v>31</v>
      </c>
      <c r="D201" s="6">
        <v>120</v>
      </c>
      <c r="E201" s="6">
        <v>8700</v>
      </c>
      <c r="F201" s="7">
        <v>110</v>
      </c>
      <c r="G201" s="6">
        <v>12600</v>
      </c>
      <c r="H201" s="6">
        <v>23500</v>
      </c>
      <c r="I201" s="2" t="s">
        <v>32</v>
      </c>
      <c r="J201" s="4" t="s">
        <v>385</v>
      </c>
      <c r="K201" s="8">
        <v>25.65</v>
      </c>
      <c r="L201" s="9">
        <v>24.7</v>
      </c>
      <c r="M201" s="15">
        <v>8.6999999999999993</v>
      </c>
      <c r="N201" s="99">
        <v>8.1999999999999993</v>
      </c>
      <c r="O201" s="100"/>
      <c r="P201" s="120">
        <v>22.79</v>
      </c>
      <c r="Q201" s="121"/>
      <c r="R201" s="9">
        <v>7.4</v>
      </c>
      <c r="S201" s="8">
        <v>10.19</v>
      </c>
      <c r="T201" s="92">
        <v>7.1</v>
      </c>
      <c r="U201" s="93"/>
      <c r="V201" s="131">
        <v>0.89800000000000002</v>
      </c>
      <c r="W201" s="132"/>
      <c r="X201" s="4" t="s">
        <v>378</v>
      </c>
      <c r="Y201" s="11">
        <v>6.25</v>
      </c>
      <c r="Z201" s="6">
        <v>10</v>
      </c>
      <c r="AA201" s="8">
        <v>0.81</v>
      </c>
      <c r="AB201" s="8">
        <v>1.1499999999999999</v>
      </c>
      <c r="AC201" s="14"/>
    </row>
    <row r="202" spans="1:29" ht="14.1" customHeight="1">
      <c r="A202" s="4" t="s">
        <v>378</v>
      </c>
      <c r="B202" s="6">
        <v>16</v>
      </c>
      <c r="C202" s="5" t="s">
        <v>31</v>
      </c>
      <c r="D202" s="4" t="s">
        <v>386</v>
      </c>
      <c r="E202" s="6">
        <v>9900</v>
      </c>
      <c r="F202" s="7">
        <v>129</v>
      </c>
      <c r="G202" s="6">
        <v>14900</v>
      </c>
      <c r="H202" s="6">
        <v>26700</v>
      </c>
      <c r="I202" s="20" t="s">
        <v>50</v>
      </c>
      <c r="J202" s="4" t="s">
        <v>387</v>
      </c>
      <c r="K202" s="8">
        <v>25.65</v>
      </c>
      <c r="L202" s="9">
        <v>24.7</v>
      </c>
      <c r="M202" s="15">
        <v>8.6999999999999993</v>
      </c>
      <c r="N202" s="99">
        <v>8.1999999999999993</v>
      </c>
      <c r="O202" s="100"/>
      <c r="P202" s="120">
        <v>22.79</v>
      </c>
      <c r="Q202" s="121"/>
      <c r="R202" s="9">
        <v>7.4</v>
      </c>
      <c r="S202" s="8">
        <v>10.19</v>
      </c>
      <c r="T202" s="92">
        <v>7.59</v>
      </c>
      <c r="U202" s="93"/>
      <c r="V202" s="131">
        <v>0.89800000000000002</v>
      </c>
      <c r="W202" s="132"/>
      <c r="X202" s="4" t="s">
        <v>378</v>
      </c>
      <c r="Y202" s="11">
        <v>6.25</v>
      </c>
      <c r="Z202" s="6">
        <v>10</v>
      </c>
      <c r="AA202" s="8">
        <v>1.1299999999999999</v>
      </c>
      <c r="AB202" s="4" t="s">
        <v>52</v>
      </c>
      <c r="AC202" s="14"/>
    </row>
    <row r="203" spans="1:29" ht="14.1" customHeight="1">
      <c r="A203" s="4" t="s">
        <v>388</v>
      </c>
      <c r="B203" s="6">
        <v>6</v>
      </c>
      <c r="C203" s="5" t="s">
        <v>31</v>
      </c>
      <c r="D203" s="6">
        <v>160</v>
      </c>
      <c r="E203" s="6">
        <v>4300</v>
      </c>
      <c r="F203" s="7">
        <v>50</v>
      </c>
      <c r="G203" s="6">
        <v>6090</v>
      </c>
      <c r="H203" s="6">
        <v>11300</v>
      </c>
      <c r="I203" s="20" t="s">
        <v>365</v>
      </c>
      <c r="J203" s="4" t="s">
        <v>389</v>
      </c>
      <c r="K203" s="9">
        <v>27.7</v>
      </c>
      <c r="L203" s="9">
        <v>27.3</v>
      </c>
      <c r="M203" s="6">
        <v>9</v>
      </c>
      <c r="N203" s="92">
        <v>8.67</v>
      </c>
      <c r="O203" s="93"/>
      <c r="P203" s="120">
        <v>24.95</v>
      </c>
      <c r="Q203" s="121"/>
      <c r="R203" s="8">
        <v>7.65</v>
      </c>
      <c r="S203" s="8">
        <v>11.35</v>
      </c>
      <c r="T203" s="92">
        <v>8</v>
      </c>
      <c r="U203" s="93"/>
      <c r="V203" s="131">
        <v>0.84799999999999998</v>
      </c>
      <c r="W203" s="132"/>
      <c r="X203" s="4" t="s">
        <v>388</v>
      </c>
      <c r="Y203" s="11">
        <v>6.75</v>
      </c>
      <c r="Z203" s="9">
        <v>12.5</v>
      </c>
      <c r="AA203" s="8">
        <v>0.88</v>
      </c>
      <c r="AB203" s="8">
        <v>1.2</v>
      </c>
      <c r="AC203" s="14"/>
    </row>
    <row r="204" spans="1:29" ht="15" customHeight="1">
      <c r="A204" s="4" t="s">
        <v>388</v>
      </c>
      <c r="B204" s="6">
        <v>6</v>
      </c>
      <c r="C204" s="5" t="s">
        <v>31</v>
      </c>
      <c r="D204" s="6">
        <v>160</v>
      </c>
      <c r="E204" s="6">
        <v>4300</v>
      </c>
      <c r="F204" s="7">
        <v>50</v>
      </c>
      <c r="G204" s="6">
        <v>6090</v>
      </c>
      <c r="H204" s="6">
        <v>11300</v>
      </c>
      <c r="I204" s="2" t="s">
        <v>32</v>
      </c>
      <c r="J204" s="4" t="s">
        <v>390</v>
      </c>
      <c r="K204" s="9">
        <v>27.7</v>
      </c>
      <c r="L204" s="9">
        <v>27.3</v>
      </c>
      <c r="M204" s="6">
        <v>9</v>
      </c>
      <c r="N204" s="92">
        <v>8.67</v>
      </c>
      <c r="O204" s="93"/>
      <c r="P204" s="120">
        <v>24.95</v>
      </c>
      <c r="Q204" s="121"/>
      <c r="R204" s="8">
        <v>7.65</v>
      </c>
      <c r="S204" s="8">
        <v>11.35</v>
      </c>
      <c r="T204" s="92">
        <v>8</v>
      </c>
      <c r="U204" s="93"/>
      <c r="V204" s="131">
        <v>0.84799999999999998</v>
      </c>
      <c r="W204" s="132"/>
      <c r="X204" s="4" t="s">
        <v>388</v>
      </c>
      <c r="Y204" s="11">
        <v>6.75</v>
      </c>
      <c r="Z204" s="9">
        <v>12.5</v>
      </c>
      <c r="AA204" s="8">
        <v>0.88</v>
      </c>
      <c r="AB204" s="8">
        <v>1.2</v>
      </c>
      <c r="AC204" s="14"/>
    </row>
    <row r="205" spans="1:29" ht="14.1" customHeight="1">
      <c r="A205" s="4" t="s">
        <v>166</v>
      </c>
      <c r="B205" s="6">
        <v>10</v>
      </c>
      <c r="C205" s="5" t="s">
        <v>31</v>
      </c>
      <c r="D205" s="6">
        <v>120</v>
      </c>
      <c r="E205" s="6">
        <v>4500</v>
      </c>
      <c r="F205" s="7">
        <v>58</v>
      </c>
      <c r="G205" s="6">
        <v>6530</v>
      </c>
      <c r="H205" s="6">
        <v>12100</v>
      </c>
      <c r="I205" s="2" t="s">
        <v>32</v>
      </c>
      <c r="J205" s="4" t="s">
        <v>391</v>
      </c>
      <c r="K205" s="9">
        <v>22.4</v>
      </c>
      <c r="L205" s="9">
        <v>21.4</v>
      </c>
      <c r="M205" s="11">
        <v>9.25</v>
      </c>
      <c r="N205" s="92">
        <v>8.5500000000000007</v>
      </c>
      <c r="O205" s="93"/>
      <c r="P205" s="120">
        <v>19.45</v>
      </c>
      <c r="Q205" s="121"/>
      <c r="R205" s="8">
        <v>7.84</v>
      </c>
      <c r="S205" s="9">
        <v>8.5</v>
      </c>
      <c r="T205" s="92">
        <v>5.0999999999999996</v>
      </c>
      <c r="U205" s="93"/>
      <c r="V205" s="131">
        <v>0.89300000000000002</v>
      </c>
      <c r="W205" s="132"/>
      <c r="X205" s="4" t="s">
        <v>166</v>
      </c>
      <c r="Y205" s="11">
        <v>6.75</v>
      </c>
      <c r="Z205" s="6">
        <v>6</v>
      </c>
      <c r="AA205" s="8">
        <v>0.88</v>
      </c>
      <c r="AB205" s="8">
        <v>1.45</v>
      </c>
      <c r="AC205" s="14"/>
    </row>
    <row r="206" spans="1:29" ht="14.1" customHeight="1">
      <c r="A206" s="4" t="s">
        <v>392</v>
      </c>
      <c r="B206" s="6">
        <v>8</v>
      </c>
      <c r="C206" s="5" t="s">
        <v>31</v>
      </c>
      <c r="D206" s="6">
        <v>160</v>
      </c>
      <c r="E206" s="6">
        <v>5600</v>
      </c>
      <c r="F206" s="7">
        <v>60</v>
      </c>
      <c r="G206" s="6">
        <v>8120</v>
      </c>
      <c r="H206" s="6">
        <v>15100</v>
      </c>
      <c r="I206" s="20" t="s">
        <v>141</v>
      </c>
      <c r="J206" s="4" t="s">
        <v>393</v>
      </c>
      <c r="K206" s="9">
        <v>28.2</v>
      </c>
      <c r="L206" s="9">
        <v>27.4</v>
      </c>
      <c r="M206" s="15">
        <v>9.5</v>
      </c>
      <c r="N206" s="159">
        <v>9</v>
      </c>
      <c r="O206" s="160"/>
      <c r="P206" s="120">
        <v>25.29</v>
      </c>
      <c r="Q206" s="121"/>
      <c r="R206" s="9">
        <v>8.1</v>
      </c>
      <c r="S206" s="8">
        <v>11.44</v>
      </c>
      <c r="T206" s="92">
        <v>8.1</v>
      </c>
      <c r="U206" s="93"/>
      <c r="V206" s="131">
        <v>0.85299999999999998</v>
      </c>
      <c r="W206" s="132"/>
      <c r="X206" s="4" t="s">
        <v>392</v>
      </c>
      <c r="Y206" s="11">
        <v>7</v>
      </c>
      <c r="Z206" s="6">
        <v>12</v>
      </c>
      <c r="AA206" s="8">
        <v>0.88</v>
      </c>
      <c r="AB206" s="8">
        <v>1.1200000000000001</v>
      </c>
      <c r="AC206" s="14"/>
    </row>
    <row r="207" spans="1:29" ht="14.1" customHeight="1">
      <c r="A207" s="4" t="s">
        <v>394</v>
      </c>
      <c r="B207" s="6">
        <v>12</v>
      </c>
      <c r="C207" s="5" t="s">
        <v>31</v>
      </c>
      <c r="D207" s="6">
        <v>160</v>
      </c>
      <c r="E207" s="6">
        <v>8850</v>
      </c>
      <c r="F207" s="7">
        <v>100</v>
      </c>
      <c r="G207" s="6">
        <v>12800</v>
      </c>
      <c r="H207" s="6">
        <v>23800</v>
      </c>
      <c r="I207" s="2" t="s">
        <v>32</v>
      </c>
      <c r="J207" s="4" t="s">
        <v>395</v>
      </c>
      <c r="K207" s="9">
        <v>28.3</v>
      </c>
      <c r="L207" s="9">
        <v>27.4</v>
      </c>
      <c r="M207" s="15">
        <v>9.4</v>
      </c>
      <c r="N207" s="99">
        <v>8.9</v>
      </c>
      <c r="O207" s="100"/>
      <c r="P207" s="120">
        <v>25.35</v>
      </c>
      <c r="Q207" s="121"/>
      <c r="R207" s="6">
        <v>8</v>
      </c>
      <c r="S207" s="8">
        <v>11.39</v>
      </c>
      <c r="T207" s="92">
        <v>8</v>
      </c>
      <c r="U207" s="93"/>
      <c r="V207" s="131">
        <v>0.86499999999999999</v>
      </c>
      <c r="W207" s="132"/>
      <c r="X207" s="4" t="s">
        <v>396</v>
      </c>
      <c r="Y207" s="11">
        <v>6.63</v>
      </c>
      <c r="Z207" s="6">
        <v>12</v>
      </c>
      <c r="AA207" s="8">
        <v>0.75</v>
      </c>
      <c r="AB207" s="8">
        <v>1.5</v>
      </c>
      <c r="AC207" s="14"/>
    </row>
    <row r="208" spans="1:29" ht="14.1" customHeight="1">
      <c r="A208" s="4" t="s">
        <v>397</v>
      </c>
      <c r="B208" s="6">
        <v>10</v>
      </c>
      <c r="C208" s="5" t="s">
        <v>31</v>
      </c>
      <c r="D208" s="6">
        <v>160</v>
      </c>
      <c r="E208" s="6">
        <v>8200</v>
      </c>
      <c r="F208" s="7">
        <v>60</v>
      </c>
      <c r="G208" s="6">
        <v>11890</v>
      </c>
      <c r="H208" s="6">
        <v>22100</v>
      </c>
      <c r="I208" s="2" t="s">
        <v>32</v>
      </c>
      <c r="J208" s="4" t="s">
        <v>398</v>
      </c>
      <c r="K208" s="9">
        <v>32.200000000000003</v>
      </c>
      <c r="L208" s="6">
        <v>31</v>
      </c>
      <c r="M208" s="15">
        <v>11.2</v>
      </c>
      <c r="N208" s="99">
        <v>10.5</v>
      </c>
      <c r="O208" s="100"/>
      <c r="P208" s="120">
        <v>28.55</v>
      </c>
      <c r="Q208" s="121"/>
      <c r="R208" s="9">
        <v>9.5</v>
      </c>
      <c r="S208" s="8">
        <v>12.69</v>
      </c>
      <c r="T208" s="92">
        <v>8.1</v>
      </c>
      <c r="U208" s="93"/>
      <c r="V208" s="131">
        <v>0.90200000000000002</v>
      </c>
      <c r="W208" s="132"/>
      <c r="X208" s="4" t="s">
        <v>397</v>
      </c>
      <c r="Y208" s="11">
        <v>8.25</v>
      </c>
      <c r="Z208" s="6">
        <v>12</v>
      </c>
      <c r="AA208" s="8">
        <v>1</v>
      </c>
      <c r="AB208" s="8">
        <v>1.4</v>
      </c>
      <c r="AC208" s="14"/>
    </row>
    <row r="209" spans="1:29" ht="14.1" customHeight="1">
      <c r="A209" s="4" t="s">
        <v>399</v>
      </c>
      <c r="B209" s="6">
        <v>10</v>
      </c>
      <c r="C209" s="5" t="s">
        <v>31</v>
      </c>
      <c r="D209" s="6">
        <v>160</v>
      </c>
      <c r="E209" s="6">
        <v>10600</v>
      </c>
      <c r="F209" s="7">
        <v>60</v>
      </c>
      <c r="G209" s="6">
        <v>15370</v>
      </c>
      <c r="H209" s="6">
        <v>28600</v>
      </c>
      <c r="I209" s="2" t="s">
        <v>32</v>
      </c>
      <c r="J209" s="4" t="s">
        <v>400</v>
      </c>
      <c r="K209" s="8">
        <v>38.450000000000003</v>
      </c>
      <c r="L209" s="9">
        <v>37.5</v>
      </c>
      <c r="M209" s="11">
        <v>12.75</v>
      </c>
      <c r="N209" s="159">
        <v>12</v>
      </c>
      <c r="O209" s="160"/>
      <c r="P209" s="176">
        <v>34.4</v>
      </c>
      <c r="Q209" s="177"/>
      <c r="R209" s="8">
        <v>10.85</v>
      </c>
      <c r="S209" s="9">
        <v>15.6</v>
      </c>
      <c r="T209" s="92">
        <v>10.5</v>
      </c>
      <c r="U209" s="93"/>
      <c r="V209" s="131">
        <v>0.88800000000000001</v>
      </c>
      <c r="W209" s="132"/>
      <c r="X209" s="4" t="s">
        <v>399</v>
      </c>
      <c r="Y209" s="11">
        <v>10</v>
      </c>
      <c r="Z209" s="6">
        <v>16</v>
      </c>
      <c r="AA209" s="8">
        <v>1.25</v>
      </c>
      <c r="AB209" s="8">
        <v>1.8</v>
      </c>
      <c r="AC209" s="14"/>
    </row>
    <row r="210" spans="1:29" ht="14.1" customHeight="1">
      <c r="A210" s="4" t="s">
        <v>399</v>
      </c>
      <c r="B210" s="6">
        <v>12</v>
      </c>
      <c r="C210" s="5" t="s">
        <v>31</v>
      </c>
      <c r="D210" s="6">
        <v>160</v>
      </c>
      <c r="E210" s="6">
        <v>12800</v>
      </c>
      <c r="F210" s="7">
        <v>75</v>
      </c>
      <c r="G210" s="6">
        <v>18560</v>
      </c>
      <c r="H210" s="6">
        <v>34600</v>
      </c>
      <c r="I210" s="2" t="s">
        <v>32</v>
      </c>
      <c r="J210" s="4" t="s">
        <v>401</v>
      </c>
      <c r="K210" s="8">
        <v>38.450000000000003</v>
      </c>
      <c r="L210" s="9">
        <v>37.5</v>
      </c>
      <c r="M210" s="11">
        <v>12.75</v>
      </c>
      <c r="N210" s="159">
        <v>12</v>
      </c>
      <c r="O210" s="160"/>
      <c r="P210" s="176">
        <v>34.4</v>
      </c>
      <c r="Q210" s="177"/>
      <c r="R210" s="8">
        <v>10.85</v>
      </c>
      <c r="S210" s="9">
        <v>15.6</v>
      </c>
      <c r="T210" s="92">
        <v>10.9</v>
      </c>
      <c r="U210" s="93"/>
      <c r="V210" s="131">
        <v>0.88800000000000001</v>
      </c>
      <c r="W210" s="132"/>
      <c r="X210" s="4" t="s">
        <v>399</v>
      </c>
      <c r="Y210" s="11">
        <v>10</v>
      </c>
      <c r="Z210" s="6">
        <v>16</v>
      </c>
      <c r="AA210" s="8">
        <v>1.25</v>
      </c>
      <c r="AB210" s="8">
        <v>1.9</v>
      </c>
      <c r="AC210" s="14"/>
    </row>
    <row r="211" spans="1:29" ht="14.1" customHeight="1">
      <c r="A211" s="4" t="s">
        <v>402</v>
      </c>
      <c r="B211" s="6">
        <v>14</v>
      </c>
      <c r="C211" s="5" t="s">
        <v>31</v>
      </c>
      <c r="D211" s="6">
        <v>160</v>
      </c>
      <c r="E211" s="6">
        <v>12700</v>
      </c>
      <c r="F211" s="7">
        <v>65</v>
      </c>
      <c r="G211" s="6">
        <v>18410</v>
      </c>
      <c r="H211" s="6">
        <v>34300</v>
      </c>
      <c r="I211" s="2" t="s">
        <v>32</v>
      </c>
      <c r="J211" s="4" t="s">
        <v>403</v>
      </c>
      <c r="K211" s="9">
        <v>36.299999999999997</v>
      </c>
      <c r="L211" s="8">
        <v>35.35</v>
      </c>
      <c r="M211" s="15">
        <v>14.7</v>
      </c>
      <c r="N211" s="92">
        <v>13.95</v>
      </c>
      <c r="O211" s="93"/>
      <c r="P211" s="120">
        <v>31.95</v>
      </c>
      <c r="Q211" s="121"/>
      <c r="R211" s="9">
        <v>12.5</v>
      </c>
      <c r="S211" s="9">
        <v>14.1</v>
      </c>
      <c r="T211" s="92">
        <v>8.39</v>
      </c>
      <c r="U211" s="93"/>
      <c r="V211" s="131">
        <v>0.83199999999999996</v>
      </c>
      <c r="W211" s="132"/>
      <c r="X211" s="4" t="s">
        <v>402</v>
      </c>
      <c r="Y211" s="11">
        <v>11</v>
      </c>
      <c r="Z211" s="6">
        <v>12</v>
      </c>
      <c r="AA211" s="8">
        <v>1</v>
      </c>
      <c r="AB211" s="8">
        <v>2.5</v>
      </c>
      <c r="AC211" s="14"/>
    </row>
    <row r="212" spans="1:29" ht="14.1" customHeight="1">
      <c r="A212" s="4" t="s">
        <v>404</v>
      </c>
      <c r="B212" s="6">
        <v>10</v>
      </c>
      <c r="C212" s="5" t="s">
        <v>31</v>
      </c>
      <c r="D212" s="6">
        <v>160</v>
      </c>
      <c r="E212" s="6">
        <v>12200</v>
      </c>
      <c r="F212" s="7">
        <v>53</v>
      </c>
      <c r="G212" s="6">
        <v>17690</v>
      </c>
      <c r="H212" s="6">
        <v>32900</v>
      </c>
      <c r="I212" s="2" t="s">
        <v>32</v>
      </c>
      <c r="J212" s="4" t="s">
        <v>405</v>
      </c>
      <c r="K212" s="9">
        <v>42.4</v>
      </c>
      <c r="L212" s="9">
        <v>41.4</v>
      </c>
      <c r="M212" s="15">
        <v>15.3</v>
      </c>
      <c r="N212" s="99">
        <v>14.4</v>
      </c>
      <c r="O212" s="100"/>
      <c r="P212" s="120">
        <v>37.65</v>
      </c>
      <c r="Q212" s="121"/>
      <c r="R212" s="6">
        <v>13</v>
      </c>
      <c r="S212" s="9">
        <v>16.8</v>
      </c>
      <c r="T212" s="92">
        <v>10.6</v>
      </c>
      <c r="U212" s="93"/>
      <c r="V212" s="131">
        <v>0.871</v>
      </c>
      <c r="W212" s="132"/>
      <c r="X212" s="4" t="s">
        <v>404</v>
      </c>
      <c r="Y212" s="11">
        <v>11.25</v>
      </c>
      <c r="Z212" s="6">
        <v>16</v>
      </c>
      <c r="AA212" s="8">
        <v>1.19</v>
      </c>
      <c r="AB212" s="8">
        <v>1.75</v>
      </c>
      <c r="AC212" s="14"/>
    </row>
    <row r="213" spans="1:29" ht="14.1" customHeight="1">
      <c r="A213" s="4" t="s">
        <v>404</v>
      </c>
      <c r="B213" s="6">
        <v>16</v>
      </c>
      <c r="C213" s="5" t="s">
        <v>31</v>
      </c>
      <c r="D213" s="6">
        <v>160</v>
      </c>
      <c r="E213" s="6">
        <v>19700</v>
      </c>
      <c r="F213" s="7">
        <v>80</v>
      </c>
      <c r="G213" s="6">
        <v>28560</v>
      </c>
      <c r="H213" s="6">
        <v>53200</v>
      </c>
      <c r="I213" s="2" t="s">
        <v>32</v>
      </c>
      <c r="J213" s="4" t="s">
        <v>406</v>
      </c>
      <c r="K213" s="9">
        <v>42.4</v>
      </c>
      <c r="L213" s="9">
        <v>41.4</v>
      </c>
      <c r="M213" s="15">
        <v>15.3</v>
      </c>
      <c r="N213" s="99">
        <v>14.4</v>
      </c>
      <c r="O213" s="100"/>
      <c r="P213" s="120">
        <v>37.65</v>
      </c>
      <c r="Q213" s="121"/>
      <c r="R213" s="6">
        <v>13</v>
      </c>
      <c r="S213" s="8">
        <v>16.89</v>
      </c>
      <c r="T213" s="92">
        <v>11</v>
      </c>
      <c r="U213" s="93"/>
      <c r="V213" s="131">
        <v>0.871</v>
      </c>
      <c r="W213" s="132"/>
      <c r="X213" s="4" t="s">
        <v>407</v>
      </c>
      <c r="Y213" s="11">
        <v>11.25</v>
      </c>
      <c r="Z213" s="6">
        <v>16</v>
      </c>
      <c r="AA213" s="8">
        <v>1.38</v>
      </c>
      <c r="AB213" s="8">
        <v>1.9</v>
      </c>
      <c r="AC213" s="14"/>
    </row>
    <row r="214" spans="1:29" ht="14.1" customHeight="1">
      <c r="A214" s="4" t="s">
        <v>408</v>
      </c>
      <c r="B214" s="6">
        <v>12</v>
      </c>
      <c r="C214" s="5" t="s">
        <v>41</v>
      </c>
      <c r="D214" s="6">
        <v>160</v>
      </c>
      <c r="E214" s="6">
        <v>16000</v>
      </c>
      <c r="F214" s="7">
        <v>60</v>
      </c>
      <c r="G214" s="6">
        <v>23200</v>
      </c>
      <c r="H214" s="6">
        <v>43200</v>
      </c>
      <c r="I214" s="2" t="s">
        <v>32</v>
      </c>
      <c r="J214" s="4" t="s">
        <v>409</v>
      </c>
      <c r="K214" s="8">
        <v>45.05</v>
      </c>
      <c r="L214" s="9">
        <v>43.7</v>
      </c>
      <c r="M214" s="15">
        <v>17.399999999999999</v>
      </c>
      <c r="N214" s="92">
        <v>16.350000000000001</v>
      </c>
      <c r="O214" s="93"/>
      <c r="P214" s="120">
        <v>39.79</v>
      </c>
      <c r="Q214" s="121"/>
      <c r="R214" s="9">
        <v>14.8</v>
      </c>
      <c r="S214" s="9">
        <v>17.7</v>
      </c>
      <c r="T214" s="92">
        <v>11</v>
      </c>
      <c r="U214" s="93"/>
      <c r="V214" s="131">
        <v>0.84099999999999997</v>
      </c>
      <c r="W214" s="132"/>
      <c r="X214" s="4" t="s">
        <v>408</v>
      </c>
      <c r="Y214" s="11">
        <v>13.25</v>
      </c>
      <c r="Z214" s="6">
        <v>16</v>
      </c>
      <c r="AA214" s="8">
        <v>1.38</v>
      </c>
      <c r="AB214" s="8">
        <v>2</v>
      </c>
      <c r="AC214" s="14"/>
    </row>
    <row r="215" spans="1:29" ht="14.25" customHeight="1">
      <c r="A215" s="4" t="s">
        <v>315</v>
      </c>
      <c r="B215" s="6">
        <v>26</v>
      </c>
      <c r="C215" s="5" t="s">
        <v>31</v>
      </c>
      <c r="D215" s="4" t="s">
        <v>222</v>
      </c>
      <c r="E215" s="6">
        <v>46500</v>
      </c>
      <c r="F215" s="7">
        <v>125</v>
      </c>
      <c r="G215" s="6">
        <v>67420</v>
      </c>
      <c r="H215" s="6">
        <v>125600</v>
      </c>
      <c r="I215" s="2" t="s">
        <v>32</v>
      </c>
      <c r="J215" s="4" t="s">
        <v>410</v>
      </c>
      <c r="K215" s="6">
        <v>56</v>
      </c>
      <c r="L215" s="9">
        <v>54.3</v>
      </c>
      <c r="M215" s="15">
        <v>20.100000000000001</v>
      </c>
      <c r="N215" s="99">
        <v>19.2</v>
      </c>
      <c r="O215" s="100"/>
      <c r="P215" s="176">
        <v>49.5</v>
      </c>
      <c r="Q215" s="177"/>
      <c r="R215" s="9">
        <v>17.100000000000001</v>
      </c>
      <c r="S215" s="9">
        <v>22.1</v>
      </c>
      <c r="T215" s="92">
        <v>13.8</v>
      </c>
      <c r="U215" s="93"/>
      <c r="V215" s="131">
        <v>0.89300000000000002</v>
      </c>
      <c r="W215" s="132"/>
      <c r="X215" s="4" t="s">
        <v>315</v>
      </c>
      <c r="Y215" s="11">
        <v>15.5</v>
      </c>
      <c r="Z215" s="6">
        <v>20</v>
      </c>
      <c r="AA215" s="8">
        <v>2</v>
      </c>
      <c r="AB215" s="8">
        <v>3.5</v>
      </c>
      <c r="AC215" s="14"/>
    </row>
    <row r="216" spans="1:29" ht="216" customHeight="1"/>
    <row r="217" spans="1:29" ht="14.1" customHeight="1">
      <c r="A217" s="122" t="s">
        <v>0</v>
      </c>
      <c r="B217" s="105" t="s">
        <v>1</v>
      </c>
      <c r="C217" s="108"/>
      <c r="D217" s="106"/>
      <c r="E217" s="109" t="s">
        <v>2</v>
      </c>
      <c r="F217" s="110"/>
      <c r="G217" s="110"/>
      <c r="H217" s="111"/>
      <c r="I217" s="137" t="s">
        <v>3</v>
      </c>
      <c r="J217" s="137" t="s">
        <v>4</v>
      </c>
      <c r="K217" s="114" t="s">
        <v>5</v>
      </c>
      <c r="L217" s="115"/>
      <c r="M217" s="115"/>
      <c r="N217" s="115"/>
      <c r="O217" s="115"/>
      <c r="P217" s="115"/>
      <c r="Q217" s="115"/>
      <c r="R217" s="116"/>
      <c r="S217" s="122" t="s">
        <v>6</v>
      </c>
      <c r="T217" s="161" t="s">
        <v>7</v>
      </c>
      <c r="U217" s="162"/>
      <c r="V217" s="180" t="s">
        <v>8</v>
      </c>
      <c r="W217" s="181"/>
      <c r="X217" s="96" t="s">
        <v>9</v>
      </c>
      <c r="Y217" s="97"/>
      <c r="Z217" s="97"/>
      <c r="AA217" s="97"/>
      <c r="AB217" s="98"/>
      <c r="AC217" s="144" t="s">
        <v>10</v>
      </c>
    </row>
    <row r="218" spans="1:29" ht="14.1" customHeight="1">
      <c r="A218" s="133"/>
      <c r="B218" s="124" t="s">
        <v>11</v>
      </c>
      <c r="C218" s="147" t="s">
        <v>12</v>
      </c>
      <c r="D218" s="124" t="s">
        <v>13</v>
      </c>
      <c r="E218" s="124" t="s">
        <v>14</v>
      </c>
      <c r="F218" s="122" t="s">
        <v>15</v>
      </c>
      <c r="G218" s="122" t="s">
        <v>16</v>
      </c>
      <c r="H218" s="149" t="s">
        <v>17</v>
      </c>
      <c r="I218" s="138"/>
      <c r="J218" s="138"/>
      <c r="K218" s="101" t="s">
        <v>18</v>
      </c>
      <c r="L218" s="102"/>
      <c r="M218" s="103" t="s">
        <v>19</v>
      </c>
      <c r="N218" s="104"/>
      <c r="O218" s="167"/>
      <c r="P218" s="105" t="s">
        <v>20</v>
      </c>
      <c r="Q218" s="108"/>
      <c r="R218" s="106"/>
      <c r="S218" s="133"/>
      <c r="T218" s="163"/>
      <c r="U218" s="164"/>
      <c r="V218" s="182"/>
      <c r="W218" s="183"/>
      <c r="X218" s="147" t="s">
        <v>21</v>
      </c>
      <c r="Y218" s="122" t="s">
        <v>22</v>
      </c>
      <c r="Z218" s="122" t="s">
        <v>23</v>
      </c>
      <c r="AA218" s="124" t="s">
        <v>24</v>
      </c>
      <c r="AB218" s="124" t="s">
        <v>25</v>
      </c>
      <c r="AC218" s="145"/>
    </row>
    <row r="219" spans="1:29" ht="24.95" customHeight="1">
      <c r="A219" s="123"/>
      <c r="B219" s="125"/>
      <c r="C219" s="148"/>
      <c r="D219" s="125"/>
      <c r="E219" s="125"/>
      <c r="F219" s="123"/>
      <c r="G219" s="123"/>
      <c r="H219" s="150"/>
      <c r="I219" s="139"/>
      <c r="J219" s="139"/>
      <c r="K219" s="1" t="s">
        <v>26</v>
      </c>
      <c r="L219" s="1" t="s">
        <v>27</v>
      </c>
      <c r="M219" s="1" t="s">
        <v>26</v>
      </c>
      <c r="N219" s="129" t="s">
        <v>27</v>
      </c>
      <c r="O219" s="130"/>
      <c r="P219" s="127" t="s">
        <v>28</v>
      </c>
      <c r="Q219" s="128"/>
      <c r="R219" s="3" t="s">
        <v>29</v>
      </c>
      <c r="S219" s="123"/>
      <c r="T219" s="112"/>
      <c r="U219" s="113"/>
      <c r="V219" s="184"/>
      <c r="W219" s="185"/>
      <c r="X219" s="148"/>
      <c r="Y219" s="123"/>
      <c r="Z219" s="123"/>
      <c r="AA219" s="125"/>
      <c r="AB219" s="125"/>
      <c r="AC219" s="146"/>
    </row>
    <row r="220" spans="1:29" ht="14.1" customHeight="1">
      <c r="A220" s="4" t="s">
        <v>411</v>
      </c>
      <c r="B220" s="6">
        <v>4</v>
      </c>
      <c r="C220" s="4" t="s">
        <v>31</v>
      </c>
      <c r="D220" s="6">
        <v>210</v>
      </c>
      <c r="E220" s="6">
        <v>1100</v>
      </c>
      <c r="F220" s="6">
        <v>55</v>
      </c>
      <c r="G220" s="6">
        <v>1650</v>
      </c>
      <c r="H220" s="13">
        <v>3300</v>
      </c>
      <c r="I220" s="2" t="s">
        <v>62</v>
      </c>
      <c r="J220" s="4" t="s">
        <v>412</v>
      </c>
      <c r="K220" s="6">
        <v>16</v>
      </c>
      <c r="L220" s="9">
        <v>15.5</v>
      </c>
      <c r="M220" s="8">
        <v>4.45</v>
      </c>
      <c r="N220" s="120">
        <v>4.1500000000000004</v>
      </c>
      <c r="O220" s="121"/>
      <c r="P220" s="120">
        <v>14.55</v>
      </c>
      <c r="Q220" s="121"/>
      <c r="R220" s="9">
        <v>3.9</v>
      </c>
      <c r="S220" s="9">
        <v>6.9</v>
      </c>
      <c r="T220" s="178">
        <v>5.9</v>
      </c>
      <c r="U220" s="179"/>
      <c r="V220" s="131">
        <v>0.90100000000000002</v>
      </c>
      <c r="W220" s="132"/>
      <c r="X220" s="4" t="s">
        <v>411</v>
      </c>
      <c r="Y220" s="39">
        <v>3.5</v>
      </c>
      <c r="Z220" s="13">
        <v>8</v>
      </c>
      <c r="AA220" s="8">
        <v>0.81</v>
      </c>
      <c r="AB220" s="11">
        <v>0.8</v>
      </c>
      <c r="AC220" s="14"/>
    </row>
    <row r="221" spans="1:29" ht="25.5" customHeight="1">
      <c r="A221" s="4" t="s">
        <v>411</v>
      </c>
      <c r="B221" s="6">
        <v>6</v>
      </c>
      <c r="C221" s="4" t="s">
        <v>41</v>
      </c>
      <c r="D221" s="6">
        <v>160</v>
      </c>
      <c r="E221" s="6">
        <v>1700</v>
      </c>
      <c r="F221" s="6">
        <v>85</v>
      </c>
      <c r="G221" s="6">
        <v>2550</v>
      </c>
      <c r="H221" s="13">
        <v>5100</v>
      </c>
      <c r="I221" s="2" t="s">
        <v>32</v>
      </c>
      <c r="J221" s="25" t="s">
        <v>413</v>
      </c>
      <c r="K221" s="6">
        <v>16</v>
      </c>
      <c r="L221" s="9">
        <v>15.5</v>
      </c>
      <c r="M221" s="8">
        <v>4.45</v>
      </c>
      <c r="N221" s="120">
        <v>4.1500000000000004</v>
      </c>
      <c r="O221" s="121"/>
      <c r="P221" s="120">
        <v>14.55</v>
      </c>
      <c r="Q221" s="121"/>
      <c r="R221" s="9">
        <v>3.9</v>
      </c>
      <c r="S221" s="9">
        <v>6.9</v>
      </c>
      <c r="T221" s="178">
        <v>5.9</v>
      </c>
      <c r="U221" s="179"/>
      <c r="V221" s="131">
        <v>0.90100000000000002</v>
      </c>
      <c r="W221" s="132"/>
      <c r="X221" s="4" t="s">
        <v>411</v>
      </c>
      <c r="Y221" s="39">
        <v>3.5</v>
      </c>
      <c r="Z221" s="13">
        <v>8</v>
      </c>
      <c r="AA221" s="8">
        <v>0.81</v>
      </c>
      <c r="AB221" s="11">
        <v>0.8</v>
      </c>
      <c r="AC221" s="30"/>
    </row>
    <row r="222" spans="1:29" ht="14.1" customHeight="1">
      <c r="A222" s="4" t="s">
        <v>411</v>
      </c>
      <c r="B222" s="6">
        <v>6</v>
      </c>
      <c r="C222" s="4" t="s">
        <v>31</v>
      </c>
      <c r="D222" s="6">
        <v>210</v>
      </c>
      <c r="E222" s="6">
        <v>1700</v>
      </c>
      <c r="F222" s="6">
        <v>85</v>
      </c>
      <c r="G222" s="6">
        <v>2550</v>
      </c>
      <c r="H222" s="13">
        <v>5100</v>
      </c>
      <c r="I222" s="2" t="s">
        <v>62</v>
      </c>
      <c r="J222" s="4" t="s">
        <v>414</v>
      </c>
      <c r="K222" s="6">
        <v>16</v>
      </c>
      <c r="L222" s="9">
        <v>15.5</v>
      </c>
      <c r="M222" s="8">
        <v>4.45</v>
      </c>
      <c r="N222" s="120">
        <v>4.1500000000000004</v>
      </c>
      <c r="O222" s="121"/>
      <c r="P222" s="120">
        <v>14.55</v>
      </c>
      <c r="Q222" s="121"/>
      <c r="R222" s="9">
        <v>3.9</v>
      </c>
      <c r="S222" s="9">
        <v>6.9</v>
      </c>
      <c r="T222" s="178">
        <v>5.9</v>
      </c>
      <c r="U222" s="179"/>
      <c r="V222" s="131">
        <v>0.90100000000000002</v>
      </c>
      <c r="W222" s="132"/>
      <c r="X222" s="4" t="s">
        <v>411</v>
      </c>
      <c r="Y222" s="39">
        <v>3.5</v>
      </c>
      <c r="Z222" s="13">
        <v>8</v>
      </c>
      <c r="AA222" s="8">
        <v>0.81</v>
      </c>
      <c r="AB222" s="11">
        <v>0.9</v>
      </c>
      <c r="AC222" s="14"/>
    </row>
    <row r="223" spans="1:29" ht="14.1" customHeight="1">
      <c r="A223" s="4" t="s">
        <v>411</v>
      </c>
      <c r="B223" s="6">
        <v>6</v>
      </c>
      <c r="C223" s="4" t="s">
        <v>31</v>
      </c>
      <c r="D223" s="6">
        <v>210</v>
      </c>
      <c r="E223" s="6">
        <v>1700</v>
      </c>
      <c r="F223" s="6">
        <v>85</v>
      </c>
      <c r="G223" s="6">
        <v>2550</v>
      </c>
      <c r="H223" s="13">
        <v>5100</v>
      </c>
      <c r="I223" s="19" t="s">
        <v>36</v>
      </c>
      <c r="J223" s="4" t="s">
        <v>415</v>
      </c>
      <c r="K223" s="6">
        <v>16</v>
      </c>
      <c r="L223" s="9">
        <v>15.5</v>
      </c>
      <c r="M223" s="8">
        <v>4.45</v>
      </c>
      <c r="N223" s="120">
        <v>4.1500000000000004</v>
      </c>
      <c r="O223" s="121"/>
      <c r="P223" s="120">
        <v>14.55</v>
      </c>
      <c r="Q223" s="121"/>
      <c r="R223" s="9">
        <v>3.9</v>
      </c>
      <c r="S223" s="9">
        <v>6.9</v>
      </c>
      <c r="T223" s="178">
        <v>5.9</v>
      </c>
      <c r="U223" s="179"/>
      <c r="V223" s="131">
        <v>0.90100000000000002</v>
      </c>
      <c r="W223" s="132"/>
      <c r="X223" s="4" t="s">
        <v>411</v>
      </c>
      <c r="Y223" s="39">
        <v>3.5</v>
      </c>
      <c r="Z223" s="13">
        <v>8</v>
      </c>
      <c r="AA223" s="8">
        <v>0.81</v>
      </c>
      <c r="AB223" s="11">
        <v>0.9</v>
      </c>
      <c r="AC223" s="14"/>
    </row>
    <row r="224" spans="1:29" ht="14.1" customHeight="1">
      <c r="A224" s="4" t="s">
        <v>411</v>
      </c>
      <c r="B224" s="6">
        <v>10</v>
      </c>
      <c r="C224" s="4" t="s">
        <v>31</v>
      </c>
      <c r="D224" s="6">
        <v>190</v>
      </c>
      <c r="E224" s="6">
        <v>2900</v>
      </c>
      <c r="F224" s="6">
        <v>155</v>
      </c>
      <c r="G224" s="6">
        <v>4400</v>
      </c>
      <c r="H224" s="13">
        <v>7800</v>
      </c>
      <c r="I224" s="19" t="s">
        <v>81</v>
      </c>
      <c r="J224" s="4" t="s">
        <v>416</v>
      </c>
      <c r="K224" s="6">
        <v>16</v>
      </c>
      <c r="L224" s="9">
        <v>15.5</v>
      </c>
      <c r="M224" s="8">
        <v>4.45</v>
      </c>
      <c r="N224" s="120">
        <v>4.1500000000000004</v>
      </c>
      <c r="O224" s="121"/>
      <c r="P224" s="120">
        <v>14.55</v>
      </c>
      <c r="Q224" s="121"/>
      <c r="R224" s="9">
        <v>3.9</v>
      </c>
      <c r="S224" s="9">
        <v>6.9</v>
      </c>
      <c r="T224" s="178">
        <v>5.9</v>
      </c>
      <c r="U224" s="179"/>
      <c r="V224" s="131">
        <v>0.90100000000000002</v>
      </c>
      <c r="W224" s="132"/>
      <c r="X224" s="4" t="s">
        <v>411</v>
      </c>
      <c r="Y224" s="39">
        <v>3.5</v>
      </c>
      <c r="Z224" s="13">
        <v>8</v>
      </c>
      <c r="AA224" s="8">
        <v>0.81</v>
      </c>
      <c r="AB224" s="11">
        <v>0.8</v>
      </c>
      <c r="AC224" s="14"/>
    </row>
    <row r="225" spans="1:29" ht="14.1" customHeight="1">
      <c r="A225" s="4" t="s">
        <v>411</v>
      </c>
      <c r="B225" s="6">
        <v>10</v>
      </c>
      <c r="C225" s="4" t="s">
        <v>31</v>
      </c>
      <c r="D225" s="6">
        <v>210</v>
      </c>
      <c r="E225" s="6">
        <v>2900</v>
      </c>
      <c r="F225" s="6">
        <v>155</v>
      </c>
      <c r="G225" s="6">
        <v>4400</v>
      </c>
      <c r="H225" s="13">
        <v>7800</v>
      </c>
      <c r="I225" s="19" t="s">
        <v>36</v>
      </c>
      <c r="J225" s="4" t="s">
        <v>417</v>
      </c>
      <c r="K225" s="6">
        <v>16</v>
      </c>
      <c r="L225" s="9">
        <v>15.5</v>
      </c>
      <c r="M225" s="8">
        <v>4.45</v>
      </c>
      <c r="N225" s="120">
        <v>4.1500000000000004</v>
      </c>
      <c r="O225" s="121"/>
      <c r="P225" s="120">
        <v>14.55</v>
      </c>
      <c r="Q225" s="121"/>
      <c r="R225" s="9">
        <v>3.9</v>
      </c>
      <c r="S225" s="9">
        <v>6.9</v>
      </c>
      <c r="T225" s="178">
        <v>5.9</v>
      </c>
      <c r="U225" s="179"/>
      <c r="V225" s="131">
        <v>0.90100000000000002</v>
      </c>
      <c r="W225" s="132"/>
      <c r="X225" s="4" t="s">
        <v>411</v>
      </c>
      <c r="Y225" s="39">
        <v>3.5</v>
      </c>
      <c r="Z225" s="13">
        <v>8</v>
      </c>
      <c r="AA225" s="8">
        <v>0.81</v>
      </c>
      <c r="AB225" s="11">
        <v>0.9</v>
      </c>
      <c r="AC225" s="14"/>
    </row>
    <row r="226" spans="1:29" ht="14.1" customHeight="1">
      <c r="A226" s="4" t="s">
        <v>411</v>
      </c>
      <c r="B226" s="6">
        <v>10</v>
      </c>
      <c r="C226" s="4" t="s">
        <v>31</v>
      </c>
      <c r="D226" s="6">
        <v>210</v>
      </c>
      <c r="E226" s="6">
        <v>2900</v>
      </c>
      <c r="F226" s="6">
        <v>155</v>
      </c>
      <c r="G226" s="6">
        <v>4400</v>
      </c>
      <c r="H226" s="13">
        <v>7800</v>
      </c>
      <c r="I226" s="19" t="s">
        <v>36</v>
      </c>
      <c r="J226" s="4" t="s">
        <v>418</v>
      </c>
      <c r="K226" s="6">
        <v>16</v>
      </c>
      <c r="L226" s="9">
        <v>15.5</v>
      </c>
      <c r="M226" s="8">
        <v>4.45</v>
      </c>
      <c r="N226" s="120">
        <v>4.1500000000000004</v>
      </c>
      <c r="O226" s="121"/>
      <c r="P226" s="120">
        <v>14.55</v>
      </c>
      <c r="Q226" s="121"/>
      <c r="R226" s="9">
        <v>3.9</v>
      </c>
      <c r="S226" s="9">
        <v>6.9</v>
      </c>
      <c r="T226" s="178">
        <v>5.9</v>
      </c>
      <c r="U226" s="179"/>
      <c r="V226" s="131">
        <v>0.90100000000000002</v>
      </c>
      <c r="W226" s="132"/>
      <c r="X226" s="4" t="s">
        <v>411</v>
      </c>
      <c r="Y226" s="39">
        <v>3.5</v>
      </c>
      <c r="Z226" s="13">
        <v>8</v>
      </c>
      <c r="AA226" s="8">
        <v>0.81</v>
      </c>
      <c r="AB226" s="11">
        <v>0.8</v>
      </c>
      <c r="AC226" s="14"/>
    </row>
    <row r="227" spans="1:29" ht="15" customHeight="1">
      <c r="A227" s="4" t="s">
        <v>411</v>
      </c>
      <c r="B227" s="6">
        <v>12</v>
      </c>
      <c r="C227" s="4" t="s">
        <v>31</v>
      </c>
      <c r="D227" s="6">
        <v>190</v>
      </c>
      <c r="E227" s="6">
        <v>3475</v>
      </c>
      <c r="F227" s="6">
        <v>185</v>
      </c>
      <c r="G227" s="6">
        <v>5213</v>
      </c>
      <c r="H227" s="7">
        <v>10425</v>
      </c>
      <c r="I227" s="2" t="s">
        <v>62</v>
      </c>
      <c r="J227" s="4" t="s">
        <v>419</v>
      </c>
      <c r="K227" s="6">
        <v>16</v>
      </c>
      <c r="L227" s="9">
        <v>15.5</v>
      </c>
      <c r="M227" s="8">
        <v>4.45</v>
      </c>
      <c r="N227" s="120">
        <v>4.1500000000000004</v>
      </c>
      <c r="O227" s="121"/>
      <c r="P227" s="120">
        <v>14.55</v>
      </c>
      <c r="Q227" s="121"/>
      <c r="R227" s="9">
        <v>3.9</v>
      </c>
      <c r="S227" s="9">
        <v>6.9</v>
      </c>
      <c r="T227" s="178">
        <v>5.9</v>
      </c>
      <c r="U227" s="179"/>
      <c r="V227" s="131">
        <v>0.90100000000000002</v>
      </c>
      <c r="W227" s="132"/>
      <c r="X227" s="4" t="s">
        <v>411</v>
      </c>
      <c r="Y227" s="39">
        <v>3.5</v>
      </c>
      <c r="Z227" s="13">
        <v>8</v>
      </c>
      <c r="AA227" s="8">
        <v>0.81</v>
      </c>
      <c r="AB227" s="40" t="s">
        <v>420</v>
      </c>
      <c r="AC227" s="14"/>
    </row>
    <row r="228" spans="1:29" ht="14.1" customHeight="1">
      <c r="A228" s="4" t="s">
        <v>421</v>
      </c>
      <c r="B228" s="6">
        <v>6</v>
      </c>
      <c r="C228" s="4" t="s">
        <v>31</v>
      </c>
      <c r="D228" s="4" t="s">
        <v>222</v>
      </c>
      <c r="E228" s="6">
        <v>2100</v>
      </c>
      <c r="F228" s="6">
        <v>100</v>
      </c>
      <c r="G228" s="6">
        <v>3150</v>
      </c>
      <c r="H228" s="13">
        <v>6300</v>
      </c>
      <c r="I228" s="2" t="s">
        <v>32</v>
      </c>
      <c r="J228" s="4" t="s">
        <v>422</v>
      </c>
      <c r="K228" s="9">
        <v>17.899999999999999</v>
      </c>
      <c r="L228" s="9">
        <v>17.399999999999999</v>
      </c>
      <c r="M228" s="8">
        <v>4.45</v>
      </c>
      <c r="N228" s="120">
        <v>4.1500000000000004</v>
      </c>
      <c r="O228" s="121"/>
      <c r="P228" s="176">
        <v>16.5</v>
      </c>
      <c r="Q228" s="177"/>
      <c r="R228" s="9">
        <v>3.9</v>
      </c>
      <c r="S228" s="9">
        <v>7.9</v>
      </c>
      <c r="T228" s="178">
        <v>6.9</v>
      </c>
      <c r="U228" s="179"/>
      <c r="V228" s="131">
        <v>0.88900000000000001</v>
      </c>
      <c r="W228" s="132"/>
      <c r="X228" s="4" t="s">
        <v>421</v>
      </c>
      <c r="Y228" s="39">
        <v>3.5</v>
      </c>
      <c r="Z228" s="13">
        <v>10</v>
      </c>
      <c r="AA228" s="8">
        <v>0.81</v>
      </c>
      <c r="AB228" s="11">
        <v>1.05</v>
      </c>
      <c r="AC228" s="14"/>
    </row>
    <row r="229" spans="1:29" ht="14.1" customHeight="1">
      <c r="A229" s="4" t="s">
        <v>421</v>
      </c>
      <c r="B229" s="6">
        <v>6</v>
      </c>
      <c r="C229" s="4" t="s">
        <v>31</v>
      </c>
      <c r="D229" s="6">
        <v>190</v>
      </c>
      <c r="E229" s="6">
        <v>2100</v>
      </c>
      <c r="F229" s="6">
        <v>100</v>
      </c>
      <c r="G229" s="6">
        <v>3150</v>
      </c>
      <c r="H229" s="13">
        <v>6300</v>
      </c>
      <c r="I229" s="19" t="s">
        <v>68</v>
      </c>
      <c r="J229" s="4" t="s">
        <v>423</v>
      </c>
      <c r="K229" s="9">
        <v>17.899999999999999</v>
      </c>
      <c r="L229" s="9">
        <v>17.399999999999999</v>
      </c>
      <c r="M229" s="8">
        <v>4.45</v>
      </c>
      <c r="N229" s="120">
        <v>4.1500000000000004</v>
      </c>
      <c r="O229" s="121"/>
      <c r="P229" s="176">
        <v>16.5</v>
      </c>
      <c r="Q229" s="177"/>
      <c r="R229" s="9">
        <v>3.9</v>
      </c>
      <c r="S229" s="9">
        <v>7.9</v>
      </c>
      <c r="T229" s="178">
        <v>6.9</v>
      </c>
      <c r="U229" s="179"/>
      <c r="V229" s="131">
        <v>0.88900000000000001</v>
      </c>
      <c r="W229" s="132"/>
      <c r="X229" s="4" t="s">
        <v>421</v>
      </c>
      <c r="Y229" s="39">
        <v>3.5</v>
      </c>
      <c r="Z229" s="13">
        <v>10</v>
      </c>
      <c r="AA229" s="8">
        <v>0.81</v>
      </c>
      <c r="AB229" s="11">
        <v>1.05</v>
      </c>
      <c r="AC229" s="14"/>
    </row>
    <row r="230" spans="1:29" ht="14.1" customHeight="1">
      <c r="A230" s="4" t="s">
        <v>421</v>
      </c>
      <c r="B230" s="6">
        <v>10</v>
      </c>
      <c r="C230" s="4" t="s">
        <v>31</v>
      </c>
      <c r="D230" s="6">
        <v>190</v>
      </c>
      <c r="E230" s="6">
        <v>3550</v>
      </c>
      <c r="F230" s="6">
        <v>185</v>
      </c>
      <c r="G230" s="6">
        <v>5320</v>
      </c>
      <c r="H230" s="7">
        <v>10600</v>
      </c>
      <c r="I230" s="19" t="s">
        <v>68</v>
      </c>
      <c r="J230" s="4" t="s">
        <v>424</v>
      </c>
      <c r="K230" s="9">
        <v>17.899999999999999</v>
      </c>
      <c r="L230" s="9">
        <v>17.399999999999999</v>
      </c>
      <c r="M230" s="8">
        <v>4.45</v>
      </c>
      <c r="N230" s="120">
        <v>4.1500000000000004</v>
      </c>
      <c r="O230" s="121"/>
      <c r="P230" s="176">
        <v>16.5</v>
      </c>
      <c r="Q230" s="177"/>
      <c r="R230" s="9">
        <v>3.9</v>
      </c>
      <c r="S230" s="9">
        <v>7.9</v>
      </c>
      <c r="T230" s="178">
        <v>7.1</v>
      </c>
      <c r="U230" s="179"/>
      <c r="V230" s="131">
        <v>0.88900000000000001</v>
      </c>
      <c r="W230" s="132"/>
      <c r="X230" s="4" t="s">
        <v>421</v>
      </c>
      <c r="Y230" s="39">
        <v>3.5</v>
      </c>
      <c r="Z230" s="13">
        <v>10</v>
      </c>
      <c r="AA230" s="8">
        <v>0.81</v>
      </c>
      <c r="AB230" s="11">
        <v>1.25</v>
      </c>
      <c r="AC230" s="14"/>
    </row>
    <row r="231" spans="1:29" ht="14.1" customHeight="1">
      <c r="A231" s="4" t="s">
        <v>421</v>
      </c>
      <c r="B231" s="6">
        <v>10</v>
      </c>
      <c r="C231" s="4" t="s">
        <v>31</v>
      </c>
      <c r="D231" s="6">
        <v>210</v>
      </c>
      <c r="E231" s="6">
        <v>3550</v>
      </c>
      <c r="F231" s="6">
        <v>185</v>
      </c>
      <c r="G231" s="6">
        <v>5320</v>
      </c>
      <c r="H231" s="7">
        <v>10600</v>
      </c>
      <c r="I231" s="19" t="s">
        <v>36</v>
      </c>
      <c r="J231" s="4" t="s">
        <v>425</v>
      </c>
      <c r="K231" s="9">
        <v>17.899999999999999</v>
      </c>
      <c r="L231" s="9">
        <v>17.399999999999999</v>
      </c>
      <c r="M231" s="8">
        <v>4.45</v>
      </c>
      <c r="N231" s="120">
        <v>4.1500000000000004</v>
      </c>
      <c r="O231" s="121"/>
      <c r="P231" s="176">
        <v>16.5</v>
      </c>
      <c r="Q231" s="177"/>
      <c r="R231" s="9">
        <v>3.9</v>
      </c>
      <c r="S231" s="9">
        <v>7.9</v>
      </c>
      <c r="T231" s="178">
        <v>7.1</v>
      </c>
      <c r="U231" s="179"/>
      <c r="V231" s="131">
        <v>0.88900000000000001</v>
      </c>
      <c r="W231" s="132"/>
      <c r="X231" s="4" t="s">
        <v>421</v>
      </c>
      <c r="Y231" s="39">
        <v>3.5</v>
      </c>
      <c r="Z231" s="13">
        <v>10</v>
      </c>
      <c r="AA231" s="8">
        <v>0.81</v>
      </c>
      <c r="AB231" s="11">
        <v>1.25</v>
      </c>
      <c r="AC231" s="14"/>
    </row>
    <row r="232" spans="1:29" ht="14.1" customHeight="1">
      <c r="A232" s="4" t="s">
        <v>426</v>
      </c>
      <c r="B232" s="6">
        <v>10</v>
      </c>
      <c r="C232" s="4" t="s">
        <v>31</v>
      </c>
      <c r="D232" s="6">
        <v>210</v>
      </c>
      <c r="E232" s="6">
        <v>3550</v>
      </c>
      <c r="F232" s="6">
        <v>185</v>
      </c>
      <c r="G232" s="6">
        <v>5320</v>
      </c>
      <c r="H232" s="7">
        <v>10600</v>
      </c>
      <c r="I232" s="19" t="s">
        <v>68</v>
      </c>
      <c r="J232" s="4" t="s">
        <v>427</v>
      </c>
      <c r="K232" s="9">
        <v>17.899999999999999</v>
      </c>
      <c r="L232" s="9">
        <v>17.399999999999999</v>
      </c>
      <c r="M232" s="8">
        <v>4.45</v>
      </c>
      <c r="N232" s="120">
        <v>4.1500000000000004</v>
      </c>
      <c r="O232" s="121"/>
      <c r="P232" s="176">
        <v>16.5</v>
      </c>
      <c r="Q232" s="177"/>
      <c r="R232" s="9">
        <v>3.9</v>
      </c>
      <c r="S232" s="9">
        <v>7.9</v>
      </c>
      <c r="T232" s="178">
        <v>7.1</v>
      </c>
      <c r="U232" s="179"/>
      <c r="V232" s="131">
        <v>0.88900000000000001</v>
      </c>
      <c r="W232" s="132"/>
      <c r="X232" s="4" t="s">
        <v>421</v>
      </c>
      <c r="Y232" s="39">
        <v>3.5</v>
      </c>
      <c r="Z232" s="13">
        <v>10</v>
      </c>
      <c r="AA232" s="8">
        <v>0.81</v>
      </c>
      <c r="AB232" s="11">
        <v>1.25</v>
      </c>
      <c r="AC232" s="14"/>
    </row>
    <row r="233" spans="1:29" ht="14.1" customHeight="1">
      <c r="A233" s="4" t="s">
        <v>421</v>
      </c>
      <c r="B233" s="6">
        <v>10</v>
      </c>
      <c r="C233" s="4" t="s">
        <v>31</v>
      </c>
      <c r="D233" s="6">
        <v>210</v>
      </c>
      <c r="E233" s="6">
        <v>3550</v>
      </c>
      <c r="F233" s="6">
        <v>185</v>
      </c>
      <c r="G233" s="6">
        <v>5320</v>
      </c>
      <c r="H233" s="7">
        <v>10600</v>
      </c>
      <c r="I233" s="19" t="s">
        <v>68</v>
      </c>
      <c r="J233" s="4" t="s">
        <v>428</v>
      </c>
      <c r="K233" s="9">
        <v>17.899999999999999</v>
      </c>
      <c r="L233" s="9">
        <v>17.399999999999999</v>
      </c>
      <c r="M233" s="8">
        <v>4.45</v>
      </c>
      <c r="N233" s="120">
        <v>4.1500000000000004</v>
      </c>
      <c r="O233" s="121"/>
      <c r="P233" s="176">
        <v>16.5</v>
      </c>
      <c r="Q233" s="177"/>
      <c r="R233" s="9">
        <v>3.9</v>
      </c>
      <c r="S233" s="9">
        <v>7.9</v>
      </c>
      <c r="T233" s="178">
        <v>7.1</v>
      </c>
      <c r="U233" s="179"/>
      <c r="V233" s="131">
        <v>0.88900000000000001</v>
      </c>
      <c r="W233" s="132"/>
      <c r="X233" s="4" t="s">
        <v>421</v>
      </c>
      <c r="Y233" s="39">
        <v>3.5</v>
      </c>
      <c r="Z233" s="13">
        <v>10</v>
      </c>
      <c r="AA233" s="8">
        <v>0.81</v>
      </c>
      <c r="AB233" s="11">
        <v>1.25</v>
      </c>
      <c r="AC233" s="14"/>
    </row>
    <row r="234" spans="1:29" ht="14.1" customHeight="1">
      <c r="A234" s="4" t="s">
        <v>421</v>
      </c>
      <c r="B234" s="6">
        <v>12</v>
      </c>
      <c r="C234" s="4" t="s">
        <v>31</v>
      </c>
      <c r="D234" s="6">
        <v>210</v>
      </c>
      <c r="E234" s="6">
        <v>4350</v>
      </c>
      <c r="F234" s="6">
        <v>225</v>
      </c>
      <c r="G234" s="6">
        <v>6520</v>
      </c>
      <c r="H234" s="7">
        <v>13000</v>
      </c>
      <c r="I234" s="19" t="s">
        <v>36</v>
      </c>
      <c r="J234" s="4" t="s">
        <v>429</v>
      </c>
      <c r="K234" s="9">
        <v>17.899999999999999</v>
      </c>
      <c r="L234" s="9">
        <v>17.399999999999999</v>
      </c>
      <c r="M234" s="8">
        <v>4.45</v>
      </c>
      <c r="N234" s="120">
        <v>4.1500000000000004</v>
      </c>
      <c r="O234" s="121"/>
      <c r="P234" s="176">
        <v>16.5</v>
      </c>
      <c r="Q234" s="177"/>
      <c r="R234" s="9">
        <v>3.9</v>
      </c>
      <c r="S234" s="9">
        <v>7.9</v>
      </c>
      <c r="T234" s="178">
        <v>7</v>
      </c>
      <c r="U234" s="179"/>
      <c r="V234" s="131">
        <v>0.88900000000000001</v>
      </c>
      <c r="W234" s="132"/>
      <c r="X234" s="4" t="s">
        <v>421</v>
      </c>
      <c r="Y234" s="39">
        <v>3.5</v>
      </c>
      <c r="Z234" s="13">
        <v>10</v>
      </c>
      <c r="AA234" s="8">
        <v>0.81</v>
      </c>
      <c r="AB234" s="11">
        <v>1.25</v>
      </c>
      <c r="AC234" s="14"/>
    </row>
    <row r="235" spans="1:29" ht="14.1" customHeight="1">
      <c r="A235" s="4" t="s">
        <v>421</v>
      </c>
      <c r="B235" s="6">
        <v>12</v>
      </c>
      <c r="C235" s="4" t="s">
        <v>31</v>
      </c>
      <c r="D235" s="6">
        <v>210</v>
      </c>
      <c r="E235" s="6">
        <v>4350</v>
      </c>
      <c r="F235" s="6">
        <v>225</v>
      </c>
      <c r="G235" s="6">
        <v>6520</v>
      </c>
      <c r="H235" s="7">
        <v>13000</v>
      </c>
      <c r="I235" s="19" t="s">
        <v>105</v>
      </c>
      <c r="J235" s="4" t="s">
        <v>430</v>
      </c>
      <c r="K235" s="9">
        <v>17.899999999999999</v>
      </c>
      <c r="L235" s="9">
        <v>17.399999999999999</v>
      </c>
      <c r="M235" s="8">
        <v>4.45</v>
      </c>
      <c r="N235" s="120">
        <v>4.1500000000000004</v>
      </c>
      <c r="O235" s="121"/>
      <c r="P235" s="176">
        <v>16.5</v>
      </c>
      <c r="Q235" s="177"/>
      <c r="R235" s="9">
        <v>3.9</v>
      </c>
      <c r="S235" s="9">
        <v>7.9</v>
      </c>
      <c r="T235" s="178">
        <v>7</v>
      </c>
      <c r="U235" s="179"/>
      <c r="V235" s="131">
        <v>0.88900000000000001</v>
      </c>
      <c r="W235" s="132"/>
      <c r="X235" s="4" t="s">
        <v>421</v>
      </c>
      <c r="Y235" s="39">
        <v>3.5</v>
      </c>
      <c r="Z235" s="13">
        <v>10</v>
      </c>
      <c r="AA235" s="8">
        <v>0.81</v>
      </c>
      <c r="AB235" s="11">
        <v>1.25</v>
      </c>
      <c r="AC235" s="14"/>
    </row>
    <row r="236" spans="1:29" ht="14.1" customHeight="1">
      <c r="A236" s="4" t="s">
        <v>61</v>
      </c>
      <c r="B236" s="6">
        <v>8</v>
      </c>
      <c r="C236" s="4" t="s">
        <v>41</v>
      </c>
      <c r="D236" s="6">
        <v>120</v>
      </c>
      <c r="E236" s="6">
        <v>3050</v>
      </c>
      <c r="F236" s="6">
        <v>105</v>
      </c>
      <c r="G236" s="6">
        <v>4570</v>
      </c>
      <c r="H236" s="13">
        <v>9200</v>
      </c>
      <c r="I236" s="19" t="s">
        <v>42</v>
      </c>
      <c r="J236" s="4" t="s">
        <v>431</v>
      </c>
      <c r="K236" s="9">
        <v>17.899999999999999</v>
      </c>
      <c r="L236" s="9">
        <v>17.3</v>
      </c>
      <c r="M236" s="8">
        <v>5.75</v>
      </c>
      <c r="N236" s="120">
        <v>5.35</v>
      </c>
      <c r="O236" s="121"/>
      <c r="P236" s="176">
        <v>16.2</v>
      </c>
      <c r="Q236" s="177"/>
      <c r="R236" s="6">
        <v>5</v>
      </c>
      <c r="S236" s="9">
        <v>7.5</v>
      </c>
      <c r="T236" s="178">
        <v>5.9</v>
      </c>
      <c r="U236" s="179"/>
      <c r="V236" s="131">
        <v>0.86899999999999999</v>
      </c>
      <c r="W236" s="132"/>
      <c r="X236" s="4" t="s">
        <v>61</v>
      </c>
      <c r="Y236" s="39">
        <v>4.25</v>
      </c>
      <c r="Z236" s="13">
        <v>8</v>
      </c>
      <c r="AA236" s="8">
        <v>0.88</v>
      </c>
      <c r="AB236" s="11">
        <v>1.25</v>
      </c>
      <c r="AC236" s="14"/>
    </row>
    <row r="237" spans="1:29" ht="14.1" customHeight="1">
      <c r="A237" s="4" t="s">
        <v>61</v>
      </c>
      <c r="B237" s="6">
        <v>8</v>
      </c>
      <c r="C237" s="4" t="s">
        <v>31</v>
      </c>
      <c r="D237" s="4" t="s">
        <v>72</v>
      </c>
      <c r="E237" s="6">
        <v>3050</v>
      </c>
      <c r="F237" s="6">
        <v>105</v>
      </c>
      <c r="G237" s="6">
        <v>4570</v>
      </c>
      <c r="H237" s="13">
        <v>9200</v>
      </c>
      <c r="I237" s="2" t="s">
        <v>32</v>
      </c>
      <c r="J237" s="4" t="s">
        <v>432</v>
      </c>
      <c r="K237" s="9">
        <v>17.899999999999999</v>
      </c>
      <c r="L237" s="9">
        <v>17.3</v>
      </c>
      <c r="M237" s="8">
        <v>5.75</v>
      </c>
      <c r="N237" s="120">
        <v>5.35</v>
      </c>
      <c r="O237" s="121"/>
      <c r="P237" s="176">
        <v>16.2</v>
      </c>
      <c r="Q237" s="177"/>
      <c r="R237" s="6">
        <v>5</v>
      </c>
      <c r="S237" s="9">
        <v>7.5</v>
      </c>
      <c r="T237" s="178">
        <v>5.9</v>
      </c>
      <c r="U237" s="179"/>
      <c r="V237" s="131">
        <v>0.86899999999999999</v>
      </c>
      <c r="W237" s="132"/>
      <c r="X237" s="4" t="s">
        <v>61</v>
      </c>
      <c r="Y237" s="39">
        <v>4.25</v>
      </c>
      <c r="Z237" s="13">
        <v>8</v>
      </c>
      <c r="AA237" s="8">
        <v>0.88</v>
      </c>
      <c r="AB237" s="11">
        <v>1.25</v>
      </c>
      <c r="AC237" s="14"/>
    </row>
    <row r="238" spans="1:29" ht="15" customHeight="1">
      <c r="A238" s="4" t="s">
        <v>61</v>
      </c>
      <c r="B238" s="6">
        <v>8</v>
      </c>
      <c r="C238" s="4" t="s">
        <v>31</v>
      </c>
      <c r="D238" s="6">
        <v>190</v>
      </c>
      <c r="E238" s="6">
        <v>3050</v>
      </c>
      <c r="F238" s="6">
        <v>105</v>
      </c>
      <c r="G238" s="6">
        <v>4570</v>
      </c>
      <c r="H238" s="13">
        <v>9200</v>
      </c>
      <c r="I238" s="2" t="s">
        <v>62</v>
      </c>
      <c r="J238" s="4" t="s">
        <v>433</v>
      </c>
      <c r="K238" s="9">
        <v>17.899999999999999</v>
      </c>
      <c r="L238" s="9">
        <v>17.3</v>
      </c>
      <c r="M238" s="8">
        <v>5.75</v>
      </c>
      <c r="N238" s="120">
        <v>5.35</v>
      </c>
      <c r="O238" s="121"/>
      <c r="P238" s="176">
        <v>16.2</v>
      </c>
      <c r="Q238" s="177"/>
      <c r="R238" s="6">
        <v>5</v>
      </c>
      <c r="S238" s="9">
        <v>7.5</v>
      </c>
      <c r="T238" s="178">
        <v>5.9</v>
      </c>
      <c r="U238" s="179"/>
      <c r="V238" s="131">
        <v>0.86899999999999999</v>
      </c>
      <c r="W238" s="132"/>
      <c r="X238" s="4" t="s">
        <v>61</v>
      </c>
      <c r="Y238" s="39">
        <v>4.25</v>
      </c>
      <c r="Z238" s="13">
        <v>8</v>
      </c>
      <c r="AA238" s="8">
        <v>0.88</v>
      </c>
      <c r="AB238" s="11">
        <v>1.25</v>
      </c>
      <c r="AC238" s="14"/>
    </row>
    <row r="239" spans="1:29" ht="14.1" customHeight="1">
      <c r="A239" s="4" t="s">
        <v>61</v>
      </c>
      <c r="B239" s="6">
        <v>8</v>
      </c>
      <c r="C239" s="4" t="s">
        <v>31</v>
      </c>
      <c r="D239" s="6">
        <v>210</v>
      </c>
      <c r="E239" s="6">
        <v>3050</v>
      </c>
      <c r="F239" s="6">
        <v>105</v>
      </c>
      <c r="G239" s="6">
        <v>4570</v>
      </c>
      <c r="H239" s="13">
        <v>9200</v>
      </c>
      <c r="I239" s="19" t="s">
        <v>141</v>
      </c>
      <c r="J239" s="4" t="s">
        <v>434</v>
      </c>
      <c r="K239" s="9">
        <v>17.899999999999999</v>
      </c>
      <c r="L239" s="9">
        <v>17.3</v>
      </c>
      <c r="M239" s="8">
        <v>5.75</v>
      </c>
      <c r="N239" s="120">
        <v>5.35</v>
      </c>
      <c r="O239" s="121"/>
      <c r="P239" s="176">
        <v>16.2</v>
      </c>
      <c r="Q239" s="177"/>
      <c r="R239" s="6">
        <v>5</v>
      </c>
      <c r="S239" s="9">
        <v>7.5</v>
      </c>
      <c r="T239" s="178">
        <v>5.9</v>
      </c>
      <c r="U239" s="179"/>
      <c r="V239" s="131">
        <v>0.86899999999999999</v>
      </c>
      <c r="W239" s="132"/>
      <c r="X239" s="4" t="s">
        <v>61</v>
      </c>
      <c r="Y239" s="39">
        <v>4.25</v>
      </c>
      <c r="Z239" s="13">
        <v>8</v>
      </c>
      <c r="AA239" s="8">
        <v>0.88</v>
      </c>
      <c r="AB239" s="11">
        <v>1.25</v>
      </c>
      <c r="AC239" s="14"/>
    </row>
    <row r="240" spans="1:29" ht="14.1" customHeight="1">
      <c r="A240" s="4" t="s">
        <v>435</v>
      </c>
      <c r="B240" s="6">
        <v>10</v>
      </c>
      <c r="C240" s="4" t="s">
        <v>31</v>
      </c>
      <c r="D240" s="6">
        <v>210</v>
      </c>
      <c r="E240" s="6">
        <v>4000</v>
      </c>
      <c r="F240" s="6">
        <v>140</v>
      </c>
      <c r="G240" s="6">
        <v>6000</v>
      </c>
      <c r="H240" s="7">
        <v>12000</v>
      </c>
      <c r="I240" s="2" t="s">
        <v>62</v>
      </c>
      <c r="J240" s="4" t="s">
        <v>436</v>
      </c>
      <c r="K240" s="9">
        <v>17.899999999999999</v>
      </c>
      <c r="L240" s="9">
        <v>17.3</v>
      </c>
      <c r="M240" s="8">
        <v>5.75</v>
      </c>
      <c r="N240" s="120">
        <v>5.35</v>
      </c>
      <c r="O240" s="121"/>
      <c r="P240" s="176">
        <v>16.2</v>
      </c>
      <c r="Q240" s="177"/>
      <c r="R240" s="6">
        <v>5</v>
      </c>
      <c r="S240" s="9">
        <v>7.5</v>
      </c>
      <c r="T240" s="178">
        <v>6.1</v>
      </c>
      <c r="U240" s="179"/>
      <c r="V240" s="131">
        <v>0.86899999999999999</v>
      </c>
      <c r="W240" s="132"/>
      <c r="X240" s="4" t="s">
        <v>61</v>
      </c>
      <c r="Y240" s="39">
        <v>4.25</v>
      </c>
      <c r="Z240" s="13">
        <v>8</v>
      </c>
      <c r="AA240" s="8">
        <v>0.88</v>
      </c>
      <c r="AB240" s="11">
        <v>1.25</v>
      </c>
      <c r="AC240" s="14"/>
    </row>
    <row r="241" spans="1:29" ht="14.1" customHeight="1">
      <c r="A241" s="4" t="s">
        <v>61</v>
      </c>
      <c r="B241" s="6">
        <v>10</v>
      </c>
      <c r="C241" s="4" t="s">
        <v>31</v>
      </c>
      <c r="D241" s="6">
        <v>210</v>
      </c>
      <c r="E241" s="6">
        <v>4000</v>
      </c>
      <c r="F241" s="6">
        <v>140</v>
      </c>
      <c r="G241" s="6">
        <v>6000</v>
      </c>
      <c r="H241" s="7">
        <v>12000</v>
      </c>
      <c r="I241" s="19" t="s">
        <v>87</v>
      </c>
      <c r="J241" s="4" t="s">
        <v>437</v>
      </c>
      <c r="K241" s="9">
        <v>17.899999999999999</v>
      </c>
      <c r="L241" s="9">
        <v>17.3</v>
      </c>
      <c r="M241" s="8">
        <v>5.75</v>
      </c>
      <c r="N241" s="120">
        <v>5.35</v>
      </c>
      <c r="O241" s="121"/>
      <c r="P241" s="176">
        <v>16.2</v>
      </c>
      <c r="Q241" s="177"/>
      <c r="R241" s="6">
        <v>5</v>
      </c>
      <c r="S241" s="9">
        <v>7.5</v>
      </c>
      <c r="T241" s="178">
        <v>6.1</v>
      </c>
      <c r="U241" s="179"/>
      <c r="V241" s="131">
        <v>0.86899999999999999</v>
      </c>
      <c r="W241" s="132"/>
      <c r="X241" s="4" t="s">
        <v>61</v>
      </c>
      <c r="Y241" s="39">
        <v>4.25</v>
      </c>
      <c r="Z241" s="13">
        <v>8</v>
      </c>
      <c r="AA241" s="8">
        <v>0.88</v>
      </c>
      <c r="AB241" s="11">
        <v>1.25</v>
      </c>
      <c r="AC241" s="14"/>
    </row>
    <row r="242" spans="1:29" ht="14.1" customHeight="1">
      <c r="A242" s="4" t="s">
        <v>61</v>
      </c>
      <c r="B242" s="6">
        <v>14</v>
      </c>
      <c r="C242" s="4" t="s">
        <v>31</v>
      </c>
      <c r="D242" s="4" t="s">
        <v>438</v>
      </c>
      <c r="E242" s="6">
        <v>6200</v>
      </c>
      <c r="F242" s="6">
        <v>215</v>
      </c>
      <c r="G242" s="6">
        <v>9300</v>
      </c>
      <c r="H242" s="7">
        <v>18600</v>
      </c>
      <c r="I242" s="2" t="s">
        <v>32</v>
      </c>
      <c r="J242" s="4" t="s">
        <v>439</v>
      </c>
      <c r="K242" s="9">
        <v>17.899999999999999</v>
      </c>
      <c r="L242" s="9">
        <v>17.3</v>
      </c>
      <c r="M242" s="8">
        <v>5.75</v>
      </c>
      <c r="N242" s="120">
        <v>5.35</v>
      </c>
      <c r="O242" s="121"/>
      <c r="P242" s="176">
        <v>16.2</v>
      </c>
      <c r="Q242" s="177"/>
      <c r="R242" s="6">
        <v>5</v>
      </c>
      <c r="S242" s="9">
        <v>7.5</v>
      </c>
      <c r="T242" s="178">
        <v>6.3</v>
      </c>
      <c r="U242" s="179"/>
      <c r="V242" s="131">
        <v>0.86899999999999999</v>
      </c>
      <c r="W242" s="132"/>
      <c r="X242" s="4" t="s">
        <v>61</v>
      </c>
      <c r="Y242" s="39">
        <v>4.25</v>
      </c>
      <c r="Z242" s="13">
        <v>8</v>
      </c>
      <c r="AA242" s="8">
        <v>0.88</v>
      </c>
      <c r="AB242" s="11">
        <v>1.5</v>
      </c>
      <c r="AC242" s="14"/>
    </row>
    <row r="243" spans="1:29" ht="14.1" customHeight="1">
      <c r="A243" s="4" t="s">
        <v>440</v>
      </c>
      <c r="B243" s="6">
        <v>14</v>
      </c>
      <c r="C243" s="4" t="s">
        <v>31</v>
      </c>
      <c r="D243" s="6">
        <v>255</v>
      </c>
      <c r="E243" s="6">
        <v>6500</v>
      </c>
      <c r="F243" s="6">
        <v>265</v>
      </c>
      <c r="G243" s="6">
        <v>9750</v>
      </c>
      <c r="H243" s="7">
        <v>19500</v>
      </c>
      <c r="I243" s="2" t="s">
        <v>32</v>
      </c>
      <c r="J243" s="4" t="s">
        <v>441</v>
      </c>
      <c r="K243" s="6">
        <v>20</v>
      </c>
      <c r="L243" s="9">
        <v>19.5</v>
      </c>
      <c r="M243" s="8">
        <v>4.45</v>
      </c>
      <c r="N243" s="120">
        <v>4.1500000000000004</v>
      </c>
      <c r="O243" s="121"/>
      <c r="P243" s="120">
        <v>19.45</v>
      </c>
      <c r="Q243" s="121"/>
      <c r="R243" s="8">
        <v>3.95</v>
      </c>
      <c r="S243" s="9">
        <v>8.9</v>
      </c>
      <c r="T243" s="178">
        <v>8.1</v>
      </c>
      <c r="U243" s="179"/>
      <c r="V243" s="131">
        <v>0.90100000000000002</v>
      </c>
      <c r="W243" s="132"/>
      <c r="X243" s="4" t="s">
        <v>440</v>
      </c>
      <c r="Y243" s="39">
        <v>3.5</v>
      </c>
      <c r="Z243" s="13">
        <v>12</v>
      </c>
      <c r="AA243" s="8">
        <v>0.81</v>
      </c>
      <c r="AB243" s="11">
        <v>1.28</v>
      </c>
      <c r="AC243" s="14"/>
    </row>
    <row r="244" spans="1:29" ht="14.1" customHeight="1">
      <c r="A244" s="4" t="s">
        <v>112</v>
      </c>
      <c r="B244" s="6">
        <v>12</v>
      </c>
      <c r="C244" s="4" t="s">
        <v>31</v>
      </c>
      <c r="D244" s="4" t="s">
        <v>222</v>
      </c>
      <c r="E244" s="6">
        <v>7100</v>
      </c>
      <c r="F244" s="6">
        <v>235</v>
      </c>
      <c r="G244" s="6">
        <v>10650</v>
      </c>
      <c r="H244" s="7">
        <v>21300</v>
      </c>
      <c r="I244" s="19" t="s">
        <v>365</v>
      </c>
      <c r="J244" s="4" t="s">
        <v>442</v>
      </c>
      <c r="K244" s="8">
        <v>22.15</v>
      </c>
      <c r="L244" s="8">
        <v>21.55</v>
      </c>
      <c r="M244" s="9">
        <v>5.7</v>
      </c>
      <c r="N244" s="120">
        <v>5.35</v>
      </c>
      <c r="O244" s="121"/>
      <c r="P244" s="176">
        <v>21.3</v>
      </c>
      <c r="Q244" s="177"/>
      <c r="R244" s="8">
        <v>4.95</v>
      </c>
      <c r="S244" s="8">
        <v>9.65</v>
      </c>
      <c r="T244" s="178">
        <v>8.3000000000000007</v>
      </c>
      <c r="U244" s="179"/>
      <c r="V244" s="131">
        <v>0.89</v>
      </c>
      <c r="W244" s="132"/>
      <c r="X244" s="4" t="s">
        <v>112</v>
      </c>
      <c r="Y244" s="39">
        <v>4.25</v>
      </c>
      <c r="Z244" s="13">
        <v>12</v>
      </c>
      <c r="AA244" s="8">
        <v>0.88</v>
      </c>
      <c r="AB244" s="11">
        <v>1.45</v>
      </c>
      <c r="AC244" s="14"/>
    </row>
    <row r="245" spans="1:29" ht="14.1" customHeight="1">
      <c r="A245" s="4" t="s">
        <v>443</v>
      </c>
      <c r="B245" s="6">
        <v>12</v>
      </c>
      <c r="C245" s="4" t="s">
        <v>31</v>
      </c>
      <c r="D245" s="4" t="s">
        <v>72</v>
      </c>
      <c r="E245" s="6">
        <v>8070</v>
      </c>
      <c r="F245" s="6">
        <v>250</v>
      </c>
      <c r="G245" s="6">
        <v>12110</v>
      </c>
      <c r="H245" s="7">
        <v>24200</v>
      </c>
      <c r="I245" s="19" t="s">
        <v>365</v>
      </c>
      <c r="J245" s="4" t="s">
        <v>444</v>
      </c>
      <c r="K245" s="8">
        <v>24.15</v>
      </c>
      <c r="L245" s="8">
        <v>23.55</v>
      </c>
      <c r="M245" s="9">
        <v>5.7</v>
      </c>
      <c r="N245" s="120">
        <v>5.35</v>
      </c>
      <c r="O245" s="121"/>
      <c r="P245" s="176">
        <v>23.3</v>
      </c>
      <c r="Q245" s="177"/>
      <c r="R245" s="8">
        <v>4.95</v>
      </c>
      <c r="S245" s="8">
        <v>10.65</v>
      </c>
      <c r="T245" s="178">
        <v>9.1</v>
      </c>
      <c r="U245" s="179"/>
      <c r="V245" s="131">
        <v>0.88700000000000001</v>
      </c>
      <c r="W245" s="132"/>
      <c r="X245" s="4" t="s">
        <v>443</v>
      </c>
      <c r="Y245" s="39">
        <v>4.25</v>
      </c>
      <c r="Z245" s="13">
        <v>14</v>
      </c>
      <c r="AA245" s="8">
        <v>0.88</v>
      </c>
      <c r="AB245" s="11">
        <v>1.38</v>
      </c>
      <c r="AC245" s="14"/>
    </row>
    <row r="246" spans="1:29" ht="14.1" customHeight="1">
      <c r="A246" s="4" t="s">
        <v>443</v>
      </c>
      <c r="B246" s="6">
        <v>16</v>
      </c>
      <c r="C246" s="4" t="s">
        <v>41</v>
      </c>
      <c r="D246" s="4" t="s">
        <v>222</v>
      </c>
      <c r="E246" s="6">
        <v>11500</v>
      </c>
      <c r="F246" s="6">
        <v>355</v>
      </c>
      <c r="G246" s="6">
        <v>17250</v>
      </c>
      <c r="H246" s="7">
        <v>34500</v>
      </c>
      <c r="I246" s="19" t="s">
        <v>365</v>
      </c>
      <c r="J246" s="4" t="s">
        <v>445</v>
      </c>
      <c r="K246" s="8">
        <v>24.15</v>
      </c>
      <c r="L246" s="8">
        <v>23.55</v>
      </c>
      <c r="M246" s="9">
        <v>5.7</v>
      </c>
      <c r="N246" s="120">
        <v>5.35</v>
      </c>
      <c r="O246" s="121"/>
      <c r="P246" s="176">
        <v>23.3</v>
      </c>
      <c r="Q246" s="177"/>
      <c r="R246" s="8">
        <v>4.95</v>
      </c>
      <c r="S246" s="8">
        <v>10.65</v>
      </c>
      <c r="T246" s="178">
        <v>9.5</v>
      </c>
      <c r="U246" s="179"/>
      <c r="V246" s="131">
        <v>0.88700000000000001</v>
      </c>
      <c r="W246" s="132"/>
      <c r="X246" s="4" t="s">
        <v>443</v>
      </c>
      <c r="Y246" s="39">
        <v>4.25</v>
      </c>
      <c r="Z246" s="13">
        <v>14</v>
      </c>
      <c r="AA246" s="8">
        <v>0.88</v>
      </c>
      <c r="AB246" s="11">
        <v>1.38</v>
      </c>
      <c r="AC246" s="14"/>
    </row>
    <row r="247" spans="1:29" ht="14.1" customHeight="1">
      <c r="A247" s="4" t="s">
        <v>159</v>
      </c>
      <c r="B247" s="6">
        <v>10</v>
      </c>
      <c r="C247" s="4" t="s">
        <v>31</v>
      </c>
      <c r="D247" s="6">
        <v>225</v>
      </c>
      <c r="E247" s="6">
        <v>6900</v>
      </c>
      <c r="F247" s="6">
        <v>155</v>
      </c>
      <c r="G247" s="6">
        <v>10350</v>
      </c>
      <c r="H247" s="7">
        <v>20700</v>
      </c>
      <c r="I247" s="19" t="s">
        <v>87</v>
      </c>
      <c r="J247" s="4" t="s">
        <v>446</v>
      </c>
      <c r="K247" s="8">
        <v>25.75</v>
      </c>
      <c r="L247" s="8">
        <v>25.05</v>
      </c>
      <c r="M247" s="8">
        <v>6.65</v>
      </c>
      <c r="N247" s="120">
        <v>6.25</v>
      </c>
      <c r="O247" s="121"/>
      <c r="P247" s="120">
        <v>23.55</v>
      </c>
      <c r="Q247" s="121"/>
      <c r="R247" s="8">
        <v>5.85</v>
      </c>
      <c r="S247" s="9">
        <v>11.2</v>
      </c>
      <c r="T247" s="178">
        <v>9.3000000000000007</v>
      </c>
      <c r="U247" s="179"/>
      <c r="V247" s="131">
        <v>0.88400000000000001</v>
      </c>
      <c r="W247" s="132"/>
      <c r="X247" s="4" t="s">
        <v>159</v>
      </c>
      <c r="Y247" s="39">
        <v>5</v>
      </c>
      <c r="Z247" s="13">
        <v>14</v>
      </c>
      <c r="AA247" s="8">
        <v>1</v>
      </c>
      <c r="AB247" s="11">
        <v>1.4</v>
      </c>
      <c r="AC247" s="14"/>
    </row>
    <row r="248" spans="1:29" ht="14.1" customHeight="1">
      <c r="A248" s="4" t="s">
        <v>159</v>
      </c>
      <c r="B248" s="6">
        <v>12</v>
      </c>
      <c r="C248" s="4" t="s">
        <v>31</v>
      </c>
      <c r="D248" s="6">
        <v>225</v>
      </c>
      <c r="E248" s="6">
        <v>8600</v>
      </c>
      <c r="F248" s="6">
        <v>185</v>
      </c>
      <c r="G248" s="6">
        <v>12900</v>
      </c>
      <c r="H248" s="7">
        <v>25800</v>
      </c>
      <c r="I248" s="19" t="s">
        <v>141</v>
      </c>
      <c r="J248" s="4" t="s">
        <v>447</v>
      </c>
      <c r="K248" s="8">
        <v>25.75</v>
      </c>
      <c r="L248" s="8">
        <v>25.05</v>
      </c>
      <c r="M248" s="8">
        <v>6.65</v>
      </c>
      <c r="N248" s="120">
        <v>6.25</v>
      </c>
      <c r="O248" s="121"/>
      <c r="P248" s="120">
        <v>23.55</v>
      </c>
      <c r="Q248" s="121"/>
      <c r="R248" s="8">
        <v>5.85</v>
      </c>
      <c r="S248" s="9">
        <v>11.2</v>
      </c>
      <c r="T248" s="178">
        <v>9.4</v>
      </c>
      <c r="U248" s="179"/>
      <c r="V248" s="131">
        <v>0.88400000000000001</v>
      </c>
      <c r="W248" s="132"/>
      <c r="X248" s="4" t="s">
        <v>159</v>
      </c>
      <c r="Y248" s="39">
        <v>5</v>
      </c>
      <c r="Z248" s="13">
        <v>14</v>
      </c>
      <c r="AA248" s="8">
        <v>1</v>
      </c>
      <c r="AB248" s="11">
        <v>1.7</v>
      </c>
      <c r="AC248" s="14"/>
    </row>
    <row r="249" spans="1:29" ht="14.1" customHeight="1">
      <c r="A249" s="4" t="s">
        <v>159</v>
      </c>
      <c r="B249" s="6">
        <v>14</v>
      </c>
      <c r="C249" s="4" t="s">
        <v>31</v>
      </c>
      <c r="D249" s="6">
        <v>210</v>
      </c>
      <c r="E249" s="6">
        <v>10000</v>
      </c>
      <c r="F249" s="6">
        <v>225</v>
      </c>
      <c r="G249" s="6">
        <v>15000</v>
      </c>
      <c r="H249" s="7">
        <v>30000</v>
      </c>
      <c r="I249" s="2" t="s">
        <v>62</v>
      </c>
      <c r="J249" s="4" t="s">
        <v>448</v>
      </c>
      <c r="K249" s="8">
        <v>25.75</v>
      </c>
      <c r="L249" s="8">
        <v>25.05</v>
      </c>
      <c r="M249" s="8">
        <v>6.65</v>
      </c>
      <c r="N249" s="120">
        <v>6.25</v>
      </c>
      <c r="O249" s="121"/>
      <c r="P249" s="120">
        <v>23.55</v>
      </c>
      <c r="Q249" s="121"/>
      <c r="R249" s="8">
        <v>5.85</v>
      </c>
      <c r="S249" s="9">
        <v>11.2</v>
      </c>
      <c r="T249" s="178">
        <v>9.39</v>
      </c>
      <c r="U249" s="179"/>
      <c r="V249" s="131">
        <v>0.88400000000000001</v>
      </c>
      <c r="W249" s="132"/>
      <c r="X249" s="4" t="s">
        <v>159</v>
      </c>
      <c r="Y249" s="39">
        <v>5</v>
      </c>
      <c r="Z249" s="13">
        <v>14</v>
      </c>
      <c r="AA249" s="8">
        <v>1</v>
      </c>
      <c r="AB249" s="11">
        <v>1.7</v>
      </c>
      <c r="AC249" s="14"/>
    </row>
    <row r="250" spans="1:29" ht="14.1" customHeight="1">
      <c r="A250" s="4" t="s">
        <v>156</v>
      </c>
      <c r="B250" s="6">
        <v>6</v>
      </c>
      <c r="C250" s="4" t="s">
        <v>31</v>
      </c>
      <c r="D250" s="6">
        <v>190</v>
      </c>
      <c r="E250" s="6">
        <v>2950</v>
      </c>
      <c r="F250" s="6">
        <v>55</v>
      </c>
      <c r="G250" s="6">
        <v>4420</v>
      </c>
      <c r="H250" s="13">
        <v>8800</v>
      </c>
      <c r="I250" s="19" t="s">
        <v>141</v>
      </c>
      <c r="J250" s="4" t="s">
        <v>449</v>
      </c>
      <c r="K250" s="8">
        <v>24.15</v>
      </c>
      <c r="L250" s="9">
        <v>23.3</v>
      </c>
      <c r="M250" s="8">
        <v>7.65</v>
      </c>
      <c r="N250" s="176">
        <v>7.2</v>
      </c>
      <c r="O250" s="177"/>
      <c r="P250" s="176">
        <v>21.5</v>
      </c>
      <c r="Q250" s="177"/>
      <c r="R250" s="8">
        <v>6.75</v>
      </c>
      <c r="S250" s="6">
        <v>10</v>
      </c>
      <c r="T250" s="178">
        <v>7</v>
      </c>
      <c r="U250" s="179"/>
      <c r="V250" s="131">
        <v>0.92400000000000004</v>
      </c>
      <c r="W250" s="132"/>
      <c r="X250" s="4" t="s">
        <v>156</v>
      </c>
      <c r="Y250" s="39">
        <v>5.5</v>
      </c>
      <c r="Z250" s="13">
        <v>10</v>
      </c>
      <c r="AA250" s="8">
        <v>0.91</v>
      </c>
      <c r="AB250" s="11">
        <v>1.25</v>
      </c>
      <c r="AC250" s="14"/>
    </row>
    <row r="251" spans="1:29" ht="14.1" customHeight="1">
      <c r="A251" s="4" t="s">
        <v>156</v>
      </c>
      <c r="B251" s="6">
        <v>8</v>
      </c>
      <c r="C251" s="4" t="s">
        <v>31</v>
      </c>
      <c r="D251" s="6">
        <v>160</v>
      </c>
      <c r="E251" s="6">
        <v>4150</v>
      </c>
      <c r="F251" s="6">
        <v>75</v>
      </c>
      <c r="G251" s="6">
        <v>6220</v>
      </c>
      <c r="H251" s="7">
        <v>12500</v>
      </c>
      <c r="I251" s="19" t="s">
        <v>141</v>
      </c>
      <c r="J251" s="4" t="s">
        <v>450</v>
      </c>
      <c r="K251" s="8">
        <v>24.15</v>
      </c>
      <c r="L251" s="9">
        <v>23.3</v>
      </c>
      <c r="M251" s="8">
        <v>7.65</v>
      </c>
      <c r="N251" s="176">
        <v>7.2</v>
      </c>
      <c r="O251" s="177"/>
      <c r="P251" s="176">
        <v>21.5</v>
      </c>
      <c r="Q251" s="177"/>
      <c r="R251" s="8">
        <v>6.75</v>
      </c>
      <c r="S251" s="6">
        <v>10</v>
      </c>
      <c r="T251" s="178">
        <v>7</v>
      </c>
      <c r="U251" s="179"/>
      <c r="V251" s="131">
        <v>0.92400000000000004</v>
      </c>
      <c r="W251" s="132"/>
      <c r="X251" s="4" t="s">
        <v>156</v>
      </c>
      <c r="Y251" s="39">
        <v>5.5</v>
      </c>
      <c r="Z251" s="13">
        <v>10</v>
      </c>
      <c r="AA251" s="8">
        <v>0.91</v>
      </c>
      <c r="AB251" s="11">
        <v>1.25</v>
      </c>
      <c r="AC251" s="14"/>
    </row>
    <row r="252" spans="1:29" ht="14.1" customHeight="1">
      <c r="A252" s="4" t="s">
        <v>156</v>
      </c>
      <c r="B252" s="6">
        <v>10</v>
      </c>
      <c r="C252" s="4" t="s">
        <v>31</v>
      </c>
      <c r="D252" s="6">
        <v>210</v>
      </c>
      <c r="E252" s="6">
        <v>5400</v>
      </c>
      <c r="F252" s="6">
        <v>90</v>
      </c>
      <c r="G252" s="6">
        <v>8100</v>
      </c>
      <c r="H252" s="7">
        <v>16200</v>
      </c>
      <c r="I252" s="19" t="s">
        <v>141</v>
      </c>
      <c r="J252" s="4" t="s">
        <v>451</v>
      </c>
      <c r="K252" s="8">
        <v>24.15</v>
      </c>
      <c r="L252" s="9">
        <v>23.3</v>
      </c>
      <c r="M252" s="8">
        <v>7.65</v>
      </c>
      <c r="N252" s="176">
        <v>7.2</v>
      </c>
      <c r="O252" s="177"/>
      <c r="P252" s="176">
        <v>21.5</v>
      </c>
      <c r="Q252" s="177"/>
      <c r="R252" s="8">
        <v>6.75</v>
      </c>
      <c r="S252" s="6">
        <v>10</v>
      </c>
      <c r="T252" s="178">
        <v>7.2</v>
      </c>
      <c r="U252" s="179"/>
      <c r="V252" s="131">
        <v>0.92400000000000004</v>
      </c>
      <c r="W252" s="132"/>
      <c r="X252" s="4" t="s">
        <v>156</v>
      </c>
      <c r="Y252" s="39">
        <v>5.5</v>
      </c>
      <c r="Z252" s="13">
        <v>10</v>
      </c>
      <c r="AA252" s="8">
        <v>0.91</v>
      </c>
      <c r="AB252" s="11">
        <v>1.25</v>
      </c>
      <c r="AC252" s="14"/>
    </row>
    <row r="253" spans="1:29" ht="14.1" customHeight="1">
      <c r="A253" s="4" t="s">
        <v>156</v>
      </c>
      <c r="B253" s="6">
        <v>10</v>
      </c>
      <c r="C253" s="4" t="s">
        <v>31</v>
      </c>
      <c r="D253" s="6">
        <v>225</v>
      </c>
      <c r="E253" s="6">
        <v>5400</v>
      </c>
      <c r="F253" s="6">
        <v>90</v>
      </c>
      <c r="G253" s="6">
        <v>8100</v>
      </c>
      <c r="H253" s="7">
        <v>16200</v>
      </c>
      <c r="I253" s="19" t="s">
        <v>87</v>
      </c>
      <c r="J253" s="4" t="s">
        <v>452</v>
      </c>
      <c r="K253" s="8">
        <v>24.15</v>
      </c>
      <c r="L253" s="9">
        <v>23.3</v>
      </c>
      <c r="M253" s="8">
        <v>7.65</v>
      </c>
      <c r="N253" s="176">
        <v>7.2</v>
      </c>
      <c r="O253" s="177"/>
      <c r="P253" s="176">
        <v>21.5</v>
      </c>
      <c r="Q253" s="177"/>
      <c r="R253" s="8">
        <v>6.75</v>
      </c>
      <c r="S253" s="6">
        <v>10</v>
      </c>
      <c r="T253" s="178">
        <v>7.2</v>
      </c>
      <c r="U253" s="179"/>
      <c r="V253" s="131">
        <v>0.92400000000000004</v>
      </c>
      <c r="W253" s="132"/>
      <c r="X253" s="4" t="s">
        <v>156</v>
      </c>
      <c r="Y253" s="39">
        <v>5.5</v>
      </c>
      <c r="Z253" s="13">
        <v>10</v>
      </c>
      <c r="AA253" s="8">
        <v>0.91</v>
      </c>
      <c r="AB253" s="11">
        <v>1.25</v>
      </c>
      <c r="AC253" s="14"/>
    </row>
    <row r="254" spans="1:29" ht="14.1" customHeight="1">
      <c r="A254" s="4" t="s">
        <v>156</v>
      </c>
      <c r="B254" s="6">
        <v>12</v>
      </c>
      <c r="C254" s="4" t="s">
        <v>31</v>
      </c>
      <c r="D254" s="6">
        <v>225</v>
      </c>
      <c r="E254" s="6">
        <v>6800</v>
      </c>
      <c r="F254" s="6">
        <v>110</v>
      </c>
      <c r="G254" s="6">
        <v>10200</v>
      </c>
      <c r="H254" s="7">
        <v>20400</v>
      </c>
      <c r="I254" s="19" t="s">
        <v>141</v>
      </c>
      <c r="J254" s="4" t="s">
        <v>453</v>
      </c>
      <c r="K254" s="8">
        <v>24.15</v>
      </c>
      <c r="L254" s="9">
        <v>23.3</v>
      </c>
      <c r="M254" s="8">
        <v>7.65</v>
      </c>
      <c r="N254" s="176">
        <v>7.2</v>
      </c>
      <c r="O254" s="177"/>
      <c r="P254" s="176">
        <v>21.5</v>
      </c>
      <c r="Q254" s="177"/>
      <c r="R254" s="8">
        <v>6.75</v>
      </c>
      <c r="S254" s="6">
        <v>10</v>
      </c>
      <c r="T254" s="178">
        <v>7.3</v>
      </c>
      <c r="U254" s="179"/>
      <c r="V254" s="131">
        <v>0.92400000000000004</v>
      </c>
      <c r="W254" s="132"/>
      <c r="X254" s="4" t="s">
        <v>156</v>
      </c>
      <c r="Y254" s="37">
        <v>5.5</v>
      </c>
      <c r="Z254" s="13">
        <v>10</v>
      </c>
      <c r="AA254" s="8">
        <v>0.91</v>
      </c>
      <c r="AB254" s="11">
        <v>1.25</v>
      </c>
      <c r="AC254" s="14"/>
    </row>
    <row r="255" spans="1:29" ht="15" customHeight="1">
      <c r="A255" s="4" t="s">
        <v>156</v>
      </c>
      <c r="B255" s="6">
        <v>12</v>
      </c>
      <c r="C255" s="4" t="s">
        <v>31</v>
      </c>
      <c r="D255" s="6">
        <v>225</v>
      </c>
      <c r="E255" s="6">
        <v>6800</v>
      </c>
      <c r="F255" s="6">
        <v>110</v>
      </c>
      <c r="G255" s="6">
        <v>10200</v>
      </c>
      <c r="H255" s="7">
        <v>20400</v>
      </c>
      <c r="I255" s="19" t="s">
        <v>141</v>
      </c>
      <c r="J255" s="4" t="s">
        <v>454</v>
      </c>
      <c r="K255" s="8">
        <v>24.15</v>
      </c>
      <c r="L255" s="9">
        <v>23.3</v>
      </c>
      <c r="M255" s="8">
        <v>7.65</v>
      </c>
      <c r="N255" s="176">
        <v>7.2</v>
      </c>
      <c r="O255" s="177"/>
      <c r="P255" s="176">
        <v>21.5</v>
      </c>
      <c r="Q255" s="177"/>
      <c r="R255" s="8">
        <v>6.75</v>
      </c>
      <c r="S255" s="6">
        <v>10</v>
      </c>
      <c r="T255" s="178">
        <v>7.3</v>
      </c>
      <c r="U255" s="179"/>
      <c r="V255" s="131">
        <v>0.92400000000000004</v>
      </c>
      <c r="W255" s="132"/>
      <c r="X255" s="4" t="s">
        <v>156</v>
      </c>
      <c r="Y255" s="37">
        <v>5.5</v>
      </c>
      <c r="Z255" s="13">
        <v>10</v>
      </c>
      <c r="AA255" s="8">
        <v>0.91</v>
      </c>
      <c r="AB255" s="11">
        <v>1.25</v>
      </c>
      <c r="AC255" s="14"/>
    </row>
    <row r="256" spans="1:29" ht="14.1" customHeight="1">
      <c r="A256" s="4" t="s">
        <v>156</v>
      </c>
      <c r="B256" s="6">
        <v>12</v>
      </c>
      <c r="C256" s="4" t="s">
        <v>31</v>
      </c>
      <c r="D256" s="6">
        <v>225</v>
      </c>
      <c r="E256" s="6">
        <v>6800</v>
      </c>
      <c r="F256" s="6">
        <v>110</v>
      </c>
      <c r="G256" s="6">
        <v>10200</v>
      </c>
      <c r="H256" s="7">
        <v>20400</v>
      </c>
      <c r="I256" s="19" t="s">
        <v>87</v>
      </c>
      <c r="J256" s="4" t="s">
        <v>455</v>
      </c>
      <c r="K256" s="8">
        <v>24.15</v>
      </c>
      <c r="L256" s="9">
        <v>23.3</v>
      </c>
      <c r="M256" s="8">
        <v>7.65</v>
      </c>
      <c r="N256" s="176">
        <v>7.2</v>
      </c>
      <c r="O256" s="177"/>
      <c r="P256" s="176">
        <v>21.5</v>
      </c>
      <c r="Q256" s="177"/>
      <c r="R256" s="8">
        <v>6.75</v>
      </c>
      <c r="S256" s="6">
        <v>10</v>
      </c>
      <c r="T256" s="178">
        <v>7.3</v>
      </c>
      <c r="U256" s="179"/>
      <c r="V256" s="131">
        <v>0.92400000000000004</v>
      </c>
      <c r="W256" s="132"/>
      <c r="X256" s="4" t="s">
        <v>156</v>
      </c>
      <c r="Y256" s="39">
        <v>5.5</v>
      </c>
      <c r="Z256" s="13">
        <v>10</v>
      </c>
      <c r="AA256" s="8">
        <v>0.91</v>
      </c>
      <c r="AB256" s="11">
        <v>1.25</v>
      </c>
      <c r="AC256" s="14"/>
    </row>
    <row r="257" spans="1:30" ht="14.1" customHeight="1">
      <c r="A257" s="4" t="s">
        <v>156</v>
      </c>
      <c r="B257" s="6">
        <v>14</v>
      </c>
      <c r="C257" s="4" t="s">
        <v>31</v>
      </c>
      <c r="D257" s="6">
        <v>190</v>
      </c>
      <c r="E257" s="6">
        <v>8200</v>
      </c>
      <c r="F257" s="6">
        <v>135</v>
      </c>
      <c r="G257" s="6">
        <v>12300</v>
      </c>
      <c r="H257" s="7">
        <v>24600</v>
      </c>
      <c r="I257" s="19" t="s">
        <v>141</v>
      </c>
      <c r="J257" s="4" t="s">
        <v>456</v>
      </c>
      <c r="K257" s="8">
        <v>24.15</v>
      </c>
      <c r="L257" s="9">
        <v>23.3</v>
      </c>
      <c r="M257" s="8">
        <v>7.65</v>
      </c>
      <c r="N257" s="176">
        <v>7.2</v>
      </c>
      <c r="O257" s="177"/>
      <c r="P257" s="176">
        <v>21.5</v>
      </c>
      <c r="Q257" s="177"/>
      <c r="R257" s="8">
        <v>6.75</v>
      </c>
      <c r="S257" s="6">
        <v>10</v>
      </c>
      <c r="T257" s="178">
        <v>7.4</v>
      </c>
      <c r="U257" s="179"/>
      <c r="V257" s="131">
        <v>0.92400000000000004</v>
      </c>
      <c r="W257" s="132"/>
      <c r="X257" s="4" t="s">
        <v>156</v>
      </c>
      <c r="Y257" s="39">
        <v>5.5</v>
      </c>
      <c r="Z257" s="13">
        <v>10</v>
      </c>
      <c r="AA257" s="8">
        <v>0.91</v>
      </c>
      <c r="AB257" s="11">
        <v>1.6</v>
      </c>
      <c r="AC257" s="14"/>
    </row>
    <row r="258" spans="1:30" ht="14.1" customHeight="1">
      <c r="A258" s="4" t="s">
        <v>156</v>
      </c>
      <c r="B258" s="6">
        <v>14</v>
      </c>
      <c r="C258" s="4" t="s">
        <v>31</v>
      </c>
      <c r="D258" s="4" t="s">
        <v>135</v>
      </c>
      <c r="E258" s="6">
        <v>8200</v>
      </c>
      <c r="F258" s="6">
        <v>135</v>
      </c>
      <c r="G258" s="6">
        <v>12300</v>
      </c>
      <c r="H258" s="7">
        <v>24600</v>
      </c>
      <c r="I258" s="2" t="s">
        <v>32</v>
      </c>
      <c r="J258" s="4" t="s">
        <v>457</v>
      </c>
      <c r="K258" s="8">
        <v>24.15</v>
      </c>
      <c r="L258" s="9">
        <v>23.3</v>
      </c>
      <c r="M258" s="8">
        <v>7.65</v>
      </c>
      <c r="N258" s="176">
        <v>7.2</v>
      </c>
      <c r="O258" s="177"/>
      <c r="P258" s="176">
        <v>21.5</v>
      </c>
      <c r="Q258" s="177"/>
      <c r="R258" s="8">
        <v>6.75</v>
      </c>
      <c r="S258" s="6">
        <v>10</v>
      </c>
      <c r="T258" s="178">
        <v>7.4</v>
      </c>
      <c r="U258" s="179"/>
      <c r="V258" s="131">
        <v>0.92400000000000004</v>
      </c>
      <c r="W258" s="132"/>
      <c r="X258" s="4" t="s">
        <v>156</v>
      </c>
      <c r="Y258" s="39">
        <v>5.5</v>
      </c>
      <c r="Z258" s="13">
        <v>10</v>
      </c>
      <c r="AA258" s="8">
        <v>0.91</v>
      </c>
      <c r="AB258" s="11">
        <v>1.6</v>
      </c>
      <c r="AC258" s="14"/>
    </row>
    <row r="259" spans="1:30" ht="25.5" customHeight="1">
      <c r="A259" s="4" t="s">
        <v>156</v>
      </c>
      <c r="B259" s="6">
        <v>16</v>
      </c>
      <c r="C259" s="4" t="s">
        <v>31</v>
      </c>
      <c r="D259" s="6">
        <v>210</v>
      </c>
      <c r="E259" s="6">
        <v>9725</v>
      </c>
      <c r="F259" s="6">
        <v>165</v>
      </c>
      <c r="G259" s="6">
        <v>14590</v>
      </c>
      <c r="H259" s="7">
        <v>29200</v>
      </c>
      <c r="I259" s="19" t="s">
        <v>141</v>
      </c>
      <c r="J259" s="25" t="s">
        <v>458</v>
      </c>
      <c r="K259" s="8">
        <v>24.15</v>
      </c>
      <c r="L259" s="9">
        <v>23.3</v>
      </c>
      <c r="M259" s="8">
        <v>7.65</v>
      </c>
      <c r="N259" s="176">
        <v>7.2</v>
      </c>
      <c r="O259" s="177"/>
      <c r="P259" s="176">
        <v>21.5</v>
      </c>
      <c r="Q259" s="177"/>
      <c r="R259" s="8">
        <v>6.75</v>
      </c>
      <c r="S259" s="6">
        <v>10</v>
      </c>
      <c r="T259" s="178">
        <v>7.5</v>
      </c>
      <c r="U259" s="179"/>
      <c r="V259" s="131">
        <v>0.92400000000000004</v>
      </c>
      <c r="W259" s="132"/>
      <c r="X259" s="4" t="s">
        <v>156</v>
      </c>
      <c r="Y259" s="39">
        <v>5.5</v>
      </c>
      <c r="Z259" s="13">
        <v>10</v>
      </c>
      <c r="AA259" s="8">
        <v>0.91</v>
      </c>
      <c r="AB259" s="11">
        <v>1.7</v>
      </c>
      <c r="AC259" s="30"/>
    </row>
    <row r="260" spans="1:30" ht="14.1" customHeight="1">
      <c r="A260" s="4" t="s">
        <v>156</v>
      </c>
      <c r="B260" s="6">
        <v>16</v>
      </c>
      <c r="C260" s="4" t="s">
        <v>31</v>
      </c>
      <c r="D260" s="6">
        <v>225</v>
      </c>
      <c r="E260" s="6">
        <v>9725</v>
      </c>
      <c r="F260" s="6">
        <v>165</v>
      </c>
      <c r="G260" s="6">
        <v>14590</v>
      </c>
      <c r="H260" s="7">
        <v>29200</v>
      </c>
      <c r="I260" s="19" t="s">
        <v>141</v>
      </c>
      <c r="J260" s="4" t="s">
        <v>459</v>
      </c>
      <c r="K260" s="8">
        <v>24.15</v>
      </c>
      <c r="L260" s="9">
        <v>23.3</v>
      </c>
      <c r="M260" s="8">
        <v>7.65</v>
      </c>
      <c r="N260" s="176">
        <v>7.2</v>
      </c>
      <c r="O260" s="177"/>
      <c r="P260" s="176">
        <v>21.5</v>
      </c>
      <c r="Q260" s="177"/>
      <c r="R260" s="8">
        <v>6.75</v>
      </c>
      <c r="S260" s="6">
        <v>10</v>
      </c>
      <c r="T260" s="178">
        <v>7.5</v>
      </c>
      <c r="U260" s="179"/>
      <c r="V260" s="131">
        <v>0.92400000000000004</v>
      </c>
      <c r="W260" s="132"/>
      <c r="X260" s="4" t="s">
        <v>156</v>
      </c>
      <c r="Y260" s="39">
        <v>5.5</v>
      </c>
      <c r="Z260" s="13">
        <v>10</v>
      </c>
      <c r="AA260" s="8">
        <v>0.91</v>
      </c>
      <c r="AB260" s="11">
        <v>1.7</v>
      </c>
      <c r="AC260" s="14"/>
    </row>
    <row r="261" spans="1:30" ht="13.7" customHeight="1">
      <c r="A261" s="4" t="s">
        <v>460</v>
      </c>
      <c r="B261" s="6">
        <v>14</v>
      </c>
      <c r="C261" s="4" t="s">
        <v>31</v>
      </c>
      <c r="D261" s="4" t="s">
        <v>222</v>
      </c>
      <c r="E261" s="6">
        <v>11000</v>
      </c>
      <c r="F261" s="6">
        <v>195</v>
      </c>
      <c r="G261" s="6">
        <v>16500</v>
      </c>
      <c r="H261" s="7">
        <v>33000</v>
      </c>
      <c r="I261" s="2" t="s">
        <v>32</v>
      </c>
      <c r="J261" s="4" t="s">
        <v>461</v>
      </c>
      <c r="K261" s="9">
        <v>27.4</v>
      </c>
      <c r="L261" s="9">
        <v>26.6</v>
      </c>
      <c r="M261" s="8">
        <v>7.85</v>
      </c>
      <c r="N261" s="176">
        <v>7.4</v>
      </c>
      <c r="O261" s="177"/>
      <c r="P261" s="176">
        <v>24.9</v>
      </c>
      <c r="Q261" s="177"/>
      <c r="R261" s="8">
        <v>6.95</v>
      </c>
      <c r="S261" s="8">
        <v>11.75</v>
      </c>
      <c r="T261" s="178">
        <v>9.3000000000000007</v>
      </c>
      <c r="U261" s="179"/>
      <c r="V261" s="131">
        <v>0.85099999999999998</v>
      </c>
      <c r="W261" s="132"/>
      <c r="X261" s="4" t="s">
        <v>460</v>
      </c>
      <c r="Y261" s="39">
        <v>6</v>
      </c>
      <c r="Z261" s="13">
        <v>14</v>
      </c>
      <c r="AA261" s="8">
        <v>1</v>
      </c>
      <c r="AB261" s="11">
        <v>1.75</v>
      </c>
      <c r="AC261" s="14"/>
    </row>
    <row r="262" spans="1:30" ht="13.5" customHeight="1">
      <c r="A262" s="122" t="s">
        <v>0</v>
      </c>
      <c r="B262" s="105" t="s">
        <v>1</v>
      </c>
      <c r="C262" s="108"/>
      <c r="D262" s="106"/>
      <c r="E262" s="109" t="s">
        <v>2</v>
      </c>
      <c r="F262" s="110"/>
      <c r="G262" s="110"/>
      <c r="H262" s="111"/>
      <c r="I262" s="134" t="s">
        <v>3</v>
      </c>
      <c r="J262" s="137" t="s">
        <v>4</v>
      </c>
      <c r="K262" s="114" t="s">
        <v>5</v>
      </c>
      <c r="L262" s="115"/>
      <c r="M262" s="115"/>
      <c r="N262" s="115"/>
      <c r="O262" s="115"/>
      <c r="P262" s="115"/>
      <c r="Q262" s="115"/>
      <c r="R262" s="116"/>
      <c r="S262" s="122" t="s">
        <v>6</v>
      </c>
      <c r="T262" s="161" t="s">
        <v>7</v>
      </c>
      <c r="U262" s="162"/>
      <c r="V262" s="155" t="s">
        <v>8</v>
      </c>
      <c r="W262" s="156"/>
      <c r="X262" s="96" t="s">
        <v>9</v>
      </c>
      <c r="Y262" s="97"/>
      <c r="Z262" s="97"/>
      <c r="AA262" s="97"/>
      <c r="AB262" s="98"/>
      <c r="AC262" s="144" t="s">
        <v>10</v>
      </c>
      <c r="AD262" s="34"/>
    </row>
    <row r="263" spans="1:30" ht="12.95" customHeight="1">
      <c r="A263" s="133"/>
      <c r="B263" s="124" t="s">
        <v>11</v>
      </c>
      <c r="C263" s="147" t="s">
        <v>12</v>
      </c>
      <c r="D263" s="124" t="s">
        <v>13</v>
      </c>
      <c r="E263" s="124" t="s">
        <v>14</v>
      </c>
      <c r="F263" s="122" t="s">
        <v>15</v>
      </c>
      <c r="G263" s="122" t="s">
        <v>16</v>
      </c>
      <c r="H263" s="149" t="s">
        <v>17</v>
      </c>
      <c r="I263" s="135"/>
      <c r="J263" s="138"/>
      <c r="K263" s="101" t="s">
        <v>18</v>
      </c>
      <c r="L263" s="102"/>
      <c r="M263" s="103" t="s">
        <v>19</v>
      </c>
      <c r="N263" s="104"/>
      <c r="O263" s="167"/>
      <c r="P263" s="105" t="s">
        <v>20</v>
      </c>
      <c r="Q263" s="108"/>
      <c r="R263" s="106"/>
      <c r="S263" s="133"/>
      <c r="T263" s="163"/>
      <c r="U263" s="164"/>
      <c r="V263" s="165"/>
      <c r="W263" s="166"/>
      <c r="X263" s="147" t="s">
        <v>21</v>
      </c>
      <c r="Y263" s="122" t="s">
        <v>22</v>
      </c>
      <c r="Z263" s="122" t="s">
        <v>23</v>
      </c>
      <c r="AA263" s="124" t="s">
        <v>24</v>
      </c>
      <c r="AB263" s="124" t="s">
        <v>25</v>
      </c>
      <c r="AC263" s="145"/>
      <c r="AD263" s="34"/>
    </row>
    <row r="264" spans="1:30" ht="24" customHeight="1">
      <c r="A264" s="123"/>
      <c r="B264" s="125"/>
      <c r="C264" s="148"/>
      <c r="D264" s="125"/>
      <c r="E264" s="125"/>
      <c r="F264" s="123"/>
      <c r="G264" s="123"/>
      <c r="H264" s="150"/>
      <c r="I264" s="136"/>
      <c r="J264" s="139"/>
      <c r="K264" s="1" t="s">
        <v>26</v>
      </c>
      <c r="L264" s="1" t="s">
        <v>27</v>
      </c>
      <c r="M264" s="18" t="s">
        <v>26</v>
      </c>
      <c r="N264" s="126" t="s">
        <v>27</v>
      </c>
      <c r="O264" s="118"/>
      <c r="P264" s="127" t="s">
        <v>28</v>
      </c>
      <c r="Q264" s="128"/>
      <c r="R264" s="3" t="s">
        <v>29</v>
      </c>
      <c r="S264" s="123"/>
      <c r="T264" s="112"/>
      <c r="U264" s="113"/>
      <c r="V264" s="157"/>
      <c r="W264" s="158"/>
      <c r="X264" s="148"/>
      <c r="Y264" s="123"/>
      <c r="Z264" s="123"/>
      <c r="AA264" s="125"/>
      <c r="AB264" s="125"/>
      <c r="AC264" s="146"/>
      <c r="AD264" s="35"/>
    </row>
    <row r="265" spans="1:30" ht="14.1" customHeight="1">
      <c r="A265" s="4" t="s">
        <v>462</v>
      </c>
      <c r="B265" s="6">
        <v>10</v>
      </c>
      <c r="C265" s="4" t="s">
        <v>31</v>
      </c>
      <c r="D265" s="6">
        <v>210</v>
      </c>
      <c r="E265" s="6">
        <v>5700</v>
      </c>
      <c r="F265" s="13">
        <v>85</v>
      </c>
      <c r="G265" s="17">
        <v>8550</v>
      </c>
      <c r="H265" s="6">
        <v>17100</v>
      </c>
      <c r="I265" s="4" t="s">
        <v>87</v>
      </c>
      <c r="J265" s="4" t="s">
        <v>463</v>
      </c>
      <c r="K265" s="9">
        <v>24.5</v>
      </c>
      <c r="L265" s="8">
        <v>23.75</v>
      </c>
      <c r="M265" s="15">
        <v>8.5</v>
      </c>
      <c r="N265" s="159">
        <v>8</v>
      </c>
      <c r="O265" s="160"/>
      <c r="P265" s="92">
        <v>21.89</v>
      </c>
      <c r="Q265" s="93"/>
      <c r="R265" s="9">
        <v>7.5</v>
      </c>
      <c r="S265" s="8">
        <v>10.050000000000001</v>
      </c>
      <c r="T265" s="92">
        <v>7.2</v>
      </c>
      <c r="U265" s="93"/>
      <c r="V265" s="131">
        <v>0.85599999999999998</v>
      </c>
      <c r="W265" s="132"/>
      <c r="X265" s="4" t="s">
        <v>378</v>
      </c>
      <c r="Y265" s="11">
        <v>6.25</v>
      </c>
      <c r="Z265" s="13">
        <v>10</v>
      </c>
      <c r="AA265" s="8">
        <v>0.81</v>
      </c>
      <c r="AB265" s="8">
        <v>1.35</v>
      </c>
      <c r="AC265" s="14"/>
      <c r="AD265" s="34"/>
    </row>
    <row r="266" spans="1:30" ht="12.95" customHeight="1">
      <c r="A266" s="4" t="s">
        <v>462</v>
      </c>
      <c r="B266" s="6">
        <v>12</v>
      </c>
      <c r="C266" s="4" t="s">
        <v>31</v>
      </c>
      <c r="D266" s="6">
        <v>160</v>
      </c>
      <c r="E266" s="6">
        <v>6900</v>
      </c>
      <c r="F266" s="13">
        <v>90</v>
      </c>
      <c r="G266" s="31">
        <v>10000</v>
      </c>
      <c r="H266" s="6">
        <v>18600</v>
      </c>
      <c r="I266" s="4" t="s">
        <v>141</v>
      </c>
      <c r="J266" s="4" t="s">
        <v>464</v>
      </c>
      <c r="K266" s="9">
        <v>24.5</v>
      </c>
      <c r="L266" s="8">
        <v>23.75</v>
      </c>
      <c r="M266" s="15">
        <v>8.5</v>
      </c>
      <c r="N266" s="159">
        <v>8</v>
      </c>
      <c r="O266" s="160"/>
      <c r="P266" s="99">
        <v>21.9</v>
      </c>
      <c r="Q266" s="100"/>
      <c r="R266" s="9">
        <v>7.5</v>
      </c>
      <c r="S266" s="8">
        <v>9.85</v>
      </c>
      <c r="T266" s="92">
        <v>7.09</v>
      </c>
      <c r="U266" s="93"/>
      <c r="V266" s="131">
        <v>0.85599999999999998</v>
      </c>
      <c r="W266" s="132"/>
      <c r="X266" s="4" t="s">
        <v>378</v>
      </c>
      <c r="Y266" s="11">
        <v>6.25</v>
      </c>
      <c r="Z266" s="13">
        <v>10</v>
      </c>
      <c r="AA266" s="8">
        <v>0.81</v>
      </c>
      <c r="AB266" s="8">
        <v>1.35</v>
      </c>
      <c r="AC266" s="14"/>
      <c r="AD266" s="34"/>
    </row>
    <row r="267" spans="1:30" ht="14.1" customHeight="1">
      <c r="A267" s="4" t="s">
        <v>465</v>
      </c>
      <c r="B267" s="6">
        <v>16</v>
      </c>
      <c r="C267" s="4" t="s">
        <v>31</v>
      </c>
      <c r="D267" s="6">
        <v>225</v>
      </c>
      <c r="E267" s="6">
        <v>14200</v>
      </c>
      <c r="F267" s="7">
        <v>199</v>
      </c>
      <c r="G267" s="31">
        <v>21300</v>
      </c>
      <c r="H267" s="6">
        <v>42600</v>
      </c>
      <c r="I267" s="4" t="s">
        <v>141</v>
      </c>
      <c r="J267" s="4" t="s">
        <v>466</v>
      </c>
      <c r="K267" s="9">
        <v>30.3</v>
      </c>
      <c r="L267" s="9">
        <v>29.5</v>
      </c>
      <c r="M267" s="15">
        <v>8.9</v>
      </c>
      <c r="N267" s="99">
        <v>8.3000000000000007</v>
      </c>
      <c r="O267" s="100"/>
      <c r="P267" s="92">
        <v>27.35</v>
      </c>
      <c r="Q267" s="93"/>
      <c r="R267" s="8">
        <v>7.85</v>
      </c>
      <c r="S267" s="8">
        <v>12.94</v>
      </c>
      <c r="T267" s="92">
        <v>10.1</v>
      </c>
      <c r="U267" s="93"/>
      <c r="V267" s="131">
        <v>0.86499999999999999</v>
      </c>
      <c r="W267" s="132"/>
      <c r="X267" s="4" t="s">
        <v>465</v>
      </c>
      <c r="Y267" s="11">
        <v>7</v>
      </c>
      <c r="Z267" s="13">
        <v>15</v>
      </c>
      <c r="AA267" s="8">
        <v>1.1299999999999999</v>
      </c>
      <c r="AB267" s="8">
        <v>2.25</v>
      </c>
      <c r="AC267" s="14"/>
      <c r="AD267" s="34"/>
    </row>
    <row r="268" spans="1:30" ht="12.95" customHeight="1">
      <c r="A268" s="4" t="s">
        <v>213</v>
      </c>
      <c r="B268" s="6">
        <v>14</v>
      </c>
      <c r="C268" s="4" t="s">
        <v>31</v>
      </c>
      <c r="D268" s="6">
        <v>210</v>
      </c>
      <c r="E268" s="6">
        <v>13000</v>
      </c>
      <c r="F268" s="7">
        <v>170</v>
      </c>
      <c r="G268" s="31">
        <v>19500</v>
      </c>
      <c r="H268" s="6">
        <v>39000</v>
      </c>
      <c r="I268" s="4" t="s">
        <v>141</v>
      </c>
      <c r="J268" s="4" t="s">
        <v>467</v>
      </c>
      <c r="K268" s="6">
        <v>31</v>
      </c>
      <c r="L268" s="8">
        <v>30.05</v>
      </c>
      <c r="M268" s="15">
        <v>8.9</v>
      </c>
      <c r="N268" s="92">
        <v>8.35</v>
      </c>
      <c r="O268" s="93"/>
      <c r="P268" s="92">
        <v>28.05</v>
      </c>
      <c r="Q268" s="93"/>
      <c r="R268" s="9">
        <v>7.9</v>
      </c>
      <c r="S268" s="9">
        <v>13.3</v>
      </c>
      <c r="T268" s="92">
        <v>10.4</v>
      </c>
      <c r="U268" s="93"/>
      <c r="V268" s="131">
        <v>0.84199999999999997</v>
      </c>
      <c r="W268" s="132"/>
      <c r="X268" s="4" t="s">
        <v>213</v>
      </c>
      <c r="Y268" s="11">
        <v>7</v>
      </c>
      <c r="Z268" s="13">
        <v>16</v>
      </c>
      <c r="AA268" s="8">
        <v>1.1299999999999999</v>
      </c>
      <c r="AB268" s="8">
        <v>1.75</v>
      </c>
      <c r="AC268" s="14"/>
      <c r="AD268" s="34"/>
    </row>
    <row r="269" spans="1:30" ht="14.1" customHeight="1">
      <c r="A269" s="4" t="s">
        <v>468</v>
      </c>
      <c r="B269" s="6">
        <v>22</v>
      </c>
      <c r="C269" s="4" t="s">
        <v>31</v>
      </c>
      <c r="D269" s="6">
        <v>225</v>
      </c>
      <c r="E269" s="6">
        <v>20500</v>
      </c>
      <c r="F269" s="7">
        <v>185</v>
      </c>
      <c r="G269" s="31">
        <v>30750</v>
      </c>
      <c r="H269" s="6">
        <v>61500</v>
      </c>
      <c r="I269" s="4" t="s">
        <v>141</v>
      </c>
      <c r="J269" s="4" t="s">
        <v>469</v>
      </c>
      <c r="K269" s="9">
        <v>33.4</v>
      </c>
      <c r="L269" s="9">
        <v>32.6</v>
      </c>
      <c r="M269" s="15">
        <v>11.3</v>
      </c>
      <c r="N269" s="99">
        <v>10.6</v>
      </c>
      <c r="O269" s="100"/>
      <c r="P269" s="99">
        <v>29.9</v>
      </c>
      <c r="Q269" s="100"/>
      <c r="R269" s="8">
        <v>9.94</v>
      </c>
      <c r="S269" s="8">
        <v>13.94</v>
      </c>
      <c r="T269" s="92">
        <v>10.1</v>
      </c>
      <c r="U269" s="93"/>
      <c r="V269" s="131">
        <v>0.86699999999999999</v>
      </c>
      <c r="W269" s="132"/>
      <c r="X269" s="4" t="s">
        <v>468</v>
      </c>
      <c r="Y269" s="11">
        <v>9</v>
      </c>
      <c r="Z269" s="13">
        <v>14</v>
      </c>
      <c r="AA269" s="8">
        <v>1.5</v>
      </c>
      <c r="AB269" s="8">
        <v>2.7</v>
      </c>
      <c r="AC269" s="14"/>
      <c r="AD269" s="34"/>
    </row>
    <row r="270" spans="1:30" ht="12.95" customHeight="1">
      <c r="A270" s="4" t="s">
        <v>233</v>
      </c>
      <c r="B270" s="6">
        <v>22</v>
      </c>
      <c r="C270" s="4" t="s">
        <v>31</v>
      </c>
      <c r="D270" s="6">
        <v>190</v>
      </c>
      <c r="E270" s="6">
        <v>23300</v>
      </c>
      <c r="F270" s="7">
        <v>200</v>
      </c>
      <c r="G270" s="31">
        <v>34950</v>
      </c>
      <c r="H270" s="6">
        <v>69900</v>
      </c>
      <c r="I270" s="4" t="s">
        <v>32</v>
      </c>
      <c r="J270" s="4" t="s">
        <v>470</v>
      </c>
      <c r="K270" s="9">
        <v>35.1</v>
      </c>
      <c r="L270" s="6">
        <v>34</v>
      </c>
      <c r="M270" s="15">
        <v>11.5</v>
      </c>
      <c r="N270" s="99">
        <v>10.8</v>
      </c>
      <c r="O270" s="100"/>
      <c r="P270" s="92">
        <v>31.65</v>
      </c>
      <c r="Q270" s="93"/>
      <c r="R270" s="9">
        <v>10.1</v>
      </c>
      <c r="S270" s="8">
        <v>14.75</v>
      </c>
      <c r="T270" s="92">
        <v>11.19</v>
      </c>
      <c r="U270" s="93"/>
      <c r="V270" s="131">
        <v>0.83199999999999996</v>
      </c>
      <c r="W270" s="132"/>
      <c r="X270" s="4" t="s">
        <v>233</v>
      </c>
      <c r="Y270" s="11">
        <v>9</v>
      </c>
      <c r="Z270" s="13">
        <v>16</v>
      </c>
      <c r="AA270" s="8">
        <v>1.38</v>
      </c>
      <c r="AB270" s="8">
        <v>2.9</v>
      </c>
      <c r="AC270" s="14"/>
      <c r="AD270" s="34"/>
    </row>
    <row r="271" spans="1:30" ht="25.5" customHeight="1">
      <c r="A271" s="4" t="s">
        <v>233</v>
      </c>
      <c r="B271" s="6">
        <v>22</v>
      </c>
      <c r="C271" s="4" t="s">
        <v>31</v>
      </c>
      <c r="D271" s="6">
        <v>225</v>
      </c>
      <c r="E271" s="6">
        <v>23300</v>
      </c>
      <c r="F271" s="7">
        <v>200</v>
      </c>
      <c r="G271" s="31">
        <v>34950</v>
      </c>
      <c r="H271" s="6">
        <v>69900</v>
      </c>
      <c r="I271" s="4" t="s">
        <v>141</v>
      </c>
      <c r="J271" s="25" t="s">
        <v>471</v>
      </c>
      <c r="K271" s="9">
        <v>35.1</v>
      </c>
      <c r="L271" s="6">
        <v>34</v>
      </c>
      <c r="M271" s="15">
        <v>11.5</v>
      </c>
      <c r="N271" s="99">
        <v>10.8</v>
      </c>
      <c r="O271" s="100"/>
      <c r="P271" s="92">
        <v>31.65</v>
      </c>
      <c r="Q271" s="93"/>
      <c r="R271" s="9">
        <v>10.1</v>
      </c>
      <c r="S271" s="8">
        <v>14.75</v>
      </c>
      <c r="T271" s="92">
        <v>11.19</v>
      </c>
      <c r="U271" s="93"/>
      <c r="V271" s="131">
        <v>0.83199999999999996</v>
      </c>
      <c r="W271" s="132"/>
      <c r="X271" s="4" t="s">
        <v>233</v>
      </c>
      <c r="Y271" s="11">
        <v>9</v>
      </c>
      <c r="Z271" s="13">
        <v>16</v>
      </c>
      <c r="AA271" s="8">
        <v>1.38</v>
      </c>
      <c r="AB271" s="8">
        <v>2.6</v>
      </c>
      <c r="AC271" s="30"/>
      <c r="AD271" s="35"/>
    </row>
    <row r="272" spans="1:30" ht="12.95" customHeight="1">
      <c r="A272" s="4" t="s">
        <v>233</v>
      </c>
      <c r="B272" s="6">
        <v>24</v>
      </c>
      <c r="C272" s="4" t="s">
        <v>31</v>
      </c>
      <c r="D272" s="6">
        <v>201</v>
      </c>
      <c r="E272" s="6">
        <v>26500</v>
      </c>
      <c r="F272" s="7">
        <v>235</v>
      </c>
      <c r="G272" s="31">
        <v>39750</v>
      </c>
      <c r="H272" s="6">
        <v>79500</v>
      </c>
      <c r="I272" s="4" t="s">
        <v>32</v>
      </c>
      <c r="J272" s="4" t="s">
        <v>472</v>
      </c>
      <c r="K272" s="9">
        <v>35.1</v>
      </c>
      <c r="L272" s="6">
        <v>34</v>
      </c>
      <c r="M272" s="15">
        <v>11.5</v>
      </c>
      <c r="N272" s="99">
        <v>10.8</v>
      </c>
      <c r="O272" s="100"/>
      <c r="P272" s="92">
        <v>31.65</v>
      </c>
      <c r="Q272" s="93"/>
      <c r="R272" s="9">
        <v>10.1</v>
      </c>
      <c r="S272" s="8">
        <v>14.75</v>
      </c>
      <c r="T272" s="92">
        <v>11</v>
      </c>
      <c r="U272" s="93"/>
      <c r="V272" s="131">
        <v>0.83199999999999996</v>
      </c>
      <c r="W272" s="132"/>
      <c r="X272" s="4" t="s">
        <v>233</v>
      </c>
      <c r="Y272" s="11">
        <v>9</v>
      </c>
      <c r="Z272" s="13">
        <v>16</v>
      </c>
      <c r="AA272" s="8">
        <v>1.38</v>
      </c>
      <c r="AB272" s="8">
        <v>2.8</v>
      </c>
      <c r="AC272" s="14"/>
      <c r="AD272" s="34"/>
    </row>
    <row r="273" spans="1:30" ht="14.1" customHeight="1">
      <c r="A273" s="4" t="s">
        <v>473</v>
      </c>
      <c r="B273" s="6">
        <v>14</v>
      </c>
      <c r="C273" s="4" t="s">
        <v>31</v>
      </c>
      <c r="D273" s="6">
        <v>210</v>
      </c>
      <c r="E273" s="6">
        <v>15000</v>
      </c>
      <c r="F273" s="7">
        <v>100</v>
      </c>
      <c r="G273" s="31">
        <v>22500</v>
      </c>
      <c r="H273" s="6">
        <v>45000</v>
      </c>
      <c r="I273" s="4" t="s">
        <v>141</v>
      </c>
      <c r="J273" s="4" t="s">
        <v>474</v>
      </c>
      <c r="K273" s="8">
        <v>38.25</v>
      </c>
      <c r="L273" s="9">
        <v>37.299999999999997</v>
      </c>
      <c r="M273" s="31">
        <v>13</v>
      </c>
      <c r="N273" s="92">
        <v>12.25</v>
      </c>
      <c r="O273" s="93"/>
      <c r="P273" s="92">
        <v>34.25</v>
      </c>
      <c r="Q273" s="93"/>
      <c r="R273" s="8">
        <v>11.44</v>
      </c>
      <c r="S273" s="9">
        <v>15.8</v>
      </c>
      <c r="T273" s="92">
        <v>10.69</v>
      </c>
      <c r="U273" s="93"/>
      <c r="V273" s="131">
        <v>0.86099999999999999</v>
      </c>
      <c r="W273" s="132"/>
      <c r="X273" s="4" t="s">
        <v>399</v>
      </c>
      <c r="Y273" s="11">
        <v>10</v>
      </c>
      <c r="Z273" s="13">
        <v>16</v>
      </c>
      <c r="AA273" s="8">
        <v>1.25</v>
      </c>
      <c r="AB273" s="8">
        <v>2.2000000000000002</v>
      </c>
      <c r="AC273" s="14"/>
      <c r="AD273" s="34"/>
    </row>
    <row r="274" spans="1:30" ht="12.95" customHeight="1">
      <c r="A274" s="4" t="s">
        <v>473</v>
      </c>
      <c r="B274" s="6">
        <v>16</v>
      </c>
      <c r="C274" s="4" t="s">
        <v>31</v>
      </c>
      <c r="D274" s="4" t="s">
        <v>104</v>
      </c>
      <c r="E274" s="6">
        <v>17200</v>
      </c>
      <c r="F274" s="7">
        <v>115</v>
      </c>
      <c r="G274" s="31">
        <v>25800</v>
      </c>
      <c r="H274" s="6">
        <v>51600</v>
      </c>
      <c r="I274" s="4" t="s">
        <v>32</v>
      </c>
      <c r="J274" s="4" t="s">
        <v>475</v>
      </c>
      <c r="K274" s="8">
        <v>38.25</v>
      </c>
      <c r="L274" s="9">
        <v>37.299999999999997</v>
      </c>
      <c r="M274" s="31">
        <v>13</v>
      </c>
      <c r="N274" s="92">
        <v>12.25</v>
      </c>
      <c r="O274" s="93"/>
      <c r="P274" s="92">
        <v>34.25</v>
      </c>
      <c r="Q274" s="93"/>
      <c r="R274" s="8">
        <v>11.44</v>
      </c>
      <c r="S274" s="9">
        <v>15.8</v>
      </c>
      <c r="T274" s="92">
        <v>11</v>
      </c>
      <c r="U274" s="93"/>
      <c r="V274" s="131">
        <v>0.86099999999999999</v>
      </c>
      <c r="W274" s="132"/>
      <c r="X274" s="4" t="s">
        <v>399</v>
      </c>
      <c r="Y274" s="11">
        <v>10</v>
      </c>
      <c r="Z274" s="13">
        <v>16</v>
      </c>
      <c r="AA274" s="8">
        <v>1.25</v>
      </c>
      <c r="AB274" s="8">
        <v>2.2999999999999998</v>
      </c>
      <c r="AC274" s="14"/>
      <c r="AD274" s="34"/>
    </row>
    <row r="275" spans="1:30" ht="25.5" customHeight="1">
      <c r="A275" s="4" t="s">
        <v>473</v>
      </c>
      <c r="B275" s="6">
        <v>16</v>
      </c>
      <c r="C275" s="4" t="s">
        <v>31</v>
      </c>
      <c r="D275" s="6">
        <v>225</v>
      </c>
      <c r="E275" s="6">
        <v>17200</v>
      </c>
      <c r="F275" s="7">
        <v>115</v>
      </c>
      <c r="G275" s="31">
        <v>25800</v>
      </c>
      <c r="H275" s="6">
        <v>51600</v>
      </c>
      <c r="I275" s="4" t="s">
        <v>141</v>
      </c>
      <c r="J275" s="25" t="s">
        <v>476</v>
      </c>
      <c r="K275" s="8">
        <v>38.25</v>
      </c>
      <c r="L275" s="9">
        <v>37.299999999999997</v>
      </c>
      <c r="M275" s="31">
        <v>13</v>
      </c>
      <c r="N275" s="92">
        <v>12.25</v>
      </c>
      <c r="O275" s="93"/>
      <c r="P275" s="92">
        <v>34.25</v>
      </c>
      <c r="Q275" s="93"/>
      <c r="R275" s="8">
        <v>11.44</v>
      </c>
      <c r="S275" s="9">
        <v>15.8</v>
      </c>
      <c r="T275" s="92">
        <v>11</v>
      </c>
      <c r="U275" s="93"/>
      <c r="V275" s="131">
        <v>0.86099999999999999</v>
      </c>
      <c r="W275" s="132"/>
      <c r="X275" s="4" t="s">
        <v>399</v>
      </c>
      <c r="Y275" s="11">
        <v>10</v>
      </c>
      <c r="Z275" s="13">
        <v>16</v>
      </c>
      <c r="AA275" s="8">
        <v>1.25</v>
      </c>
      <c r="AB275" s="8">
        <v>2.2999999999999998</v>
      </c>
      <c r="AC275" s="30"/>
      <c r="AD275" s="35"/>
    </row>
    <row r="276" spans="1:30" ht="14.1" customHeight="1">
      <c r="A276" s="4" t="s">
        <v>473</v>
      </c>
      <c r="B276" s="6">
        <v>18</v>
      </c>
      <c r="C276" s="4" t="s">
        <v>31</v>
      </c>
      <c r="D276" s="6">
        <v>210</v>
      </c>
      <c r="E276" s="6">
        <v>19400</v>
      </c>
      <c r="F276" s="7">
        <v>130</v>
      </c>
      <c r="G276" s="31">
        <v>29100</v>
      </c>
      <c r="H276" s="6">
        <v>58200</v>
      </c>
      <c r="I276" s="4" t="s">
        <v>141</v>
      </c>
      <c r="J276" s="4" t="s">
        <v>477</v>
      </c>
      <c r="K276" s="8">
        <v>38.25</v>
      </c>
      <c r="L276" s="9">
        <v>37.299999999999997</v>
      </c>
      <c r="M276" s="31">
        <v>13</v>
      </c>
      <c r="N276" s="92">
        <v>12.25</v>
      </c>
      <c r="O276" s="93"/>
      <c r="P276" s="92">
        <v>34.25</v>
      </c>
      <c r="Q276" s="93"/>
      <c r="R276" s="8">
        <v>11.45</v>
      </c>
      <c r="S276" s="9">
        <v>15.8</v>
      </c>
      <c r="T276" s="92">
        <v>11</v>
      </c>
      <c r="U276" s="93"/>
      <c r="V276" s="131">
        <v>0.86099999999999999</v>
      </c>
      <c r="W276" s="132"/>
      <c r="X276" s="4" t="s">
        <v>399</v>
      </c>
      <c r="Y276" s="11">
        <v>10</v>
      </c>
      <c r="Z276" s="13">
        <v>16</v>
      </c>
      <c r="AA276" s="8">
        <v>1.38</v>
      </c>
      <c r="AB276" s="8">
        <v>2.2999999999999998</v>
      </c>
      <c r="AC276" s="14"/>
      <c r="AD276" s="34"/>
    </row>
    <row r="277" spans="1:30" ht="12.95" customHeight="1">
      <c r="A277" s="4" t="s">
        <v>473</v>
      </c>
      <c r="B277" s="6">
        <v>24</v>
      </c>
      <c r="C277" s="4" t="s">
        <v>31</v>
      </c>
      <c r="D277" s="6">
        <v>210</v>
      </c>
      <c r="E277" s="6">
        <v>27400</v>
      </c>
      <c r="F277" s="7">
        <v>188</v>
      </c>
      <c r="G277" s="31">
        <v>41100</v>
      </c>
      <c r="H277" s="6">
        <v>82200</v>
      </c>
      <c r="I277" s="4" t="s">
        <v>141</v>
      </c>
      <c r="J277" s="4" t="s">
        <v>478</v>
      </c>
      <c r="K277" s="8">
        <v>38.25</v>
      </c>
      <c r="L277" s="9">
        <v>37.299999999999997</v>
      </c>
      <c r="M277" s="31">
        <v>13</v>
      </c>
      <c r="N277" s="92">
        <v>12.25</v>
      </c>
      <c r="O277" s="93"/>
      <c r="P277" s="92">
        <v>34.25</v>
      </c>
      <c r="Q277" s="93"/>
      <c r="R277" s="8">
        <v>11.44</v>
      </c>
      <c r="S277" s="8">
        <v>15.85</v>
      </c>
      <c r="T277" s="92">
        <v>11</v>
      </c>
      <c r="U277" s="93"/>
      <c r="V277" s="131">
        <v>0.86099999999999999</v>
      </c>
      <c r="W277" s="132"/>
      <c r="X277" s="4" t="s">
        <v>399</v>
      </c>
      <c r="Y277" s="11">
        <v>10</v>
      </c>
      <c r="Z277" s="13">
        <v>16</v>
      </c>
      <c r="AA277" s="8">
        <v>1.38</v>
      </c>
      <c r="AB277" s="8">
        <v>2.8</v>
      </c>
      <c r="AC277" s="14"/>
      <c r="AD277" s="34"/>
    </row>
    <row r="278" spans="1:30" ht="12.95" customHeight="1">
      <c r="A278" s="4" t="s">
        <v>479</v>
      </c>
      <c r="B278" s="6">
        <v>16</v>
      </c>
      <c r="C278" s="4" t="s">
        <v>31</v>
      </c>
      <c r="D278" s="6">
        <v>210</v>
      </c>
      <c r="E278" s="6">
        <v>17300</v>
      </c>
      <c r="F278" s="7">
        <v>105</v>
      </c>
      <c r="G278" s="31">
        <v>25950</v>
      </c>
      <c r="H278" s="6">
        <v>51900</v>
      </c>
      <c r="I278" s="4" t="s">
        <v>141</v>
      </c>
      <c r="J278" s="4" t="s">
        <v>480</v>
      </c>
      <c r="K278" s="9">
        <v>39.799999999999997</v>
      </c>
      <c r="L278" s="8">
        <v>38.85</v>
      </c>
      <c r="M278" s="31">
        <v>14</v>
      </c>
      <c r="N278" s="92">
        <v>13.25</v>
      </c>
      <c r="O278" s="93"/>
      <c r="P278" s="92">
        <v>35.090000000000003</v>
      </c>
      <c r="Q278" s="93"/>
      <c r="R278" s="6">
        <v>12</v>
      </c>
      <c r="S278" s="8">
        <v>16.45</v>
      </c>
      <c r="T278" s="92">
        <v>10.3</v>
      </c>
      <c r="U278" s="93"/>
      <c r="V278" s="131">
        <v>0.85599999999999998</v>
      </c>
      <c r="W278" s="132"/>
      <c r="X278" s="4" t="s">
        <v>479</v>
      </c>
      <c r="Y278" s="11">
        <v>11</v>
      </c>
      <c r="Z278" s="13">
        <v>16</v>
      </c>
      <c r="AA278" s="8">
        <v>1.63</v>
      </c>
      <c r="AB278" s="8">
        <v>2.4</v>
      </c>
      <c r="AC278" s="14"/>
      <c r="AD278" s="34"/>
    </row>
    <row r="279" spans="1:30" ht="25.5" customHeight="1">
      <c r="A279" s="4" t="s">
        <v>479</v>
      </c>
      <c r="B279" s="6">
        <v>24</v>
      </c>
      <c r="C279" s="4" t="s">
        <v>31</v>
      </c>
      <c r="D279" s="6">
        <v>225</v>
      </c>
      <c r="E279" s="6">
        <v>27700</v>
      </c>
      <c r="F279" s="7">
        <v>170</v>
      </c>
      <c r="G279" s="31">
        <v>41500</v>
      </c>
      <c r="H279" s="6">
        <v>83100</v>
      </c>
      <c r="I279" s="4" t="s">
        <v>141</v>
      </c>
      <c r="J279" s="25" t="s">
        <v>481</v>
      </c>
      <c r="K279" s="9">
        <v>39.799999999999997</v>
      </c>
      <c r="L279" s="8">
        <v>38.85</v>
      </c>
      <c r="M279" s="31">
        <v>14</v>
      </c>
      <c r="N279" s="92">
        <v>13.25</v>
      </c>
      <c r="O279" s="93"/>
      <c r="P279" s="92">
        <v>35.090000000000003</v>
      </c>
      <c r="Q279" s="93"/>
      <c r="R279" s="6">
        <v>12</v>
      </c>
      <c r="S279" s="8">
        <v>16.45</v>
      </c>
      <c r="T279" s="92">
        <v>10.6</v>
      </c>
      <c r="U279" s="93"/>
      <c r="V279" s="131">
        <v>0.85599999999999998</v>
      </c>
      <c r="W279" s="132"/>
      <c r="X279" s="4" t="s">
        <v>479</v>
      </c>
      <c r="Y279" s="11">
        <v>11</v>
      </c>
      <c r="Z279" s="13">
        <v>16</v>
      </c>
      <c r="AA279" s="8">
        <v>1.63</v>
      </c>
      <c r="AB279" s="8">
        <v>2.95</v>
      </c>
      <c r="AC279" s="30"/>
      <c r="AD279" s="35"/>
    </row>
    <row r="280" spans="1:30" ht="14.1" customHeight="1">
      <c r="A280" s="4" t="s">
        <v>482</v>
      </c>
      <c r="B280" s="6">
        <v>28</v>
      </c>
      <c r="C280" s="4" t="s">
        <v>31</v>
      </c>
      <c r="D280" s="4" t="s">
        <v>222</v>
      </c>
      <c r="E280" s="6">
        <v>33500</v>
      </c>
      <c r="F280" s="7">
        <v>200</v>
      </c>
      <c r="G280" s="31">
        <v>50250</v>
      </c>
      <c r="H280" s="6">
        <v>100500</v>
      </c>
      <c r="I280" s="4" t="s">
        <v>32</v>
      </c>
      <c r="J280" s="4" t="s">
        <v>483</v>
      </c>
      <c r="K280" s="9">
        <v>39.799999999999997</v>
      </c>
      <c r="L280" s="8">
        <v>38.85</v>
      </c>
      <c r="M280" s="31">
        <v>14</v>
      </c>
      <c r="N280" s="92">
        <v>13.25</v>
      </c>
      <c r="O280" s="93"/>
      <c r="P280" s="92">
        <v>35.090000000000003</v>
      </c>
      <c r="Q280" s="93"/>
      <c r="R280" s="6">
        <v>12</v>
      </c>
      <c r="S280" s="8">
        <v>16.45</v>
      </c>
      <c r="T280" s="92">
        <v>10.8</v>
      </c>
      <c r="U280" s="93"/>
      <c r="V280" s="131">
        <v>0.85599999999999998</v>
      </c>
      <c r="W280" s="132"/>
      <c r="X280" s="4" t="s">
        <v>479</v>
      </c>
      <c r="Y280" s="11">
        <v>11</v>
      </c>
      <c r="Z280" s="13">
        <v>16</v>
      </c>
      <c r="AA280" s="8">
        <v>1.63</v>
      </c>
      <c r="AB280" s="8">
        <v>3.1</v>
      </c>
      <c r="AC280" s="14"/>
      <c r="AD280" s="34"/>
    </row>
    <row r="281" spans="1:30" ht="12.95" customHeight="1">
      <c r="A281" s="4" t="s">
        <v>276</v>
      </c>
      <c r="B281" s="6">
        <v>28</v>
      </c>
      <c r="C281" s="4" t="s">
        <v>31</v>
      </c>
      <c r="D281" s="4" t="s">
        <v>222</v>
      </c>
      <c r="E281" s="6">
        <v>38400</v>
      </c>
      <c r="F281" s="7">
        <v>200</v>
      </c>
      <c r="G281" s="31">
        <v>57600</v>
      </c>
      <c r="H281" s="6">
        <v>115200</v>
      </c>
      <c r="I281" s="4" t="s">
        <v>32</v>
      </c>
      <c r="J281" s="4" t="s">
        <v>484</v>
      </c>
      <c r="K281" s="8">
        <v>43.25</v>
      </c>
      <c r="L281" s="9">
        <v>42.3</v>
      </c>
      <c r="M281" s="31">
        <v>16</v>
      </c>
      <c r="N281" s="92">
        <v>15.05</v>
      </c>
      <c r="O281" s="93"/>
      <c r="P281" s="99">
        <v>38.200000000000003</v>
      </c>
      <c r="Q281" s="100"/>
      <c r="R281" s="9">
        <v>13.7</v>
      </c>
      <c r="S281" s="8">
        <v>17.95</v>
      </c>
      <c r="T281" s="92">
        <v>12.8</v>
      </c>
      <c r="U281" s="93"/>
      <c r="V281" s="131">
        <v>0.79700000000000004</v>
      </c>
      <c r="W281" s="132"/>
      <c r="X281" s="4" t="s">
        <v>276</v>
      </c>
      <c r="Y281" s="11">
        <v>13.25</v>
      </c>
      <c r="Z281" s="13">
        <v>18</v>
      </c>
      <c r="AA281" s="8">
        <v>1.63</v>
      </c>
      <c r="AB281" s="8">
        <v>3.25</v>
      </c>
      <c r="AC281" s="14"/>
      <c r="AD281" s="34"/>
    </row>
    <row r="282" spans="1:30" ht="12.95" customHeight="1">
      <c r="A282" s="4" t="s">
        <v>276</v>
      </c>
      <c r="B282" s="6">
        <v>30</v>
      </c>
      <c r="C282" s="4" t="s">
        <v>31</v>
      </c>
      <c r="D282" s="6">
        <v>225</v>
      </c>
      <c r="E282" s="6">
        <v>41700</v>
      </c>
      <c r="F282" s="7">
        <v>210</v>
      </c>
      <c r="G282" s="31">
        <v>62550</v>
      </c>
      <c r="H282" s="6">
        <v>125100</v>
      </c>
      <c r="I282" s="4" t="s">
        <v>141</v>
      </c>
      <c r="J282" s="4" t="s">
        <v>485</v>
      </c>
      <c r="K282" s="8">
        <v>43.25</v>
      </c>
      <c r="L282" s="9">
        <v>42.3</v>
      </c>
      <c r="M282" s="31">
        <v>16</v>
      </c>
      <c r="N282" s="92">
        <v>15.05</v>
      </c>
      <c r="O282" s="93"/>
      <c r="P282" s="99">
        <v>38.200000000000003</v>
      </c>
      <c r="Q282" s="100"/>
      <c r="R282" s="9">
        <v>13.7</v>
      </c>
      <c r="S282" s="8">
        <v>17.95</v>
      </c>
      <c r="T282" s="92">
        <v>12.8</v>
      </c>
      <c r="U282" s="93"/>
      <c r="V282" s="131">
        <v>0.79700000000000004</v>
      </c>
      <c r="W282" s="132"/>
      <c r="X282" s="4" t="s">
        <v>276</v>
      </c>
      <c r="Y282" s="11">
        <v>13.25</v>
      </c>
      <c r="Z282" s="13">
        <v>18</v>
      </c>
      <c r="AA282" s="8">
        <v>1.63</v>
      </c>
      <c r="AB282" s="8">
        <v>3.4</v>
      </c>
      <c r="AC282" s="14"/>
      <c r="AD282" s="34"/>
    </row>
    <row r="283" spans="1:30" ht="14.1" customHeight="1">
      <c r="A283" s="4" t="s">
        <v>294</v>
      </c>
      <c r="B283" s="6">
        <v>28</v>
      </c>
      <c r="C283" s="4" t="s">
        <v>31</v>
      </c>
      <c r="D283" s="4" t="s">
        <v>104</v>
      </c>
      <c r="E283" s="6">
        <v>41800</v>
      </c>
      <c r="F283" s="7">
        <v>210</v>
      </c>
      <c r="G283" s="31">
        <v>62700</v>
      </c>
      <c r="H283" s="6">
        <v>125400</v>
      </c>
      <c r="I283" s="4" t="s">
        <v>311</v>
      </c>
      <c r="J283" s="4" t="s">
        <v>486</v>
      </c>
      <c r="K283" s="8">
        <v>45.25</v>
      </c>
      <c r="L283" s="9">
        <v>44.3</v>
      </c>
      <c r="M283" s="31">
        <v>16</v>
      </c>
      <c r="N283" s="92">
        <v>15.05</v>
      </c>
      <c r="O283" s="93"/>
      <c r="P283" s="99">
        <v>40.700000000000003</v>
      </c>
      <c r="Q283" s="100"/>
      <c r="R283" s="9">
        <v>14.1</v>
      </c>
      <c r="S283" s="6">
        <v>19</v>
      </c>
      <c r="T283" s="92">
        <v>13.7</v>
      </c>
      <c r="U283" s="93"/>
      <c r="V283" s="131">
        <v>0.79700000000000004</v>
      </c>
      <c r="W283" s="132"/>
      <c r="X283" s="4" t="s">
        <v>294</v>
      </c>
      <c r="Y283" s="11">
        <v>13.25</v>
      </c>
      <c r="Z283" s="13">
        <v>20</v>
      </c>
      <c r="AA283" s="8">
        <v>1.75</v>
      </c>
      <c r="AB283" s="8">
        <v>3.25</v>
      </c>
      <c r="AC283" s="14"/>
      <c r="AD283" s="34"/>
    </row>
    <row r="284" spans="1:30" ht="12.95" customHeight="1">
      <c r="A284" s="4" t="s">
        <v>294</v>
      </c>
      <c r="B284" s="6">
        <v>28</v>
      </c>
      <c r="C284" s="4" t="s">
        <v>31</v>
      </c>
      <c r="D284" s="6">
        <v>225</v>
      </c>
      <c r="E284" s="6">
        <v>41800</v>
      </c>
      <c r="F284" s="7">
        <v>210</v>
      </c>
      <c r="G284" s="31">
        <v>62700</v>
      </c>
      <c r="H284" s="6">
        <v>125400</v>
      </c>
      <c r="I284" s="4" t="s">
        <v>141</v>
      </c>
      <c r="J284" s="4" t="s">
        <v>487</v>
      </c>
      <c r="K284" s="8">
        <v>45.25</v>
      </c>
      <c r="L284" s="9">
        <v>44.3</v>
      </c>
      <c r="M284" s="31">
        <v>16</v>
      </c>
      <c r="N284" s="92">
        <v>15.05</v>
      </c>
      <c r="O284" s="93"/>
      <c r="P284" s="99">
        <v>40.700000000000003</v>
      </c>
      <c r="Q284" s="100"/>
      <c r="R284" s="9">
        <v>14.1</v>
      </c>
      <c r="S284" s="6">
        <v>19</v>
      </c>
      <c r="T284" s="92">
        <v>13.7</v>
      </c>
      <c r="U284" s="93"/>
      <c r="V284" s="131">
        <v>0.79700000000000004</v>
      </c>
      <c r="W284" s="132"/>
      <c r="X284" s="4" t="s">
        <v>294</v>
      </c>
      <c r="Y284" s="11">
        <v>13.25</v>
      </c>
      <c r="Z284" s="13">
        <v>20</v>
      </c>
      <c r="AA284" s="8">
        <v>1.75</v>
      </c>
      <c r="AB284" s="8">
        <v>3.25</v>
      </c>
      <c r="AC284" s="14"/>
      <c r="AD284" s="34"/>
    </row>
    <row r="285" spans="1:30" ht="38.25" customHeight="1">
      <c r="A285" s="21" t="s">
        <v>294</v>
      </c>
      <c r="B285" s="22">
        <v>30</v>
      </c>
      <c r="C285" s="21" t="s">
        <v>31</v>
      </c>
      <c r="D285" s="22">
        <v>225</v>
      </c>
      <c r="E285" s="22">
        <v>44800</v>
      </c>
      <c r="F285" s="23">
        <v>225</v>
      </c>
      <c r="G285" s="41">
        <v>67200</v>
      </c>
      <c r="H285" s="22">
        <v>134400</v>
      </c>
      <c r="I285" s="21" t="s">
        <v>141</v>
      </c>
      <c r="J285" s="38" t="s">
        <v>488</v>
      </c>
      <c r="K285" s="26">
        <v>45.25</v>
      </c>
      <c r="L285" s="27">
        <v>44.3</v>
      </c>
      <c r="M285" s="41">
        <v>16</v>
      </c>
      <c r="N285" s="168">
        <v>15.05</v>
      </c>
      <c r="O285" s="169"/>
      <c r="P285" s="170">
        <v>40.700000000000003</v>
      </c>
      <c r="Q285" s="171"/>
      <c r="R285" s="27">
        <v>14.1</v>
      </c>
      <c r="S285" s="22">
        <v>19</v>
      </c>
      <c r="T285" s="168">
        <v>14</v>
      </c>
      <c r="U285" s="169"/>
      <c r="V285" s="172">
        <v>0.79700000000000004</v>
      </c>
      <c r="W285" s="173"/>
      <c r="X285" s="21" t="s">
        <v>294</v>
      </c>
      <c r="Y285" s="28">
        <v>13.25</v>
      </c>
      <c r="Z285" s="42">
        <v>20</v>
      </c>
      <c r="AA285" s="26">
        <v>1.88</v>
      </c>
      <c r="AB285" s="26">
        <v>3.4</v>
      </c>
      <c r="AC285" s="30"/>
      <c r="AD285" s="35"/>
    </row>
    <row r="286" spans="1:30" ht="12.95" customHeight="1">
      <c r="A286" s="4" t="s">
        <v>294</v>
      </c>
      <c r="B286" s="6">
        <v>32</v>
      </c>
      <c r="C286" s="4" t="s">
        <v>31</v>
      </c>
      <c r="D286" s="6">
        <v>225</v>
      </c>
      <c r="E286" s="6">
        <v>48000</v>
      </c>
      <c r="F286" s="7">
        <v>245</v>
      </c>
      <c r="G286" s="31">
        <v>72000</v>
      </c>
      <c r="H286" s="6">
        <v>144000</v>
      </c>
      <c r="I286" s="4" t="s">
        <v>141</v>
      </c>
      <c r="J286" s="4" t="s">
        <v>489</v>
      </c>
      <c r="K286" s="8">
        <v>45.25</v>
      </c>
      <c r="L286" s="9">
        <v>44.3</v>
      </c>
      <c r="M286" s="31">
        <v>16</v>
      </c>
      <c r="N286" s="92">
        <v>15.05</v>
      </c>
      <c r="O286" s="93"/>
      <c r="P286" s="99">
        <v>40.700000000000003</v>
      </c>
      <c r="Q286" s="100"/>
      <c r="R286" s="9">
        <v>14.1</v>
      </c>
      <c r="S286" s="6">
        <v>19</v>
      </c>
      <c r="T286" s="92">
        <v>14</v>
      </c>
      <c r="U286" s="93"/>
      <c r="V286" s="131">
        <v>0.79700000000000004</v>
      </c>
      <c r="W286" s="132"/>
      <c r="X286" s="4" t="s">
        <v>294</v>
      </c>
      <c r="Y286" s="11">
        <v>13.25</v>
      </c>
      <c r="Z286" s="13">
        <v>20</v>
      </c>
      <c r="AA286" s="8">
        <v>1.88</v>
      </c>
      <c r="AB286" s="8">
        <v>3.4</v>
      </c>
      <c r="AC286" s="14"/>
      <c r="AD286" s="34"/>
    </row>
    <row r="287" spans="1:30" ht="14.1" customHeight="1">
      <c r="A287" s="4" t="s">
        <v>490</v>
      </c>
      <c r="B287" s="6">
        <v>26</v>
      </c>
      <c r="C287" s="4" t="s">
        <v>31</v>
      </c>
      <c r="D287" s="4" t="s">
        <v>222</v>
      </c>
      <c r="E287" s="6">
        <v>39600</v>
      </c>
      <c r="F287" s="7">
        <v>170</v>
      </c>
      <c r="G287" s="31">
        <v>59400</v>
      </c>
      <c r="H287" s="6">
        <v>118800</v>
      </c>
      <c r="I287" s="4" t="s">
        <v>32</v>
      </c>
      <c r="J287" s="4" t="s">
        <v>491</v>
      </c>
      <c r="K287" s="8">
        <v>48.75</v>
      </c>
      <c r="L287" s="9">
        <v>47.7</v>
      </c>
      <c r="M287" s="11">
        <v>17.25</v>
      </c>
      <c r="N287" s="99">
        <v>16.399999999999999</v>
      </c>
      <c r="O287" s="100"/>
      <c r="P287" s="159">
        <v>43</v>
      </c>
      <c r="Q287" s="160"/>
      <c r="R287" s="9">
        <v>14.5</v>
      </c>
      <c r="S287" s="8">
        <v>20.14</v>
      </c>
      <c r="T287" s="92">
        <v>13.4</v>
      </c>
      <c r="U287" s="93"/>
      <c r="V287" s="131">
        <v>0.83799999999999997</v>
      </c>
      <c r="W287" s="132"/>
      <c r="X287" s="4" t="s">
        <v>294</v>
      </c>
      <c r="Y287" s="11">
        <v>13.25</v>
      </c>
      <c r="Z287" s="13">
        <v>20</v>
      </c>
      <c r="AA287" s="8">
        <v>1.75</v>
      </c>
      <c r="AB287" s="8">
        <v>3.25</v>
      </c>
      <c r="AC287" s="14"/>
      <c r="AD287" s="34"/>
    </row>
    <row r="288" spans="1:30" ht="12.95" customHeight="1">
      <c r="A288" s="4" t="s">
        <v>490</v>
      </c>
      <c r="B288" s="6">
        <v>26</v>
      </c>
      <c r="C288" s="4" t="s">
        <v>31</v>
      </c>
      <c r="D288" s="4" t="s">
        <v>104</v>
      </c>
      <c r="E288" s="6">
        <v>39600</v>
      </c>
      <c r="F288" s="7">
        <v>170</v>
      </c>
      <c r="G288" s="31">
        <v>59400</v>
      </c>
      <c r="H288" s="6">
        <v>118800</v>
      </c>
      <c r="I288" s="4" t="s">
        <v>32</v>
      </c>
      <c r="J288" s="4" t="s">
        <v>492</v>
      </c>
      <c r="K288" s="8">
        <v>48.75</v>
      </c>
      <c r="L288" s="9">
        <v>47.7</v>
      </c>
      <c r="M288" s="11">
        <v>17.25</v>
      </c>
      <c r="N288" s="99">
        <v>16.399999999999999</v>
      </c>
      <c r="O288" s="100"/>
      <c r="P288" s="159">
        <v>43</v>
      </c>
      <c r="Q288" s="160"/>
      <c r="R288" s="9">
        <v>14.5</v>
      </c>
      <c r="S288" s="8">
        <v>20.14</v>
      </c>
      <c r="T288" s="92">
        <v>13.4</v>
      </c>
      <c r="U288" s="93"/>
      <c r="V288" s="131">
        <v>0.83799999999999997</v>
      </c>
      <c r="W288" s="132"/>
      <c r="X288" s="4" t="s">
        <v>294</v>
      </c>
      <c r="Y288" s="11">
        <v>13.25</v>
      </c>
      <c r="Z288" s="13">
        <v>20</v>
      </c>
      <c r="AA288" s="8">
        <v>1.75</v>
      </c>
      <c r="AB288" s="8">
        <v>3.25</v>
      </c>
      <c r="AC288" s="14"/>
      <c r="AD288" s="34"/>
    </row>
    <row r="289" spans="1:30" ht="38.25" customHeight="1">
      <c r="A289" s="21" t="s">
        <v>490</v>
      </c>
      <c r="B289" s="22">
        <v>30</v>
      </c>
      <c r="C289" s="21" t="s">
        <v>31</v>
      </c>
      <c r="D289" s="22">
        <v>225</v>
      </c>
      <c r="E289" s="22">
        <v>46700</v>
      </c>
      <c r="F289" s="23">
        <v>195</v>
      </c>
      <c r="G289" s="41">
        <v>70050</v>
      </c>
      <c r="H289" s="22">
        <v>140100</v>
      </c>
      <c r="I289" s="21" t="s">
        <v>141</v>
      </c>
      <c r="J289" s="25" t="s">
        <v>493</v>
      </c>
      <c r="K289" s="26">
        <v>48.75</v>
      </c>
      <c r="L289" s="27">
        <v>47.7</v>
      </c>
      <c r="M289" s="28">
        <v>17.25</v>
      </c>
      <c r="N289" s="170">
        <v>16.399999999999999</v>
      </c>
      <c r="O289" s="171"/>
      <c r="P289" s="174">
        <v>43</v>
      </c>
      <c r="Q289" s="175"/>
      <c r="R289" s="27">
        <v>14.5</v>
      </c>
      <c r="S289" s="27">
        <v>20.2</v>
      </c>
      <c r="T289" s="168">
        <v>14.4</v>
      </c>
      <c r="U289" s="169"/>
      <c r="V289" s="172">
        <v>0.83799999999999997</v>
      </c>
      <c r="W289" s="173"/>
      <c r="X289" s="21" t="s">
        <v>294</v>
      </c>
      <c r="Y289" s="28">
        <v>13.25</v>
      </c>
      <c r="Z289" s="42">
        <v>20</v>
      </c>
      <c r="AA289" s="26">
        <v>1.88</v>
      </c>
      <c r="AB289" s="26">
        <v>3.5</v>
      </c>
      <c r="AC289" s="30"/>
      <c r="AD289" s="35"/>
    </row>
    <row r="290" spans="1:30" ht="25.5" customHeight="1">
      <c r="A290" s="4" t="s">
        <v>490</v>
      </c>
      <c r="B290" s="6">
        <v>32</v>
      </c>
      <c r="C290" s="4" t="s">
        <v>31</v>
      </c>
      <c r="D290" s="6">
        <v>235</v>
      </c>
      <c r="E290" s="6">
        <v>50400</v>
      </c>
      <c r="F290" s="7">
        <v>210</v>
      </c>
      <c r="G290" s="31">
        <v>75600</v>
      </c>
      <c r="H290" s="6">
        <v>151200</v>
      </c>
      <c r="I290" s="4" t="s">
        <v>141</v>
      </c>
      <c r="J290" s="25" t="s">
        <v>494</v>
      </c>
      <c r="K290" s="8">
        <v>48.75</v>
      </c>
      <c r="L290" s="9">
        <v>47.7</v>
      </c>
      <c r="M290" s="11">
        <v>17.25</v>
      </c>
      <c r="N290" s="99">
        <v>16.399999999999999</v>
      </c>
      <c r="O290" s="100"/>
      <c r="P290" s="159">
        <v>43</v>
      </c>
      <c r="Q290" s="160"/>
      <c r="R290" s="9">
        <v>14.5</v>
      </c>
      <c r="S290" s="9">
        <v>20.2</v>
      </c>
      <c r="T290" s="92">
        <v>14</v>
      </c>
      <c r="U290" s="93"/>
      <c r="V290" s="131">
        <v>0.83799999999999997</v>
      </c>
      <c r="W290" s="132"/>
      <c r="X290" s="4" t="s">
        <v>294</v>
      </c>
      <c r="Y290" s="11">
        <v>13.25</v>
      </c>
      <c r="Z290" s="13">
        <v>20</v>
      </c>
      <c r="AA290" s="8">
        <v>1.88</v>
      </c>
      <c r="AB290" s="8">
        <v>3.65</v>
      </c>
      <c r="AC290" s="30"/>
      <c r="AD290" s="35"/>
    </row>
    <row r="291" spans="1:30" ht="14.25" customHeight="1">
      <c r="A291" s="4" t="s">
        <v>495</v>
      </c>
      <c r="B291" s="6">
        <v>38</v>
      </c>
      <c r="C291" s="4" t="s">
        <v>31</v>
      </c>
      <c r="D291" s="4" t="s">
        <v>135</v>
      </c>
      <c r="E291" s="6">
        <v>76000</v>
      </c>
      <c r="F291" s="7">
        <v>315</v>
      </c>
      <c r="G291" s="31">
        <v>114000</v>
      </c>
      <c r="H291" s="6">
        <v>228000</v>
      </c>
      <c r="I291" s="4" t="s">
        <v>32</v>
      </c>
      <c r="J291" s="4" t="s">
        <v>496</v>
      </c>
      <c r="K291" s="9">
        <v>55.9</v>
      </c>
      <c r="L291" s="9">
        <v>54.8</v>
      </c>
      <c r="M291" s="15">
        <v>16.2</v>
      </c>
      <c r="N291" s="99">
        <v>15.5</v>
      </c>
      <c r="O291" s="100"/>
      <c r="P291" s="92">
        <v>50.84</v>
      </c>
      <c r="Q291" s="93"/>
      <c r="R291" s="8">
        <v>14.26</v>
      </c>
      <c r="S291" s="6">
        <v>24</v>
      </c>
      <c r="T291" s="92">
        <v>18.8</v>
      </c>
      <c r="U291" s="93"/>
      <c r="V291" s="131">
        <v>0.86199999999999999</v>
      </c>
      <c r="W291" s="132"/>
      <c r="X291" s="4" t="s">
        <v>495</v>
      </c>
      <c r="Y291" s="11">
        <v>12.75</v>
      </c>
      <c r="Z291" s="13">
        <v>28</v>
      </c>
      <c r="AA291" s="8">
        <v>2.25</v>
      </c>
      <c r="AB291" s="8">
        <v>4.5999999999999996</v>
      </c>
      <c r="AC291" s="14"/>
      <c r="AD291" s="34"/>
    </row>
    <row r="292" spans="1:30" ht="30.75" customHeight="1">
      <c r="A292" s="107" t="s">
        <v>497</v>
      </c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</row>
    <row r="293" spans="1:30" ht="12.95" customHeight="1">
      <c r="A293" s="122" t="s">
        <v>0</v>
      </c>
      <c r="B293" s="105" t="s">
        <v>1</v>
      </c>
      <c r="C293" s="108"/>
      <c r="D293" s="106"/>
      <c r="E293" s="109" t="s">
        <v>2</v>
      </c>
      <c r="F293" s="110"/>
      <c r="G293" s="110"/>
      <c r="H293" s="111"/>
      <c r="I293" s="134" t="s">
        <v>3</v>
      </c>
      <c r="J293" s="137" t="s">
        <v>4</v>
      </c>
      <c r="K293" s="114" t="s">
        <v>5</v>
      </c>
      <c r="L293" s="115"/>
      <c r="M293" s="115"/>
      <c r="N293" s="115"/>
      <c r="O293" s="115"/>
      <c r="P293" s="115"/>
      <c r="Q293" s="115"/>
      <c r="R293" s="116"/>
      <c r="S293" s="122" t="s">
        <v>6</v>
      </c>
      <c r="T293" s="161" t="s">
        <v>7</v>
      </c>
      <c r="U293" s="162"/>
      <c r="V293" s="155" t="s">
        <v>8</v>
      </c>
      <c r="W293" s="156"/>
      <c r="X293" s="96" t="s">
        <v>9</v>
      </c>
      <c r="Y293" s="97"/>
      <c r="Z293" s="97"/>
      <c r="AA293" s="97"/>
      <c r="AB293" s="98"/>
      <c r="AC293" s="144" t="s">
        <v>10</v>
      </c>
      <c r="AD293" s="34"/>
    </row>
    <row r="294" spans="1:30" ht="14.1" customHeight="1">
      <c r="A294" s="133"/>
      <c r="B294" s="124" t="s">
        <v>11</v>
      </c>
      <c r="C294" s="147" t="s">
        <v>12</v>
      </c>
      <c r="D294" s="124" t="s">
        <v>13</v>
      </c>
      <c r="E294" s="124" t="s">
        <v>14</v>
      </c>
      <c r="F294" s="122" t="s">
        <v>15</v>
      </c>
      <c r="G294" s="122" t="s">
        <v>16</v>
      </c>
      <c r="H294" s="149" t="s">
        <v>17</v>
      </c>
      <c r="I294" s="135"/>
      <c r="J294" s="138"/>
      <c r="K294" s="101" t="s">
        <v>18</v>
      </c>
      <c r="L294" s="102"/>
      <c r="M294" s="103" t="s">
        <v>19</v>
      </c>
      <c r="N294" s="104"/>
      <c r="O294" s="167"/>
      <c r="P294" s="105" t="s">
        <v>20</v>
      </c>
      <c r="Q294" s="108"/>
      <c r="R294" s="106"/>
      <c r="S294" s="133"/>
      <c r="T294" s="163"/>
      <c r="U294" s="164"/>
      <c r="V294" s="165"/>
      <c r="W294" s="166"/>
      <c r="X294" s="147" t="s">
        <v>21</v>
      </c>
      <c r="Y294" s="122" t="s">
        <v>22</v>
      </c>
      <c r="Z294" s="122" t="s">
        <v>23</v>
      </c>
      <c r="AA294" s="124" t="s">
        <v>24</v>
      </c>
      <c r="AB294" s="124" t="s">
        <v>25</v>
      </c>
      <c r="AC294" s="145"/>
      <c r="AD294" s="34"/>
    </row>
    <row r="295" spans="1:30" ht="24" customHeight="1">
      <c r="A295" s="123"/>
      <c r="B295" s="125"/>
      <c r="C295" s="148"/>
      <c r="D295" s="125"/>
      <c r="E295" s="125"/>
      <c r="F295" s="123"/>
      <c r="G295" s="123"/>
      <c r="H295" s="150"/>
      <c r="I295" s="136"/>
      <c r="J295" s="139"/>
      <c r="K295" s="1" t="s">
        <v>26</v>
      </c>
      <c r="L295" s="1" t="s">
        <v>27</v>
      </c>
      <c r="M295" s="18" t="s">
        <v>26</v>
      </c>
      <c r="N295" s="126" t="s">
        <v>27</v>
      </c>
      <c r="O295" s="118"/>
      <c r="P295" s="127" t="s">
        <v>28</v>
      </c>
      <c r="Q295" s="128"/>
      <c r="R295" s="3" t="s">
        <v>29</v>
      </c>
      <c r="S295" s="123"/>
      <c r="T295" s="112"/>
      <c r="U295" s="113"/>
      <c r="V295" s="157"/>
      <c r="W295" s="158"/>
      <c r="X295" s="148"/>
      <c r="Y295" s="123"/>
      <c r="Z295" s="123"/>
      <c r="AA295" s="125"/>
      <c r="AB295" s="125"/>
      <c r="AC295" s="146"/>
      <c r="AD295" s="35"/>
    </row>
    <row r="296" spans="1:30" ht="12.95" customHeight="1">
      <c r="A296" s="4" t="s">
        <v>498</v>
      </c>
      <c r="B296" s="6">
        <v>6</v>
      </c>
      <c r="C296" s="4" t="s">
        <v>41</v>
      </c>
      <c r="D296" s="6">
        <v>120</v>
      </c>
      <c r="E296" s="6">
        <v>1600</v>
      </c>
      <c r="F296" s="13">
        <v>45</v>
      </c>
      <c r="G296" s="17">
        <v>2320</v>
      </c>
      <c r="H296" s="6">
        <v>4300</v>
      </c>
      <c r="I296" s="4" t="s">
        <v>32</v>
      </c>
      <c r="J296" s="4" t="s">
        <v>499</v>
      </c>
      <c r="K296" s="9">
        <v>15.2</v>
      </c>
      <c r="L296" s="8">
        <v>14.72</v>
      </c>
      <c r="M296" s="11">
        <v>5.91</v>
      </c>
      <c r="N296" s="92">
        <v>5.59</v>
      </c>
      <c r="O296" s="93"/>
      <c r="P296" s="99">
        <v>13.4</v>
      </c>
      <c r="Q296" s="100"/>
      <c r="R296" s="9">
        <v>5.3</v>
      </c>
      <c r="S296" s="9">
        <v>5.9</v>
      </c>
      <c r="T296" s="92">
        <v>4.09</v>
      </c>
      <c r="U296" s="93"/>
      <c r="V296" s="131">
        <v>0.86499999999999999</v>
      </c>
      <c r="W296" s="132"/>
      <c r="X296" s="4" t="s">
        <v>500</v>
      </c>
      <c r="Y296" s="11">
        <v>3.75</v>
      </c>
      <c r="Z296" s="13">
        <v>5</v>
      </c>
      <c r="AA296" s="8">
        <v>0.51</v>
      </c>
      <c r="AB296" s="4" t="s">
        <v>52</v>
      </c>
      <c r="AC296" s="14"/>
      <c r="AD296" s="34"/>
    </row>
    <row r="297" spans="1:30" ht="12.95" customHeight="1">
      <c r="A297" s="4" t="s">
        <v>501</v>
      </c>
      <c r="B297" s="6">
        <v>10</v>
      </c>
      <c r="C297" s="4" t="s">
        <v>31</v>
      </c>
      <c r="D297" s="6">
        <v>190</v>
      </c>
      <c r="E297" s="6">
        <v>3600</v>
      </c>
      <c r="F297" s="13">
        <v>75</v>
      </c>
      <c r="G297" s="17">
        <v>5400</v>
      </c>
      <c r="H297" s="6">
        <v>10800</v>
      </c>
      <c r="I297" s="4" t="s">
        <v>141</v>
      </c>
      <c r="J297" s="4" t="s">
        <v>502</v>
      </c>
      <c r="K297" s="8">
        <v>18.309999999999999</v>
      </c>
      <c r="L297" s="8">
        <v>17.52</v>
      </c>
      <c r="M297" s="11">
        <v>7.68</v>
      </c>
      <c r="N297" s="92">
        <v>7.28</v>
      </c>
      <c r="O297" s="93"/>
      <c r="P297" s="92">
        <v>15.94</v>
      </c>
      <c r="Q297" s="93"/>
      <c r="R297" s="8">
        <v>6.88</v>
      </c>
      <c r="S297" s="8">
        <v>7.09</v>
      </c>
      <c r="T297" s="92">
        <v>4.3</v>
      </c>
      <c r="U297" s="93"/>
      <c r="V297" s="131">
        <v>0.85</v>
      </c>
      <c r="W297" s="132"/>
      <c r="X297" s="4" t="s">
        <v>501</v>
      </c>
      <c r="Y297" s="11">
        <v>6.3</v>
      </c>
      <c r="Z297" s="13">
        <v>5</v>
      </c>
      <c r="AA297" s="8">
        <v>0.71</v>
      </c>
      <c r="AB297" s="8">
        <v>1.38</v>
      </c>
      <c r="AC297" s="14"/>
      <c r="AD297" s="34"/>
    </row>
    <row r="298" spans="1:30" ht="25.5" customHeight="1">
      <c r="A298" s="4" t="s">
        <v>501</v>
      </c>
      <c r="B298" s="6">
        <v>10</v>
      </c>
      <c r="C298" s="4" t="s">
        <v>31</v>
      </c>
      <c r="D298" s="6">
        <v>230</v>
      </c>
      <c r="E298" s="6">
        <v>3822</v>
      </c>
      <c r="F298" s="13">
        <v>90</v>
      </c>
      <c r="G298" s="17">
        <v>5730</v>
      </c>
      <c r="H298" s="6">
        <v>11500</v>
      </c>
      <c r="I298" s="4" t="s">
        <v>32</v>
      </c>
      <c r="J298" s="38" t="s">
        <v>503</v>
      </c>
      <c r="K298" s="8">
        <v>18.11</v>
      </c>
      <c r="L298" s="8">
        <v>17.32</v>
      </c>
      <c r="M298" s="11">
        <v>7.72</v>
      </c>
      <c r="N298" s="92">
        <v>7.24</v>
      </c>
      <c r="O298" s="93"/>
      <c r="P298" s="92">
        <v>15.87</v>
      </c>
      <c r="Q298" s="93"/>
      <c r="R298" s="8">
        <v>6.81</v>
      </c>
      <c r="S298" s="8">
        <v>7.05</v>
      </c>
      <c r="T298" s="92">
        <v>4.5</v>
      </c>
      <c r="U298" s="93"/>
      <c r="V298" s="131">
        <v>0.85</v>
      </c>
      <c r="W298" s="132"/>
      <c r="X298" s="4" t="s">
        <v>501</v>
      </c>
      <c r="Y298" s="11">
        <v>6.3</v>
      </c>
      <c r="Z298" s="13">
        <v>5</v>
      </c>
      <c r="AA298" s="8">
        <v>0.71</v>
      </c>
      <c r="AB298" s="8">
        <v>1.38</v>
      </c>
      <c r="AC298" s="30"/>
      <c r="AD298" s="35"/>
    </row>
    <row r="299" spans="1:30" ht="25.5" customHeight="1">
      <c r="A299" s="4" t="s">
        <v>501</v>
      </c>
      <c r="B299" s="6">
        <v>22</v>
      </c>
      <c r="C299" s="4" t="s">
        <v>31</v>
      </c>
      <c r="D299" s="6">
        <v>233</v>
      </c>
      <c r="E299" s="6">
        <v>8880</v>
      </c>
      <c r="F299" s="7">
        <v>225</v>
      </c>
      <c r="G299" s="31">
        <v>13320</v>
      </c>
      <c r="H299" s="6">
        <v>26640</v>
      </c>
      <c r="I299" s="4" t="s">
        <v>32</v>
      </c>
      <c r="J299" s="38" t="s">
        <v>504</v>
      </c>
      <c r="K299" s="8">
        <v>18.11</v>
      </c>
      <c r="L299" s="8">
        <v>17.32</v>
      </c>
      <c r="M299" s="11">
        <v>7.72</v>
      </c>
      <c r="N299" s="92">
        <v>7.24</v>
      </c>
      <c r="O299" s="93"/>
      <c r="P299" s="92">
        <v>15.87</v>
      </c>
      <c r="Q299" s="93"/>
      <c r="R299" s="8">
        <v>6.81</v>
      </c>
      <c r="S299" s="8">
        <v>7.15</v>
      </c>
      <c r="T299" s="92">
        <v>5.09</v>
      </c>
      <c r="U299" s="93"/>
      <c r="V299" s="131">
        <v>0.85</v>
      </c>
      <c r="W299" s="132"/>
      <c r="X299" s="4" t="s">
        <v>501</v>
      </c>
      <c r="Y299" s="11">
        <v>6.3</v>
      </c>
      <c r="Z299" s="13">
        <v>5</v>
      </c>
      <c r="AA299" s="8">
        <v>0.95</v>
      </c>
      <c r="AB299" s="8">
        <v>2.6</v>
      </c>
      <c r="AC299" s="30"/>
      <c r="AD299" s="35"/>
    </row>
    <row r="300" spans="1:30" ht="12.95" customHeight="1">
      <c r="A300" s="4" t="s">
        <v>505</v>
      </c>
      <c r="B300" s="6">
        <v>10</v>
      </c>
      <c r="C300" s="4" t="s">
        <v>31</v>
      </c>
      <c r="D300" s="6">
        <v>233</v>
      </c>
      <c r="E300" s="6">
        <v>6610</v>
      </c>
      <c r="F300" s="7">
        <v>164</v>
      </c>
      <c r="G300" s="17">
        <v>9580</v>
      </c>
      <c r="H300" s="6">
        <v>17800</v>
      </c>
      <c r="I300" s="4" t="s">
        <v>32</v>
      </c>
      <c r="J300" s="4" t="s">
        <v>506</v>
      </c>
      <c r="K300" s="8">
        <v>24.13</v>
      </c>
      <c r="L300" s="8">
        <v>23.38</v>
      </c>
      <c r="M300" s="11">
        <v>6.46</v>
      </c>
      <c r="N300" s="92">
        <v>6.01</v>
      </c>
      <c r="O300" s="93"/>
      <c r="P300" s="92">
        <v>22.28</v>
      </c>
      <c r="Q300" s="93"/>
      <c r="R300" s="8">
        <v>5.82</v>
      </c>
      <c r="S300" s="9">
        <v>10.3</v>
      </c>
      <c r="T300" s="92">
        <v>8.6</v>
      </c>
      <c r="U300" s="93"/>
      <c r="V300" s="131">
        <v>0.86099999999999999</v>
      </c>
      <c r="W300" s="132"/>
      <c r="X300" s="4" t="s">
        <v>505</v>
      </c>
      <c r="Y300" s="11">
        <v>5.43</v>
      </c>
      <c r="Z300" s="13">
        <v>13</v>
      </c>
      <c r="AA300" s="8">
        <v>0.8</v>
      </c>
      <c r="AB300" s="8">
        <v>1.58</v>
      </c>
      <c r="AC300" s="14"/>
      <c r="AD300" s="34"/>
    </row>
    <row r="301" spans="1:30" ht="12.95" customHeight="1">
      <c r="A301" s="4" t="s">
        <v>507</v>
      </c>
      <c r="B301" s="6">
        <v>12</v>
      </c>
      <c r="C301" s="4" t="s">
        <v>31</v>
      </c>
      <c r="D301" s="6">
        <v>244</v>
      </c>
      <c r="E301" s="6">
        <v>8000</v>
      </c>
      <c r="F301" s="7">
        <v>123</v>
      </c>
      <c r="G301" s="31">
        <v>12000</v>
      </c>
      <c r="H301" s="6">
        <v>24000</v>
      </c>
      <c r="I301" s="4" t="s">
        <v>32</v>
      </c>
      <c r="J301" s="4" t="s">
        <v>508</v>
      </c>
      <c r="K301" s="8">
        <v>24.61</v>
      </c>
      <c r="L301" s="8">
        <v>23.82</v>
      </c>
      <c r="M301" s="11">
        <v>9.06</v>
      </c>
      <c r="N301" s="92">
        <v>8.66</v>
      </c>
      <c r="O301" s="93"/>
      <c r="P301" s="92">
        <v>21.26</v>
      </c>
      <c r="Q301" s="93"/>
      <c r="R301" s="8">
        <v>7.68</v>
      </c>
      <c r="S301" s="8">
        <v>10.24</v>
      </c>
      <c r="T301" s="92">
        <v>7.2</v>
      </c>
      <c r="U301" s="93"/>
      <c r="V301" s="131">
        <v>0.80200000000000005</v>
      </c>
      <c r="W301" s="132"/>
      <c r="X301" s="4" t="s">
        <v>507</v>
      </c>
      <c r="Y301" s="11">
        <v>7.87</v>
      </c>
      <c r="Z301" s="13">
        <v>10</v>
      </c>
      <c r="AA301" s="8">
        <v>0.89</v>
      </c>
      <c r="AB301" s="8">
        <v>1.58</v>
      </c>
      <c r="AC301" s="14"/>
      <c r="AD301" s="34"/>
    </row>
    <row r="302" spans="1:30" ht="14.1" customHeight="1">
      <c r="A302" s="4" t="s">
        <v>509</v>
      </c>
      <c r="B302" s="6">
        <v>10</v>
      </c>
      <c r="C302" s="4" t="s">
        <v>31</v>
      </c>
      <c r="D302" s="6">
        <v>160</v>
      </c>
      <c r="E302" s="6">
        <v>6800</v>
      </c>
      <c r="F302" s="13">
        <v>95</v>
      </c>
      <c r="G302" s="17">
        <v>9860</v>
      </c>
      <c r="H302" s="6">
        <v>18400</v>
      </c>
      <c r="I302" s="4" t="s">
        <v>32</v>
      </c>
      <c r="J302" s="4" t="s">
        <v>510</v>
      </c>
      <c r="K302" s="8">
        <v>26.77</v>
      </c>
      <c r="L302" s="8">
        <v>25.79</v>
      </c>
      <c r="M302" s="11">
        <v>8.4600000000000009</v>
      </c>
      <c r="N302" s="92">
        <v>7.86</v>
      </c>
      <c r="O302" s="93"/>
      <c r="P302" s="92">
        <v>24.09</v>
      </c>
      <c r="Q302" s="93"/>
      <c r="R302" s="8">
        <v>7.44</v>
      </c>
      <c r="S302" s="8">
        <v>10.89</v>
      </c>
      <c r="T302" s="92">
        <v>7.9</v>
      </c>
      <c r="U302" s="93"/>
      <c r="V302" s="131">
        <v>0.874</v>
      </c>
      <c r="W302" s="132"/>
      <c r="X302" s="4" t="s">
        <v>509</v>
      </c>
      <c r="Y302" s="11">
        <v>6.93</v>
      </c>
      <c r="Z302" s="13">
        <v>12</v>
      </c>
      <c r="AA302" s="8">
        <v>0.79</v>
      </c>
      <c r="AB302" s="8">
        <v>2.0499999999999998</v>
      </c>
      <c r="AC302" s="14"/>
      <c r="AD302" s="34"/>
    </row>
    <row r="303" spans="1:30" ht="12.95" customHeight="1">
      <c r="A303" s="4" t="s">
        <v>509</v>
      </c>
      <c r="B303" s="6">
        <v>18</v>
      </c>
      <c r="C303" s="4" t="s">
        <v>31</v>
      </c>
      <c r="D303" s="4" t="s">
        <v>119</v>
      </c>
      <c r="E303" s="6">
        <v>13700</v>
      </c>
      <c r="F303" s="7">
        <v>205</v>
      </c>
      <c r="G303" s="31">
        <v>20550</v>
      </c>
      <c r="H303" s="6">
        <v>41100</v>
      </c>
      <c r="I303" s="4" t="s">
        <v>32</v>
      </c>
      <c r="J303" s="4" t="s">
        <v>511</v>
      </c>
      <c r="K303" s="8">
        <v>26.77</v>
      </c>
      <c r="L303" s="8">
        <v>25.79</v>
      </c>
      <c r="M303" s="11">
        <v>8.4600000000000009</v>
      </c>
      <c r="N303" s="92">
        <v>7.86</v>
      </c>
      <c r="O303" s="93"/>
      <c r="P303" s="99">
        <v>24.2</v>
      </c>
      <c r="Q303" s="100"/>
      <c r="R303" s="8">
        <v>7.48</v>
      </c>
      <c r="S303" s="9">
        <v>11.1</v>
      </c>
      <c r="T303" s="92">
        <v>8.1</v>
      </c>
      <c r="U303" s="93"/>
      <c r="V303" s="131">
        <v>0.874</v>
      </c>
      <c r="W303" s="132"/>
      <c r="X303" s="4" t="s">
        <v>509</v>
      </c>
      <c r="Y303" s="11">
        <v>6.93</v>
      </c>
      <c r="Z303" s="13">
        <v>12</v>
      </c>
      <c r="AA303" s="8">
        <v>0.8</v>
      </c>
      <c r="AB303" s="8">
        <v>2.0499999999999998</v>
      </c>
      <c r="AC303" s="14"/>
      <c r="AD303" s="34"/>
    </row>
    <row r="304" spans="1:30" ht="12.95" customHeight="1">
      <c r="A304" s="4" t="s">
        <v>512</v>
      </c>
      <c r="B304" s="6">
        <v>14</v>
      </c>
      <c r="C304" s="4" t="s">
        <v>31</v>
      </c>
      <c r="D304" s="6">
        <v>262</v>
      </c>
      <c r="E304" s="6">
        <v>13151</v>
      </c>
      <c r="F304" s="7">
        <v>152</v>
      </c>
      <c r="G304" s="31">
        <v>19730</v>
      </c>
      <c r="H304" s="6">
        <v>39500</v>
      </c>
      <c r="I304" s="4" t="s">
        <v>32</v>
      </c>
      <c r="J304" s="4" t="s">
        <v>513</v>
      </c>
      <c r="K304" s="8">
        <v>29.96</v>
      </c>
      <c r="L304" s="8">
        <v>29.09</v>
      </c>
      <c r="M304" s="11">
        <v>9.33</v>
      </c>
      <c r="N304" s="92">
        <v>8.77</v>
      </c>
      <c r="O304" s="93"/>
      <c r="P304" s="99">
        <v>27.2</v>
      </c>
      <c r="Q304" s="100"/>
      <c r="R304" s="8">
        <v>8.14</v>
      </c>
      <c r="S304" s="8">
        <v>12.75</v>
      </c>
      <c r="T304" s="92">
        <v>10.1</v>
      </c>
      <c r="U304" s="93"/>
      <c r="V304" s="131">
        <v>0.80100000000000005</v>
      </c>
      <c r="W304" s="132"/>
      <c r="X304" s="4" t="s">
        <v>512</v>
      </c>
      <c r="Y304" s="11">
        <v>7</v>
      </c>
      <c r="Z304" s="13">
        <v>15</v>
      </c>
      <c r="AA304" s="8">
        <v>0.95</v>
      </c>
      <c r="AB304" s="8">
        <v>2.16</v>
      </c>
      <c r="AC304" s="14"/>
      <c r="AD304" s="34"/>
    </row>
    <row r="305" spans="1:30" ht="14.25" customHeight="1">
      <c r="A305" s="4" t="s">
        <v>512</v>
      </c>
      <c r="B305" s="6">
        <v>22</v>
      </c>
      <c r="C305" s="4" t="s">
        <v>31</v>
      </c>
      <c r="D305" s="6">
        <v>257</v>
      </c>
      <c r="E305" s="6">
        <v>15620</v>
      </c>
      <c r="F305" s="7">
        <v>232</v>
      </c>
      <c r="G305" s="31">
        <v>23430</v>
      </c>
      <c r="H305" s="6">
        <v>46900</v>
      </c>
      <c r="I305" s="4" t="s">
        <v>32</v>
      </c>
      <c r="J305" s="4" t="s">
        <v>514</v>
      </c>
      <c r="K305" s="8">
        <v>29.96</v>
      </c>
      <c r="L305" s="8">
        <v>29.09</v>
      </c>
      <c r="M305" s="11">
        <v>9.33</v>
      </c>
      <c r="N305" s="92">
        <v>8.77</v>
      </c>
      <c r="O305" s="93"/>
      <c r="P305" s="99">
        <v>27.2</v>
      </c>
      <c r="Q305" s="100"/>
      <c r="R305" s="8">
        <v>8.14</v>
      </c>
      <c r="S305" s="8">
        <v>12.75</v>
      </c>
      <c r="T305" s="92">
        <v>10.19</v>
      </c>
      <c r="U305" s="93"/>
      <c r="V305" s="131">
        <v>0.80100000000000005</v>
      </c>
      <c r="W305" s="132"/>
      <c r="X305" s="4" t="s">
        <v>512</v>
      </c>
      <c r="Y305" s="11">
        <v>7</v>
      </c>
      <c r="Z305" s="13">
        <v>15</v>
      </c>
      <c r="AA305" s="8">
        <v>0.95</v>
      </c>
      <c r="AB305" s="8">
        <v>2.16</v>
      </c>
      <c r="AC305" s="14"/>
      <c r="AD305" s="34"/>
    </row>
    <row r="306" spans="1:30" ht="44.45" customHeight="1">
      <c r="A306" s="107" t="s">
        <v>515</v>
      </c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</row>
    <row r="307" spans="1:30" ht="14.1" customHeight="1">
      <c r="A307" s="122" t="s">
        <v>0</v>
      </c>
      <c r="B307" s="105" t="s">
        <v>1</v>
      </c>
      <c r="C307" s="108"/>
      <c r="D307" s="106"/>
      <c r="E307" s="109" t="s">
        <v>2</v>
      </c>
      <c r="F307" s="110"/>
      <c r="G307" s="110"/>
      <c r="H307" s="111"/>
      <c r="I307" s="134" t="s">
        <v>3</v>
      </c>
      <c r="J307" s="137" t="s">
        <v>4</v>
      </c>
      <c r="K307" s="140" t="s">
        <v>516</v>
      </c>
      <c r="L307" s="141"/>
      <c r="M307" s="141"/>
      <c r="N307" s="141"/>
      <c r="O307" s="141"/>
      <c r="P307" s="141"/>
      <c r="Q307" s="141"/>
      <c r="R307" s="142"/>
      <c r="S307" s="101" t="s">
        <v>517</v>
      </c>
      <c r="T307" s="143"/>
      <c r="U307" s="143"/>
      <c r="V307" s="102"/>
      <c r="W307" s="96" t="s">
        <v>518</v>
      </c>
      <c r="X307" s="97"/>
      <c r="Y307" s="97"/>
      <c r="Z307" s="97"/>
      <c r="AA307" s="97"/>
      <c r="AB307" s="98"/>
      <c r="AC307" s="144" t="s">
        <v>10</v>
      </c>
      <c r="AD307" s="34"/>
    </row>
    <row r="308" spans="1:30" ht="14.1" customHeight="1">
      <c r="A308" s="133"/>
      <c r="B308" s="124" t="s">
        <v>11</v>
      </c>
      <c r="C308" s="147" t="s">
        <v>12</v>
      </c>
      <c r="D308" s="124" t="s">
        <v>13</v>
      </c>
      <c r="E308" s="124" t="s">
        <v>14</v>
      </c>
      <c r="F308" s="122" t="s">
        <v>15</v>
      </c>
      <c r="G308" s="122" t="s">
        <v>16</v>
      </c>
      <c r="H308" s="149" t="s">
        <v>17</v>
      </c>
      <c r="I308" s="135"/>
      <c r="J308" s="138"/>
      <c r="K308" s="96" t="s">
        <v>18</v>
      </c>
      <c r="L308" s="98"/>
      <c r="M308" s="96" t="s">
        <v>19</v>
      </c>
      <c r="N308" s="98"/>
      <c r="O308" s="105" t="s">
        <v>20</v>
      </c>
      <c r="P308" s="108"/>
      <c r="Q308" s="108"/>
      <c r="R308" s="106"/>
      <c r="S308" s="151" t="s">
        <v>519</v>
      </c>
      <c r="T308" s="152"/>
      <c r="U308" s="151" t="s">
        <v>520</v>
      </c>
      <c r="V308" s="152"/>
      <c r="W308" s="155" t="s">
        <v>21</v>
      </c>
      <c r="X308" s="156"/>
      <c r="Y308" s="122" t="s">
        <v>22</v>
      </c>
      <c r="Z308" s="122" t="s">
        <v>23</v>
      </c>
      <c r="AA308" s="124" t="s">
        <v>24</v>
      </c>
      <c r="AB308" s="124" t="s">
        <v>25</v>
      </c>
      <c r="AC308" s="145"/>
      <c r="AD308" s="34"/>
    </row>
    <row r="309" spans="1:30" ht="24.95" customHeight="1">
      <c r="A309" s="123"/>
      <c r="B309" s="125"/>
      <c r="C309" s="148"/>
      <c r="D309" s="125"/>
      <c r="E309" s="125"/>
      <c r="F309" s="123"/>
      <c r="G309" s="123"/>
      <c r="H309" s="150"/>
      <c r="I309" s="136"/>
      <c r="J309" s="139"/>
      <c r="K309" s="126" t="s">
        <v>520</v>
      </c>
      <c r="L309" s="118"/>
      <c r="M309" s="126" t="s">
        <v>520</v>
      </c>
      <c r="N309" s="118"/>
      <c r="O309" s="127" t="s">
        <v>28</v>
      </c>
      <c r="P309" s="128"/>
      <c r="Q309" s="129" t="s">
        <v>29</v>
      </c>
      <c r="R309" s="130"/>
      <c r="S309" s="153"/>
      <c r="T309" s="154"/>
      <c r="U309" s="153"/>
      <c r="V309" s="154"/>
      <c r="W309" s="157"/>
      <c r="X309" s="158"/>
      <c r="Y309" s="123"/>
      <c r="Z309" s="123"/>
      <c r="AA309" s="125"/>
      <c r="AB309" s="125"/>
      <c r="AC309" s="146"/>
      <c r="AD309" s="35"/>
    </row>
    <row r="310" spans="1:30" ht="14.1" customHeight="1">
      <c r="A310" s="4" t="s">
        <v>521</v>
      </c>
      <c r="B310" s="6">
        <v>10</v>
      </c>
      <c r="C310" s="4" t="s">
        <v>31</v>
      </c>
      <c r="D310" s="6">
        <v>225</v>
      </c>
      <c r="E310" s="6">
        <v>2900</v>
      </c>
      <c r="F310" s="6">
        <v>155</v>
      </c>
      <c r="G310" s="17">
        <v>4350</v>
      </c>
      <c r="H310" s="6">
        <v>8700</v>
      </c>
      <c r="I310" s="4" t="s">
        <v>522</v>
      </c>
      <c r="J310" s="4" t="s">
        <v>523</v>
      </c>
      <c r="K310" s="92">
        <v>16.399999999999999</v>
      </c>
      <c r="L310" s="93"/>
      <c r="M310" s="92">
        <v>4.68</v>
      </c>
      <c r="N310" s="93"/>
      <c r="O310" s="120">
        <v>14.9</v>
      </c>
      <c r="P310" s="121"/>
      <c r="Q310" s="94">
        <v>4.0999999999999996</v>
      </c>
      <c r="R310" s="95"/>
      <c r="S310" s="94">
        <v>6.8</v>
      </c>
      <c r="T310" s="95"/>
      <c r="U310" s="94">
        <v>7.05</v>
      </c>
      <c r="V310" s="95"/>
      <c r="W310" s="96" t="s">
        <v>411</v>
      </c>
      <c r="X310" s="98"/>
      <c r="Y310" s="8">
        <v>3.5</v>
      </c>
      <c r="Z310" s="9">
        <v>8</v>
      </c>
      <c r="AA310" s="12">
        <v>0.81200000000000006</v>
      </c>
      <c r="AB310" s="8">
        <v>1.2</v>
      </c>
      <c r="AC310" s="14"/>
      <c r="AD310" s="34"/>
    </row>
    <row r="311" spans="1:30" ht="14.1" customHeight="1">
      <c r="A311" s="4" t="s">
        <v>524</v>
      </c>
      <c r="B311" s="6">
        <v>14</v>
      </c>
      <c r="C311" s="4" t="s">
        <v>31</v>
      </c>
      <c r="D311" s="6">
        <v>255</v>
      </c>
      <c r="E311" s="6">
        <v>6500</v>
      </c>
      <c r="F311" s="6">
        <v>265</v>
      </c>
      <c r="G311" s="17">
        <v>9750</v>
      </c>
      <c r="H311" s="6">
        <v>14000</v>
      </c>
      <c r="I311" s="4" t="s">
        <v>525</v>
      </c>
      <c r="J311" s="4" t="s">
        <v>526</v>
      </c>
      <c r="K311" s="92">
        <v>20.399999999999999</v>
      </c>
      <c r="L311" s="93"/>
      <c r="M311" s="92">
        <v>4.6500000000000004</v>
      </c>
      <c r="N311" s="93"/>
      <c r="O311" s="120">
        <v>19.8</v>
      </c>
      <c r="P311" s="121"/>
      <c r="Q311" s="94">
        <v>4.0999999999999996</v>
      </c>
      <c r="R311" s="95"/>
      <c r="S311" s="94">
        <v>8.85</v>
      </c>
      <c r="T311" s="95"/>
      <c r="U311" s="94">
        <v>9.15</v>
      </c>
      <c r="V311" s="95"/>
      <c r="W311" s="96" t="s">
        <v>440</v>
      </c>
      <c r="X311" s="98"/>
      <c r="Y311" s="8">
        <v>3.5</v>
      </c>
      <c r="Z311" s="9">
        <v>12</v>
      </c>
      <c r="AA311" s="12">
        <v>0.81200000000000006</v>
      </c>
      <c r="AB311" s="8">
        <v>1.3</v>
      </c>
      <c r="AC311" s="14"/>
      <c r="AD311" s="34"/>
    </row>
    <row r="312" spans="1:30" ht="14.1" customHeight="1">
      <c r="A312" s="4" t="s">
        <v>527</v>
      </c>
      <c r="B312" s="6">
        <v>12</v>
      </c>
      <c r="C312" s="4" t="s">
        <v>31</v>
      </c>
      <c r="D312" s="6">
        <v>225</v>
      </c>
      <c r="E312" s="6">
        <v>6400</v>
      </c>
      <c r="F312" s="6">
        <v>166</v>
      </c>
      <c r="G312" s="17">
        <v>9600</v>
      </c>
      <c r="H312" s="6">
        <v>19200</v>
      </c>
      <c r="I312" s="4" t="s">
        <v>522</v>
      </c>
      <c r="J312" s="4" t="s">
        <v>528</v>
      </c>
      <c r="K312" s="92">
        <v>21.25</v>
      </c>
      <c r="L312" s="93"/>
      <c r="M312" s="99">
        <v>7.2</v>
      </c>
      <c r="N312" s="100"/>
      <c r="O312" s="120">
        <v>19.25</v>
      </c>
      <c r="P312" s="121"/>
      <c r="Q312" s="94">
        <v>6.35</v>
      </c>
      <c r="R312" s="95"/>
      <c r="S312" s="94">
        <v>9.0500000000000007</v>
      </c>
      <c r="T312" s="95"/>
      <c r="U312" s="94">
        <v>9.4499999999999993</v>
      </c>
      <c r="V312" s="95"/>
      <c r="W312" s="96" t="s">
        <v>102</v>
      </c>
      <c r="X312" s="98"/>
      <c r="Y312" s="8">
        <v>5.5</v>
      </c>
      <c r="Z312" s="9">
        <v>10</v>
      </c>
      <c r="AA312" s="6">
        <v>1</v>
      </c>
      <c r="AB312" s="8">
        <v>1.95</v>
      </c>
      <c r="AC312" s="14"/>
      <c r="AD312" s="34"/>
    </row>
    <row r="313" spans="1:30" ht="14.1" customHeight="1">
      <c r="A313" s="4" t="s">
        <v>527</v>
      </c>
      <c r="B313" s="6">
        <v>14</v>
      </c>
      <c r="C313" s="4" t="s">
        <v>31</v>
      </c>
      <c r="D313" s="6">
        <v>225</v>
      </c>
      <c r="E313" s="6">
        <v>7600</v>
      </c>
      <c r="F313" s="6">
        <v>198</v>
      </c>
      <c r="G313" s="31">
        <v>11400</v>
      </c>
      <c r="H313" s="6">
        <v>22800</v>
      </c>
      <c r="I313" s="4" t="s">
        <v>522</v>
      </c>
      <c r="J313" s="4" t="s">
        <v>529</v>
      </c>
      <c r="K313" s="92">
        <v>21.25</v>
      </c>
      <c r="L313" s="93"/>
      <c r="M313" s="99">
        <v>7.2</v>
      </c>
      <c r="N313" s="100"/>
      <c r="O313" s="120">
        <v>19.25</v>
      </c>
      <c r="P313" s="121"/>
      <c r="Q313" s="94">
        <v>6.35</v>
      </c>
      <c r="R313" s="95"/>
      <c r="S313" s="94">
        <v>9.0500000000000007</v>
      </c>
      <c r="T313" s="95"/>
      <c r="U313" s="94">
        <v>9.4499999999999993</v>
      </c>
      <c r="V313" s="95"/>
      <c r="W313" s="96" t="s">
        <v>102</v>
      </c>
      <c r="X313" s="98"/>
      <c r="Y313" s="8">
        <v>5.5</v>
      </c>
      <c r="Z313" s="9">
        <v>10</v>
      </c>
      <c r="AA313" s="6">
        <v>1</v>
      </c>
      <c r="AB313" s="8">
        <v>1.95</v>
      </c>
      <c r="AC313" s="14"/>
      <c r="AD313" s="34"/>
    </row>
    <row r="314" spans="1:30" ht="14.1" customHeight="1">
      <c r="A314" s="4" t="s">
        <v>530</v>
      </c>
      <c r="B314" s="6">
        <v>14</v>
      </c>
      <c r="C314" s="4" t="s">
        <v>31</v>
      </c>
      <c r="D314" s="6">
        <v>190</v>
      </c>
      <c r="E314" s="6">
        <v>9475</v>
      </c>
      <c r="F314" s="6">
        <v>212</v>
      </c>
      <c r="G314" s="31">
        <v>14150</v>
      </c>
      <c r="H314" s="6">
        <v>28275</v>
      </c>
      <c r="I314" s="4" t="s">
        <v>525</v>
      </c>
      <c r="J314" s="4" t="s">
        <v>531</v>
      </c>
      <c r="K314" s="92">
        <v>24.25</v>
      </c>
      <c r="L314" s="93"/>
      <c r="M314" s="92">
        <v>8.35</v>
      </c>
      <c r="N314" s="93"/>
      <c r="O314" s="120">
        <v>23</v>
      </c>
      <c r="P314" s="121"/>
      <c r="Q314" s="94">
        <v>7.5</v>
      </c>
      <c r="R314" s="95"/>
      <c r="S314" s="94">
        <v>10.1</v>
      </c>
      <c r="T314" s="95"/>
      <c r="U314" s="94">
        <v>10.55</v>
      </c>
      <c r="V314" s="95"/>
      <c r="W314" s="96" t="s">
        <v>532</v>
      </c>
      <c r="X314" s="98"/>
      <c r="Y314" s="8">
        <v>6.25</v>
      </c>
      <c r="Z314" s="9">
        <v>12</v>
      </c>
      <c r="AA314" s="8">
        <v>1</v>
      </c>
      <c r="AB314" s="8">
        <v>1</v>
      </c>
      <c r="AC314" s="14"/>
      <c r="AD314" s="34"/>
    </row>
    <row r="315" spans="1:30" ht="24.95" customHeight="1">
      <c r="A315" s="4" t="s">
        <v>533</v>
      </c>
      <c r="B315" s="6">
        <v>20</v>
      </c>
      <c r="C315" s="4" t="s">
        <v>31</v>
      </c>
      <c r="D315" s="4" t="s">
        <v>135</v>
      </c>
      <c r="E315" s="6">
        <v>16200</v>
      </c>
      <c r="F315" s="6">
        <v>310</v>
      </c>
      <c r="G315" s="31">
        <v>23500</v>
      </c>
      <c r="H315" s="6">
        <v>36500</v>
      </c>
      <c r="I315" s="4" t="s">
        <v>525</v>
      </c>
      <c r="J315" s="19" t="s">
        <v>534</v>
      </c>
      <c r="K315" s="92">
        <v>26.2</v>
      </c>
      <c r="L315" s="93"/>
      <c r="M315" s="92">
        <v>8.32</v>
      </c>
      <c r="N315" s="93"/>
      <c r="O315" s="120">
        <v>23.7</v>
      </c>
      <c r="P315" s="121"/>
      <c r="Q315" s="94">
        <v>7.11</v>
      </c>
      <c r="R315" s="95"/>
      <c r="S315" s="94">
        <v>10.94</v>
      </c>
      <c r="T315" s="95"/>
      <c r="U315" s="94">
        <v>11.35</v>
      </c>
      <c r="V315" s="95"/>
      <c r="W315" s="96" t="s">
        <v>151</v>
      </c>
      <c r="X315" s="98"/>
      <c r="Y315" s="8">
        <v>5.75</v>
      </c>
      <c r="Z315" s="9">
        <v>14</v>
      </c>
      <c r="AA315" s="8">
        <v>1</v>
      </c>
      <c r="AB315" s="8">
        <v>2.1</v>
      </c>
      <c r="AC315" s="30"/>
      <c r="AD315" s="35"/>
    </row>
    <row r="316" spans="1:30" ht="14.1" customHeight="1">
      <c r="A316" s="4" t="s">
        <v>533</v>
      </c>
      <c r="B316" s="6">
        <v>20</v>
      </c>
      <c r="C316" s="4" t="s">
        <v>31</v>
      </c>
      <c r="D316" s="6">
        <v>250</v>
      </c>
      <c r="E316" s="6">
        <v>16200</v>
      </c>
      <c r="F316" s="6">
        <v>310</v>
      </c>
      <c r="G316" s="31">
        <v>23500</v>
      </c>
      <c r="H316" s="6">
        <v>36500</v>
      </c>
      <c r="I316" s="4" t="s">
        <v>525</v>
      </c>
      <c r="J316" s="4" t="s">
        <v>535</v>
      </c>
      <c r="K316" s="92">
        <v>26.2</v>
      </c>
      <c r="L316" s="93"/>
      <c r="M316" s="92">
        <v>8.32</v>
      </c>
      <c r="N316" s="93"/>
      <c r="O316" s="120">
        <v>23.7</v>
      </c>
      <c r="P316" s="121"/>
      <c r="Q316" s="94">
        <v>7.11</v>
      </c>
      <c r="R316" s="95"/>
      <c r="S316" s="94">
        <v>10.94</v>
      </c>
      <c r="T316" s="95"/>
      <c r="U316" s="94">
        <v>11.35</v>
      </c>
      <c r="V316" s="95"/>
      <c r="W316" s="96" t="s">
        <v>151</v>
      </c>
      <c r="X316" s="98"/>
      <c r="Y316" s="8">
        <v>5.75</v>
      </c>
      <c r="Z316" s="9">
        <v>14</v>
      </c>
      <c r="AA316" s="8">
        <v>1</v>
      </c>
      <c r="AB316" s="8">
        <v>1.22</v>
      </c>
      <c r="AC316" s="14"/>
      <c r="AD316" s="34"/>
    </row>
    <row r="317" spans="1:30" ht="14.1" customHeight="1">
      <c r="A317" s="4" t="s">
        <v>536</v>
      </c>
      <c r="B317" s="6">
        <v>14</v>
      </c>
      <c r="C317" s="4" t="s">
        <v>31</v>
      </c>
      <c r="D317" s="6">
        <v>210</v>
      </c>
      <c r="E317" s="6">
        <v>10000</v>
      </c>
      <c r="F317" s="6">
        <v>210</v>
      </c>
      <c r="G317" s="31">
        <v>15000</v>
      </c>
      <c r="H317" s="6">
        <v>30000</v>
      </c>
      <c r="I317" s="4" t="s">
        <v>525</v>
      </c>
      <c r="J317" s="4" t="s">
        <v>537</v>
      </c>
      <c r="K317" s="92">
        <v>26.32</v>
      </c>
      <c r="L317" s="93"/>
      <c r="M317" s="92">
        <v>6.92</v>
      </c>
      <c r="N317" s="93"/>
      <c r="O317" s="120">
        <v>24.02</v>
      </c>
      <c r="P317" s="121"/>
      <c r="Q317" s="94">
        <v>6.08</v>
      </c>
      <c r="R317" s="95"/>
      <c r="S317" s="94">
        <v>11.15</v>
      </c>
      <c r="T317" s="95"/>
      <c r="U317" s="94">
        <v>11.6</v>
      </c>
      <c r="V317" s="95"/>
      <c r="W317" s="96" t="s">
        <v>159</v>
      </c>
      <c r="X317" s="98"/>
      <c r="Y317" s="8">
        <v>5</v>
      </c>
      <c r="Z317" s="9">
        <v>14</v>
      </c>
      <c r="AA317" s="8">
        <v>1</v>
      </c>
      <c r="AB317" s="8">
        <v>1.7</v>
      </c>
      <c r="AC317" s="14"/>
      <c r="AD317" s="34"/>
    </row>
    <row r="318" spans="1:30" ht="14.1" customHeight="1">
      <c r="A318" s="4" t="s">
        <v>536</v>
      </c>
      <c r="B318" s="6">
        <v>14</v>
      </c>
      <c r="C318" s="4" t="s">
        <v>31</v>
      </c>
      <c r="D318" s="6">
        <v>225</v>
      </c>
      <c r="E318" s="6">
        <v>10000</v>
      </c>
      <c r="F318" s="6">
        <v>225</v>
      </c>
      <c r="G318" s="31">
        <v>15000</v>
      </c>
      <c r="H318" s="6">
        <v>30000</v>
      </c>
      <c r="I318" s="4" t="s">
        <v>525</v>
      </c>
      <c r="J318" s="4" t="s">
        <v>538</v>
      </c>
      <c r="K318" s="92">
        <v>26.32</v>
      </c>
      <c r="L318" s="93"/>
      <c r="M318" s="92">
        <v>6.92</v>
      </c>
      <c r="N318" s="93"/>
      <c r="O318" s="120">
        <v>24.02</v>
      </c>
      <c r="P318" s="121"/>
      <c r="Q318" s="94">
        <v>6.08</v>
      </c>
      <c r="R318" s="95"/>
      <c r="S318" s="94">
        <v>11.15</v>
      </c>
      <c r="T318" s="95"/>
      <c r="U318" s="94">
        <v>11.6</v>
      </c>
      <c r="V318" s="95"/>
      <c r="W318" s="96" t="s">
        <v>159</v>
      </c>
      <c r="X318" s="98"/>
      <c r="Y318" s="8">
        <v>5</v>
      </c>
      <c r="Z318" s="9">
        <v>14</v>
      </c>
      <c r="AA318" s="8">
        <v>1</v>
      </c>
      <c r="AB318" s="8">
        <v>1.7</v>
      </c>
      <c r="AC318" s="14"/>
      <c r="AD318" s="34"/>
    </row>
    <row r="319" spans="1:30" ht="14.1" customHeight="1">
      <c r="A319" s="4" t="s">
        <v>536</v>
      </c>
      <c r="B319" s="6">
        <v>14</v>
      </c>
      <c r="C319" s="4" t="s">
        <v>31</v>
      </c>
      <c r="D319" s="6">
        <v>225</v>
      </c>
      <c r="E319" s="6">
        <v>10000</v>
      </c>
      <c r="F319" s="6">
        <v>225</v>
      </c>
      <c r="G319" s="31">
        <v>15000</v>
      </c>
      <c r="H319" s="6">
        <v>30000</v>
      </c>
      <c r="I319" s="4" t="s">
        <v>525</v>
      </c>
      <c r="J319" s="4" t="s">
        <v>539</v>
      </c>
      <c r="K319" s="92">
        <v>26.32</v>
      </c>
      <c r="L319" s="93"/>
      <c r="M319" s="92">
        <v>6.92</v>
      </c>
      <c r="N319" s="93"/>
      <c r="O319" s="120">
        <v>24.02</v>
      </c>
      <c r="P319" s="121"/>
      <c r="Q319" s="94">
        <v>6.08</v>
      </c>
      <c r="R319" s="95"/>
      <c r="S319" s="94">
        <v>11.15</v>
      </c>
      <c r="T319" s="95"/>
      <c r="U319" s="94">
        <v>11.6</v>
      </c>
      <c r="V319" s="95"/>
      <c r="W319" s="96" t="s">
        <v>159</v>
      </c>
      <c r="X319" s="98"/>
      <c r="Y319" s="8">
        <v>5</v>
      </c>
      <c r="Z319" s="9">
        <v>14</v>
      </c>
      <c r="AA319" s="8">
        <v>1</v>
      </c>
      <c r="AB319" s="8">
        <v>1.7</v>
      </c>
      <c r="AC319" s="14"/>
      <c r="AD319" s="34"/>
    </row>
    <row r="320" spans="1:30" ht="14.1" customHeight="1">
      <c r="A320" s="4" t="s">
        <v>540</v>
      </c>
      <c r="B320" s="6">
        <v>14</v>
      </c>
      <c r="C320" s="4" t="s">
        <v>31</v>
      </c>
      <c r="D320" s="6">
        <v>210</v>
      </c>
      <c r="E320" s="6">
        <v>10975</v>
      </c>
      <c r="F320" s="6">
        <v>189</v>
      </c>
      <c r="G320" s="31">
        <v>16475</v>
      </c>
      <c r="H320" s="6">
        <v>36500</v>
      </c>
      <c r="I320" s="4" t="s">
        <v>525</v>
      </c>
      <c r="J320" s="4" t="s">
        <v>541</v>
      </c>
      <c r="K320" s="92">
        <v>27.25</v>
      </c>
      <c r="L320" s="93"/>
      <c r="M320" s="92">
        <v>8.35</v>
      </c>
      <c r="N320" s="93"/>
      <c r="O320" s="120">
        <v>25.9</v>
      </c>
      <c r="P320" s="121"/>
      <c r="Q320" s="94">
        <v>7.5</v>
      </c>
      <c r="R320" s="95"/>
      <c r="S320" s="94">
        <v>11.07</v>
      </c>
      <c r="T320" s="95"/>
      <c r="U320" s="94">
        <v>11.86</v>
      </c>
      <c r="V320" s="95"/>
      <c r="W320" s="96" t="s">
        <v>169</v>
      </c>
      <c r="X320" s="98"/>
      <c r="Y320" s="8">
        <v>5.25</v>
      </c>
      <c r="Z320" s="9">
        <v>14</v>
      </c>
      <c r="AA320" s="8">
        <v>1</v>
      </c>
      <c r="AB320" s="8">
        <v>2</v>
      </c>
      <c r="AC320" s="14"/>
      <c r="AD320" s="34"/>
    </row>
    <row r="321" spans="1:30" ht="14.1" customHeight="1">
      <c r="A321" s="4" t="s">
        <v>542</v>
      </c>
      <c r="B321" s="6">
        <v>10</v>
      </c>
      <c r="C321" s="4" t="s">
        <v>31</v>
      </c>
      <c r="D321" s="6">
        <v>230</v>
      </c>
      <c r="E321" s="6">
        <v>8100</v>
      </c>
      <c r="F321" s="6">
        <v>125</v>
      </c>
      <c r="G321" s="31">
        <v>12150</v>
      </c>
      <c r="H321" s="6">
        <v>21200</v>
      </c>
      <c r="I321" s="4" t="s">
        <v>525</v>
      </c>
      <c r="J321" s="4" t="s">
        <v>543</v>
      </c>
      <c r="K321" s="92">
        <v>27.36</v>
      </c>
      <c r="L321" s="93"/>
      <c r="M321" s="92">
        <v>8.32</v>
      </c>
      <c r="N321" s="93"/>
      <c r="O321" s="120">
        <v>24.47</v>
      </c>
      <c r="P321" s="121"/>
      <c r="Q321" s="94">
        <v>7.54</v>
      </c>
      <c r="R321" s="95"/>
      <c r="S321" s="94">
        <v>10.6</v>
      </c>
      <c r="T321" s="95"/>
      <c r="U321" s="94">
        <v>11.39</v>
      </c>
      <c r="V321" s="95"/>
      <c r="W321" s="96" t="s">
        <v>544</v>
      </c>
      <c r="X321" s="98"/>
      <c r="Y321" s="8">
        <v>6.5</v>
      </c>
      <c r="Z321" s="9">
        <v>13</v>
      </c>
      <c r="AA321" s="8">
        <v>0.7</v>
      </c>
      <c r="AB321" s="8">
        <v>1.6</v>
      </c>
      <c r="AC321" s="14"/>
      <c r="AD321" s="34"/>
    </row>
    <row r="322" spans="1:30" ht="14.1" customHeight="1">
      <c r="A322" s="4" t="s">
        <v>545</v>
      </c>
      <c r="B322" s="6">
        <v>12</v>
      </c>
      <c r="C322" s="4" t="s">
        <v>31</v>
      </c>
      <c r="D322" s="6">
        <v>225</v>
      </c>
      <c r="E322" s="6">
        <v>9650</v>
      </c>
      <c r="F322" s="6">
        <v>200</v>
      </c>
      <c r="G322" s="31">
        <v>14475</v>
      </c>
      <c r="H322" s="6">
        <v>28950</v>
      </c>
      <c r="I322" s="4" t="s">
        <v>525</v>
      </c>
      <c r="J322" s="4" t="s">
        <v>546</v>
      </c>
      <c r="K322" s="92">
        <v>27.7</v>
      </c>
      <c r="L322" s="93"/>
      <c r="M322" s="92">
        <v>8.1</v>
      </c>
      <c r="N322" s="93"/>
      <c r="O322" s="120">
        <v>25.4</v>
      </c>
      <c r="P322" s="121"/>
      <c r="Q322" s="94">
        <v>7.15</v>
      </c>
      <c r="R322" s="95"/>
      <c r="S322" s="94">
        <v>11.75</v>
      </c>
      <c r="T322" s="95"/>
      <c r="U322" s="94">
        <v>12.2</v>
      </c>
      <c r="V322" s="95"/>
      <c r="W322" s="96" t="s">
        <v>172</v>
      </c>
      <c r="X322" s="98"/>
      <c r="Y322" s="8">
        <v>6</v>
      </c>
      <c r="Z322" s="9">
        <v>15</v>
      </c>
      <c r="AA322" s="8">
        <v>1</v>
      </c>
      <c r="AB322" s="8">
        <v>1.65</v>
      </c>
      <c r="AC322" s="14"/>
      <c r="AD322" s="34"/>
    </row>
    <row r="323" spans="1:30" ht="14.1" customHeight="1">
      <c r="A323" s="4" t="s">
        <v>545</v>
      </c>
      <c r="B323" s="6">
        <v>12</v>
      </c>
      <c r="C323" s="4" t="s">
        <v>31</v>
      </c>
      <c r="D323" s="6">
        <v>235</v>
      </c>
      <c r="E323" s="6">
        <v>9650</v>
      </c>
      <c r="F323" s="6">
        <v>200</v>
      </c>
      <c r="G323" s="31">
        <v>14475</v>
      </c>
      <c r="H323" s="6">
        <v>28950</v>
      </c>
      <c r="I323" s="4" t="s">
        <v>525</v>
      </c>
      <c r="J323" s="4" t="s">
        <v>547</v>
      </c>
      <c r="K323" s="92">
        <v>27.7</v>
      </c>
      <c r="L323" s="93"/>
      <c r="M323" s="92">
        <v>8.1</v>
      </c>
      <c r="N323" s="93"/>
      <c r="O323" s="120">
        <v>25.4</v>
      </c>
      <c r="P323" s="121"/>
      <c r="Q323" s="94">
        <v>7.15</v>
      </c>
      <c r="R323" s="95"/>
      <c r="S323" s="94">
        <v>11.75</v>
      </c>
      <c r="T323" s="95"/>
      <c r="U323" s="94">
        <v>12.2</v>
      </c>
      <c r="V323" s="95"/>
      <c r="W323" s="96" t="s">
        <v>172</v>
      </c>
      <c r="X323" s="98"/>
      <c r="Y323" s="8">
        <v>6</v>
      </c>
      <c r="Z323" s="9">
        <v>15</v>
      </c>
      <c r="AA323" s="8">
        <v>1</v>
      </c>
      <c r="AB323" s="8">
        <v>1.65</v>
      </c>
      <c r="AC323" s="14"/>
      <c r="AD323" s="34"/>
    </row>
    <row r="324" spans="1:30" ht="25.5" customHeight="1">
      <c r="A324" s="4" t="s">
        <v>548</v>
      </c>
      <c r="B324" s="6">
        <v>24</v>
      </c>
      <c r="C324" s="4" t="s">
        <v>31</v>
      </c>
      <c r="D324" s="6">
        <v>225</v>
      </c>
      <c r="E324" s="6">
        <v>22200</v>
      </c>
      <c r="F324" s="6">
        <v>330</v>
      </c>
      <c r="G324" s="31">
        <v>31175</v>
      </c>
      <c r="H324" s="6">
        <v>58050</v>
      </c>
      <c r="I324" s="4" t="s">
        <v>525</v>
      </c>
      <c r="J324" s="32" t="s">
        <v>549</v>
      </c>
      <c r="K324" s="92">
        <v>28.68</v>
      </c>
      <c r="L324" s="93"/>
      <c r="M324" s="92">
        <v>9.19</v>
      </c>
      <c r="N324" s="93"/>
      <c r="O324" s="120">
        <v>25.31</v>
      </c>
      <c r="P324" s="121"/>
      <c r="Q324" s="94">
        <v>7.85</v>
      </c>
      <c r="R324" s="95"/>
      <c r="S324" s="94">
        <v>11.85</v>
      </c>
      <c r="T324" s="95"/>
      <c r="U324" s="94">
        <v>12.3</v>
      </c>
      <c r="V324" s="95"/>
      <c r="W324" s="96" t="s">
        <v>176</v>
      </c>
      <c r="X324" s="98"/>
      <c r="Y324" s="8">
        <v>6</v>
      </c>
      <c r="Z324" s="9">
        <v>14.5</v>
      </c>
      <c r="AA324" s="8">
        <v>1.2</v>
      </c>
      <c r="AB324" s="8">
        <v>2.35</v>
      </c>
      <c r="AC324" s="30"/>
      <c r="AD324" s="35"/>
    </row>
    <row r="325" spans="1:30" ht="14.1" customHeight="1">
      <c r="A325" s="4" t="s">
        <v>548</v>
      </c>
      <c r="B325" s="6">
        <v>24</v>
      </c>
      <c r="C325" s="4" t="s">
        <v>31</v>
      </c>
      <c r="D325" s="4" t="s">
        <v>174</v>
      </c>
      <c r="E325" s="6">
        <v>22200</v>
      </c>
      <c r="F325" s="6">
        <v>330</v>
      </c>
      <c r="G325" s="31">
        <v>31175</v>
      </c>
      <c r="H325" s="6">
        <v>58050</v>
      </c>
      <c r="I325" s="4" t="s">
        <v>525</v>
      </c>
      <c r="J325" s="4" t="s">
        <v>550</v>
      </c>
      <c r="K325" s="92">
        <v>28.68</v>
      </c>
      <c r="L325" s="93"/>
      <c r="M325" s="92">
        <v>9.19</v>
      </c>
      <c r="N325" s="93"/>
      <c r="O325" s="120">
        <v>25.31</v>
      </c>
      <c r="P325" s="121"/>
      <c r="Q325" s="94">
        <v>7.85</v>
      </c>
      <c r="R325" s="95"/>
      <c r="S325" s="94">
        <v>11.85</v>
      </c>
      <c r="T325" s="95"/>
      <c r="U325" s="94">
        <v>12.3</v>
      </c>
      <c r="V325" s="95"/>
      <c r="W325" s="96" t="s">
        <v>176</v>
      </c>
      <c r="X325" s="98"/>
      <c r="Y325" s="8">
        <v>6</v>
      </c>
      <c r="Z325" s="9">
        <v>14.5</v>
      </c>
      <c r="AA325" s="8">
        <v>1.2</v>
      </c>
      <c r="AB325" s="8">
        <v>2.35</v>
      </c>
      <c r="AC325" s="14"/>
      <c r="AD325" s="34"/>
    </row>
    <row r="326" spans="1:30" ht="14.1" customHeight="1">
      <c r="A326" s="4" t="s">
        <v>548</v>
      </c>
      <c r="B326" s="6">
        <v>24</v>
      </c>
      <c r="C326" s="4" t="s">
        <v>31</v>
      </c>
      <c r="D326" s="4" t="s">
        <v>551</v>
      </c>
      <c r="E326" s="6">
        <v>22200</v>
      </c>
      <c r="F326" s="6">
        <v>330</v>
      </c>
      <c r="G326" s="31">
        <v>31175</v>
      </c>
      <c r="H326" s="6">
        <v>58050</v>
      </c>
      <c r="I326" s="4" t="s">
        <v>525</v>
      </c>
      <c r="J326" s="4" t="s">
        <v>552</v>
      </c>
      <c r="K326" s="92">
        <v>28.68</v>
      </c>
      <c r="L326" s="93"/>
      <c r="M326" s="92">
        <v>9.19</v>
      </c>
      <c r="N326" s="93"/>
      <c r="O326" s="120">
        <v>25.31</v>
      </c>
      <c r="P326" s="121"/>
      <c r="Q326" s="94">
        <v>7.85</v>
      </c>
      <c r="R326" s="95"/>
      <c r="S326" s="94">
        <v>11.85</v>
      </c>
      <c r="T326" s="95"/>
      <c r="U326" s="94">
        <v>12.3</v>
      </c>
      <c r="V326" s="95"/>
      <c r="W326" s="96" t="s">
        <v>176</v>
      </c>
      <c r="X326" s="98"/>
      <c r="Y326" s="8">
        <v>6</v>
      </c>
      <c r="Z326" s="9">
        <v>14.5</v>
      </c>
      <c r="AA326" s="8">
        <v>1.2</v>
      </c>
      <c r="AB326" s="8">
        <v>2.35</v>
      </c>
      <c r="AC326" s="14"/>
      <c r="AD326" s="34"/>
    </row>
    <row r="327" spans="1:30" ht="14.1" customHeight="1">
      <c r="A327" s="4" t="s">
        <v>553</v>
      </c>
      <c r="B327" s="6">
        <v>16</v>
      </c>
      <c r="C327" s="4" t="s">
        <v>31</v>
      </c>
      <c r="D327" s="6">
        <v>225</v>
      </c>
      <c r="E327" s="6">
        <v>14200</v>
      </c>
      <c r="F327" s="6">
        <v>199</v>
      </c>
      <c r="G327" s="31">
        <v>21300</v>
      </c>
      <c r="H327" s="6">
        <v>42680</v>
      </c>
      <c r="I327" s="4" t="s">
        <v>525</v>
      </c>
      <c r="J327" s="4" t="s">
        <v>554</v>
      </c>
      <c r="K327" s="92">
        <v>31.1</v>
      </c>
      <c r="L327" s="93"/>
      <c r="M327" s="92">
        <v>9.3000000000000007</v>
      </c>
      <c r="N327" s="93"/>
      <c r="O327" s="120">
        <v>29.5</v>
      </c>
      <c r="P327" s="121"/>
      <c r="Q327" s="94">
        <v>8.3000000000000007</v>
      </c>
      <c r="R327" s="95"/>
      <c r="S327" s="94">
        <v>12.9</v>
      </c>
      <c r="T327" s="95"/>
      <c r="U327" s="94">
        <v>13.5</v>
      </c>
      <c r="V327" s="95"/>
      <c r="W327" s="96" t="s">
        <v>465</v>
      </c>
      <c r="X327" s="98"/>
      <c r="Y327" s="8">
        <v>7</v>
      </c>
      <c r="Z327" s="9">
        <v>15</v>
      </c>
      <c r="AA327" s="8">
        <v>1.1299999999999999</v>
      </c>
      <c r="AB327" s="8">
        <v>2.1</v>
      </c>
      <c r="AC327" s="14"/>
      <c r="AD327" s="34"/>
    </row>
    <row r="328" spans="1:30" ht="15" customHeight="1">
      <c r="A328" s="4" t="s">
        <v>555</v>
      </c>
      <c r="B328" s="6">
        <v>24</v>
      </c>
      <c r="C328" s="4" t="s">
        <v>31</v>
      </c>
      <c r="D328" s="4" t="s">
        <v>556</v>
      </c>
      <c r="E328" s="6">
        <v>27600</v>
      </c>
      <c r="F328" s="6">
        <v>335</v>
      </c>
      <c r="G328" s="31">
        <v>41400</v>
      </c>
      <c r="H328" s="6">
        <v>74525</v>
      </c>
      <c r="I328" s="4" t="s">
        <v>557</v>
      </c>
      <c r="J328" s="4" t="s">
        <v>558</v>
      </c>
      <c r="K328" s="92">
        <v>30.75</v>
      </c>
      <c r="L328" s="93"/>
      <c r="M328" s="92">
        <v>11.96</v>
      </c>
      <c r="N328" s="93"/>
      <c r="O328" s="120">
        <v>27.82</v>
      </c>
      <c r="P328" s="121"/>
      <c r="Q328" s="120">
        <v>10.5</v>
      </c>
      <c r="R328" s="121"/>
      <c r="S328" s="94">
        <v>12</v>
      </c>
      <c r="T328" s="95"/>
      <c r="U328" s="94">
        <v>12.65</v>
      </c>
      <c r="V328" s="95"/>
      <c r="W328" s="96" t="s">
        <v>190</v>
      </c>
      <c r="X328" s="98"/>
      <c r="Y328" s="8">
        <v>9.75</v>
      </c>
      <c r="Z328" s="9">
        <v>14.5</v>
      </c>
      <c r="AA328" s="8">
        <v>1.25</v>
      </c>
      <c r="AB328" s="8">
        <v>1.25</v>
      </c>
      <c r="AC328" s="14"/>
      <c r="AD328" s="34"/>
    </row>
    <row r="329" spans="1:30" ht="14.1" customHeight="1">
      <c r="A329" s="4" t="s">
        <v>555</v>
      </c>
      <c r="B329" s="6">
        <v>24</v>
      </c>
      <c r="C329" s="4" t="s">
        <v>31</v>
      </c>
      <c r="D329" s="4" t="s">
        <v>556</v>
      </c>
      <c r="E329" s="6">
        <v>25000</v>
      </c>
      <c r="F329" s="6">
        <v>243</v>
      </c>
      <c r="G329" s="31">
        <v>36250</v>
      </c>
      <c r="H329" s="6">
        <v>67500</v>
      </c>
      <c r="I329" s="4" t="s">
        <v>525</v>
      </c>
      <c r="J329" s="4" t="s">
        <v>559</v>
      </c>
      <c r="K329" s="92">
        <v>30.75</v>
      </c>
      <c r="L329" s="93"/>
      <c r="M329" s="92">
        <v>11.96</v>
      </c>
      <c r="N329" s="93"/>
      <c r="O329" s="120">
        <v>27.82</v>
      </c>
      <c r="P329" s="121"/>
      <c r="Q329" s="120">
        <v>10.5</v>
      </c>
      <c r="R329" s="121"/>
      <c r="S329" s="94">
        <v>12</v>
      </c>
      <c r="T329" s="95"/>
      <c r="U329" s="94">
        <v>12.65</v>
      </c>
      <c r="V329" s="95"/>
      <c r="W329" s="96" t="s">
        <v>190</v>
      </c>
      <c r="X329" s="98"/>
      <c r="Y329" s="8">
        <v>9.75</v>
      </c>
      <c r="Z329" s="9">
        <v>14.5</v>
      </c>
      <c r="AA329" s="8">
        <v>1.25</v>
      </c>
      <c r="AB329" s="8">
        <v>2.75</v>
      </c>
      <c r="AC329" s="14"/>
      <c r="AD329" s="34"/>
    </row>
    <row r="330" spans="1:30" ht="14.1" customHeight="1">
      <c r="A330" s="4" t="s">
        <v>560</v>
      </c>
      <c r="B330" s="6">
        <v>12</v>
      </c>
      <c r="C330" s="4" t="s">
        <v>31</v>
      </c>
      <c r="D330" s="6">
        <v>190</v>
      </c>
      <c r="E330" s="6">
        <v>11000</v>
      </c>
      <c r="F330" s="6">
        <v>140</v>
      </c>
      <c r="G330" s="31">
        <v>16500</v>
      </c>
      <c r="H330" s="6">
        <v>29700</v>
      </c>
      <c r="I330" s="4" t="s">
        <v>525</v>
      </c>
      <c r="J330" s="4" t="s">
        <v>561</v>
      </c>
      <c r="K330" s="92">
        <v>31.8</v>
      </c>
      <c r="L330" s="93"/>
      <c r="M330" s="92">
        <v>9.25</v>
      </c>
      <c r="N330" s="93"/>
      <c r="O330" s="120">
        <v>28.7</v>
      </c>
      <c r="P330" s="121"/>
      <c r="Q330" s="94">
        <v>8.5299999999999994</v>
      </c>
      <c r="R330" s="95"/>
      <c r="S330" s="94">
        <v>12.4</v>
      </c>
      <c r="T330" s="95"/>
      <c r="U330" s="94">
        <v>13.15</v>
      </c>
      <c r="V330" s="95"/>
      <c r="W330" s="96" t="s">
        <v>213</v>
      </c>
      <c r="X330" s="98"/>
      <c r="Y330" s="8">
        <v>7</v>
      </c>
      <c r="Z330" s="9">
        <v>16</v>
      </c>
      <c r="AA330" s="8">
        <v>1.1299999999999999</v>
      </c>
      <c r="AB330" s="8">
        <v>1.65</v>
      </c>
      <c r="AC330" s="14"/>
      <c r="AD330" s="34"/>
    </row>
    <row r="331" spans="1:30" ht="14.1" customHeight="1">
      <c r="A331" s="4" t="s">
        <v>562</v>
      </c>
      <c r="B331" s="6">
        <v>18</v>
      </c>
      <c r="C331" s="4" t="s">
        <v>31</v>
      </c>
      <c r="D331" s="6">
        <v>225</v>
      </c>
      <c r="E331" s="6">
        <v>19550</v>
      </c>
      <c r="F331" s="6">
        <v>221</v>
      </c>
      <c r="G331" s="31">
        <v>35100</v>
      </c>
      <c r="H331" s="6">
        <v>52805</v>
      </c>
      <c r="I331" s="4" t="s">
        <v>525</v>
      </c>
      <c r="J331" s="4" t="s">
        <v>563</v>
      </c>
      <c r="K331" s="92">
        <v>34.799999999999997</v>
      </c>
      <c r="L331" s="93"/>
      <c r="M331" s="92">
        <v>9.65</v>
      </c>
      <c r="N331" s="93"/>
      <c r="O331" s="120">
        <v>33.15</v>
      </c>
      <c r="P331" s="121"/>
      <c r="Q331" s="94">
        <v>8.6999999999999993</v>
      </c>
      <c r="R331" s="95"/>
      <c r="S331" s="94">
        <v>15.05</v>
      </c>
      <c r="T331" s="95"/>
      <c r="U331" s="94">
        <v>14.45</v>
      </c>
      <c r="V331" s="95"/>
      <c r="W331" s="96" t="s">
        <v>564</v>
      </c>
      <c r="X331" s="98"/>
      <c r="Y331" s="8">
        <v>6</v>
      </c>
      <c r="Z331" s="9">
        <v>18</v>
      </c>
      <c r="AA331" s="8">
        <v>1.2</v>
      </c>
      <c r="AB331" s="8">
        <v>2.2799999999999998</v>
      </c>
      <c r="AC331" s="14"/>
      <c r="AD331" s="34"/>
    </row>
    <row r="332" spans="1:30" ht="25.5" customHeight="1">
      <c r="A332" s="4" t="s">
        <v>565</v>
      </c>
      <c r="B332" s="6">
        <v>14</v>
      </c>
      <c r="C332" s="4" t="s">
        <v>31</v>
      </c>
      <c r="D332" s="6">
        <v>190</v>
      </c>
      <c r="E332" s="6">
        <v>13400</v>
      </c>
      <c r="F332" s="6">
        <v>130</v>
      </c>
      <c r="G332" s="31">
        <v>20100</v>
      </c>
      <c r="H332" s="6">
        <v>36180</v>
      </c>
      <c r="I332" s="4" t="s">
        <v>525</v>
      </c>
      <c r="J332" s="25" t="s">
        <v>566</v>
      </c>
      <c r="K332" s="92">
        <v>34.85</v>
      </c>
      <c r="L332" s="93"/>
      <c r="M332" s="92">
        <v>10.4</v>
      </c>
      <c r="N332" s="93"/>
      <c r="O332" s="120">
        <v>32.950000000000003</v>
      </c>
      <c r="P332" s="121"/>
      <c r="Q332" s="94">
        <v>9.35</v>
      </c>
      <c r="R332" s="95"/>
      <c r="S332" s="94">
        <v>14</v>
      </c>
      <c r="T332" s="95"/>
      <c r="U332" s="94">
        <v>14.75</v>
      </c>
      <c r="V332" s="95"/>
      <c r="W332" s="96" t="s">
        <v>213</v>
      </c>
      <c r="X332" s="98"/>
      <c r="Y332" s="8">
        <v>7</v>
      </c>
      <c r="Z332" s="9">
        <v>16</v>
      </c>
      <c r="AA332" s="8">
        <v>1.1299999999999999</v>
      </c>
      <c r="AB332" s="8">
        <v>2.15</v>
      </c>
      <c r="AC332" s="30"/>
      <c r="AD332" s="35"/>
    </row>
    <row r="333" spans="1:30" ht="14.1" customHeight="1">
      <c r="A333" s="4" t="s">
        <v>567</v>
      </c>
      <c r="B333" s="6">
        <v>20</v>
      </c>
      <c r="C333" s="4" t="s">
        <v>31</v>
      </c>
      <c r="D333" s="6">
        <v>225</v>
      </c>
      <c r="E333" s="6">
        <v>23400</v>
      </c>
      <c r="F333" s="6">
        <v>216</v>
      </c>
      <c r="G333" s="31">
        <v>35100</v>
      </c>
      <c r="H333" s="6">
        <v>63200</v>
      </c>
      <c r="I333" s="4" t="s">
        <v>525</v>
      </c>
      <c r="J333" s="4" t="s">
        <v>568</v>
      </c>
      <c r="K333" s="92">
        <v>35.97</v>
      </c>
      <c r="L333" s="93"/>
      <c r="M333" s="92">
        <v>11.44</v>
      </c>
      <c r="N333" s="93"/>
      <c r="O333" s="120">
        <v>34.17</v>
      </c>
      <c r="P333" s="121"/>
      <c r="Q333" s="120">
        <v>10.3</v>
      </c>
      <c r="R333" s="121"/>
      <c r="S333" s="94">
        <v>14.8</v>
      </c>
      <c r="T333" s="95"/>
      <c r="U333" s="94">
        <v>15.4</v>
      </c>
      <c r="V333" s="95"/>
      <c r="W333" s="96" t="s">
        <v>228</v>
      </c>
      <c r="X333" s="98"/>
      <c r="Y333" s="8">
        <v>7</v>
      </c>
      <c r="Z333" s="9">
        <v>18</v>
      </c>
      <c r="AA333" s="8">
        <v>1.2</v>
      </c>
      <c r="AB333" s="8">
        <v>2.73</v>
      </c>
      <c r="AC333" s="14"/>
      <c r="AD333" s="34"/>
    </row>
    <row r="334" spans="1:30" ht="14.1" customHeight="1">
      <c r="A334" s="4" t="s">
        <v>569</v>
      </c>
      <c r="B334" s="6">
        <v>30</v>
      </c>
      <c r="C334" s="4" t="s">
        <v>31</v>
      </c>
      <c r="D334" s="6">
        <v>227</v>
      </c>
      <c r="E334" s="6">
        <v>35800</v>
      </c>
      <c r="F334" s="6">
        <v>305</v>
      </c>
      <c r="G334" s="31">
        <v>53700</v>
      </c>
      <c r="H334" s="6">
        <v>96660</v>
      </c>
      <c r="I334" s="4" t="s">
        <v>525</v>
      </c>
      <c r="J334" s="4" t="s">
        <v>570</v>
      </c>
      <c r="K334" s="92">
        <v>36.75</v>
      </c>
      <c r="L334" s="93"/>
      <c r="M334" s="92">
        <v>10.92</v>
      </c>
      <c r="N334" s="93"/>
      <c r="O334" s="120">
        <v>35.25</v>
      </c>
      <c r="P334" s="121"/>
      <c r="Q334" s="94">
        <v>8.08</v>
      </c>
      <c r="R334" s="95"/>
      <c r="S334" s="94">
        <v>15.25</v>
      </c>
      <c r="T334" s="95"/>
      <c r="U334" s="94">
        <v>15.9</v>
      </c>
      <c r="V334" s="95"/>
      <c r="W334" s="96" t="s">
        <v>236</v>
      </c>
      <c r="X334" s="98"/>
      <c r="Y334" s="8">
        <v>8.5</v>
      </c>
      <c r="Z334" s="9">
        <v>18</v>
      </c>
      <c r="AA334" s="8">
        <v>1.75</v>
      </c>
      <c r="AB334" s="8">
        <v>3.2</v>
      </c>
      <c r="AC334" s="14"/>
      <c r="AD334" s="34"/>
    </row>
    <row r="335" spans="1:30" ht="14.1" customHeight="1">
      <c r="A335" s="4" t="s">
        <v>571</v>
      </c>
      <c r="B335" s="4" t="s">
        <v>572</v>
      </c>
      <c r="C335" s="4" t="s">
        <v>31</v>
      </c>
      <c r="D335" s="6">
        <v>225</v>
      </c>
      <c r="E335" s="6">
        <v>26750</v>
      </c>
      <c r="F335" s="6">
        <v>212</v>
      </c>
      <c r="G335" s="31">
        <v>38400</v>
      </c>
      <c r="H335" s="6">
        <v>69120</v>
      </c>
      <c r="I335" s="4" t="s">
        <v>525</v>
      </c>
      <c r="J335" s="4" t="s">
        <v>573</v>
      </c>
      <c r="K335" s="92">
        <v>39.1</v>
      </c>
      <c r="L335" s="93"/>
      <c r="M335" s="92">
        <v>12.5</v>
      </c>
      <c r="N335" s="93"/>
      <c r="O335" s="120">
        <v>37.049999999999997</v>
      </c>
      <c r="P335" s="121"/>
      <c r="Q335" s="120">
        <v>11.25</v>
      </c>
      <c r="R335" s="121"/>
      <c r="S335" s="94">
        <v>15.8</v>
      </c>
      <c r="T335" s="95"/>
      <c r="U335" s="94">
        <v>16.5</v>
      </c>
      <c r="V335" s="95"/>
      <c r="W335" s="96" t="s">
        <v>571</v>
      </c>
      <c r="X335" s="98"/>
      <c r="Y335" s="8">
        <v>7.75</v>
      </c>
      <c r="Z335" s="9">
        <v>19</v>
      </c>
      <c r="AA335" s="8">
        <v>1.33</v>
      </c>
      <c r="AB335" s="8">
        <v>1.52</v>
      </c>
      <c r="AC335" s="14"/>
      <c r="AD335" s="34"/>
    </row>
    <row r="336" spans="1:30" ht="14.1" customHeight="1">
      <c r="A336" s="4" t="s">
        <v>574</v>
      </c>
      <c r="B336" s="6">
        <v>22</v>
      </c>
      <c r="C336" s="4" t="s">
        <v>31</v>
      </c>
      <c r="D336" s="6">
        <v>225</v>
      </c>
      <c r="E336" s="6">
        <v>29250</v>
      </c>
      <c r="F336" s="6">
        <v>218</v>
      </c>
      <c r="G336" s="31">
        <v>43875</v>
      </c>
      <c r="H336" s="6">
        <v>82800</v>
      </c>
      <c r="I336" s="4" t="s">
        <v>525</v>
      </c>
      <c r="J336" s="4" t="s">
        <v>575</v>
      </c>
      <c r="K336" s="92">
        <v>40.049999999999997</v>
      </c>
      <c r="L336" s="93"/>
      <c r="M336" s="92">
        <v>12.5</v>
      </c>
      <c r="N336" s="93"/>
      <c r="O336" s="120">
        <v>37.950000000000003</v>
      </c>
      <c r="P336" s="121"/>
      <c r="Q336" s="120">
        <v>11.25</v>
      </c>
      <c r="R336" s="121"/>
      <c r="S336" s="94">
        <v>16.350000000000001</v>
      </c>
      <c r="T336" s="95"/>
      <c r="U336" s="94">
        <v>17.149999999999999</v>
      </c>
      <c r="V336" s="95"/>
      <c r="W336" s="96" t="s">
        <v>574</v>
      </c>
      <c r="X336" s="98"/>
      <c r="Y336" s="8">
        <v>7.75</v>
      </c>
      <c r="Z336" s="9">
        <v>19</v>
      </c>
      <c r="AA336" s="8">
        <v>1.38</v>
      </c>
      <c r="AB336" s="8">
        <v>2.62</v>
      </c>
      <c r="AC336" s="14"/>
      <c r="AD336" s="34"/>
    </row>
    <row r="337" spans="1:30" ht="14.1" customHeight="1">
      <c r="A337" s="4" t="s">
        <v>576</v>
      </c>
      <c r="B337" s="6">
        <v>26</v>
      </c>
      <c r="C337" s="4" t="s">
        <v>31</v>
      </c>
      <c r="D337" s="6">
        <v>235</v>
      </c>
      <c r="E337" s="6">
        <v>31475</v>
      </c>
      <c r="F337" s="6">
        <v>180</v>
      </c>
      <c r="G337" s="31">
        <v>47225</v>
      </c>
      <c r="H337" s="6">
        <v>94400</v>
      </c>
      <c r="I337" s="4" t="s">
        <v>525</v>
      </c>
      <c r="J337" s="4" t="s">
        <v>577</v>
      </c>
      <c r="K337" s="92">
        <v>41.45</v>
      </c>
      <c r="L337" s="93"/>
      <c r="M337" s="92">
        <v>16.649999999999999</v>
      </c>
      <c r="N337" s="93"/>
      <c r="O337" s="120">
        <v>38.9</v>
      </c>
      <c r="P337" s="121"/>
      <c r="Q337" s="120">
        <v>15</v>
      </c>
      <c r="R337" s="121"/>
      <c r="S337" s="94">
        <v>16.5</v>
      </c>
      <c r="T337" s="95"/>
      <c r="U337" s="94">
        <v>17.399999999999999</v>
      </c>
      <c r="V337" s="95"/>
      <c r="W337" s="96" t="s">
        <v>576</v>
      </c>
      <c r="X337" s="98"/>
      <c r="Y337" s="8">
        <v>12.5</v>
      </c>
      <c r="Z337" s="9">
        <v>16</v>
      </c>
      <c r="AA337" s="8">
        <v>1.75</v>
      </c>
      <c r="AB337" s="8">
        <v>1.95</v>
      </c>
      <c r="AC337" s="14"/>
      <c r="AD337" s="34"/>
    </row>
    <row r="338" spans="1:30" ht="14.1" customHeight="1">
      <c r="A338" s="4" t="s">
        <v>578</v>
      </c>
      <c r="B338" s="6">
        <v>26</v>
      </c>
      <c r="C338" s="4" t="s">
        <v>31</v>
      </c>
      <c r="D338" s="6">
        <v>235</v>
      </c>
      <c r="E338" s="6">
        <v>36100</v>
      </c>
      <c r="F338" s="6">
        <v>194</v>
      </c>
      <c r="G338" s="31">
        <v>54150</v>
      </c>
      <c r="H338" s="6">
        <v>108300</v>
      </c>
      <c r="I338" s="4" t="s">
        <v>525</v>
      </c>
      <c r="J338" s="4" t="s">
        <v>579</v>
      </c>
      <c r="K338" s="92">
        <v>43.5</v>
      </c>
      <c r="L338" s="93"/>
      <c r="M338" s="92">
        <v>17.7</v>
      </c>
      <c r="N338" s="93"/>
      <c r="O338" s="120">
        <v>40.950000000000003</v>
      </c>
      <c r="P338" s="121"/>
      <c r="Q338" s="120">
        <v>15.95</v>
      </c>
      <c r="R338" s="121"/>
      <c r="S338" s="94">
        <v>17.420000000000002</v>
      </c>
      <c r="T338" s="95"/>
      <c r="U338" s="94">
        <v>18.32</v>
      </c>
      <c r="V338" s="95"/>
      <c r="W338" s="96" t="s">
        <v>580</v>
      </c>
      <c r="X338" s="98"/>
      <c r="Y338" s="8">
        <v>14</v>
      </c>
      <c r="Z338" s="9">
        <v>18</v>
      </c>
      <c r="AA338" s="8">
        <v>1.63</v>
      </c>
      <c r="AB338" s="8">
        <v>2</v>
      </c>
      <c r="AC338" s="14"/>
      <c r="AD338" s="34"/>
    </row>
    <row r="339" spans="1:30" ht="14.1" customHeight="1">
      <c r="A339" s="4" t="s">
        <v>581</v>
      </c>
      <c r="B339" s="6">
        <v>32</v>
      </c>
      <c r="C339" s="4" t="s">
        <v>31</v>
      </c>
      <c r="D339" s="6">
        <v>235</v>
      </c>
      <c r="E339" s="6">
        <v>44500</v>
      </c>
      <c r="F339" s="6">
        <v>212</v>
      </c>
      <c r="G339" s="31">
        <v>66750</v>
      </c>
      <c r="H339" s="6">
        <v>133500</v>
      </c>
      <c r="I339" s="4" t="s">
        <v>525</v>
      </c>
      <c r="J339" s="4" t="s">
        <v>582</v>
      </c>
      <c r="K339" s="92">
        <v>44.55</v>
      </c>
      <c r="L339" s="93"/>
      <c r="M339" s="92">
        <v>18.2</v>
      </c>
      <c r="N339" s="93"/>
      <c r="O339" s="120">
        <v>41.8</v>
      </c>
      <c r="P339" s="121"/>
      <c r="Q339" s="120">
        <v>16.399999999999999</v>
      </c>
      <c r="R339" s="121"/>
      <c r="S339" s="94">
        <v>17.649999999999999</v>
      </c>
      <c r="T339" s="95"/>
      <c r="U339" s="94">
        <v>18.649999999999999</v>
      </c>
      <c r="V339" s="95"/>
      <c r="W339" s="96" t="s">
        <v>581</v>
      </c>
      <c r="X339" s="98"/>
      <c r="Y339" s="8">
        <v>13.25</v>
      </c>
      <c r="Z339" s="9">
        <v>17</v>
      </c>
      <c r="AA339" s="8">
        <v>1.75</v>
      </c>
      <c r="AB339" s="8">
        <v>3.8</v>
      </c>
      <c r="AC339" s="14"/>
      <c r="AD339" s="34"/>
    </row>
    <row r="340" spans="1:30" ht="14.1" customHeight="1">
      <c r="A340" s="4" t="s">
        <v>583</v>
      </c>
      <c r="B340" s="6">
        <v>30</v>
      </c>
      <c r="C340" s="4" t="s">
        <v>31</v>
      </c>
      <c r="D340" s="6">
        <v>235</v>
      </c>
      <c r="E340" s="6">
        <v>48400</v>
      </c>
      <c r="F340" s="6">
        <v>230</v>
      </c>
      <c r="G340" s="31">
        <v>70180</v>
      </c>
      <c r="H340" s="6">
        <v>130680</v>
      </c>
      <c r="I340" s="4" t="s">
        <v>525</v>
      </c>
      <c r="J340" s="4" t="s">
        <v>584</v>
      </c>
      <c r="K340" s="92">
        <v>45.95</v>
      </c>
      <c r="L340" s="93"/>
      <c r="M340" s="92">
        <v>17.149999999999999</v>
      </c>
      <c r="N340" s="93"/>
      <c r="O340" s="120">
        <v>43.5</v>
      </c>
      <c r="P340" s="121"/>
      <c r="Q340" s="120">
        <v>15.4</v>
      </c>
      <c r="R340" s="121"/>
      <c r="S340" s="94">
        <v>18.14</v>
      </c>
      <c r="T340" s="95"/>
      <c r="U340" s="94">
        <v>19.149999999999999</v>
      </c>
      <c r="V340" s="95"/>
      <c r="W340" s="96" t="s">
        <v>273</v>
      </c>
      <c r="X340" s="98"/>
      <c r="Y340" s="8">
        <v>10.5</v>
      </c>
      <c r="Z340" s="9">
        <v>21</v>
      </c>
      <c r="AA340" s="8">
        <v>1.6</v>
      </c>
      <c r="AB340" s="8">
        <v>3.3</v>
      </c>
      <c r="AC340" s="14"/>
      <c r="AD340" s="34"/>
    </row>
    <row r="341" spans="1:30" ht="14.1" customHeight="1">
      <c r="A341" s="4" t="s">
        <v>583</v>
      </c>
      <c r="B341" s="6">
        <v>32</v>
      </c>
      <c r="C341" s="4" t="s">
        <v>31</v>
      </c>
      <c r="D341" s="6">
        <v>235</v>
      </c>
      <c r="E341" s="6">
        <v>51675</v>
      </c>
      <c r="F341" s="6">
        <v>246</v>
      </c>
      <c r="G341" s="31">
        <v>77525</v>
      </c>
      <c r="H341" s="6">
        <v>139500</v>
      </c>
      <c r="I341" s="4" t="s">
        <v>525</v>
      </c>
      <c r="J341" s="4" t="s">
        <v>585</v>
      </c>
      <c r="K341" s="92">
        <v>45.95</v>
      </c>
      <c r="L341" s="93"/>
      <c r="M341" s="92">
        <v>17.149999999999999</v>
      </c>
      <c r="N341" s="93"/>
      <c r="O341" s="120">
        <v>43.5</v>
      </c>
      <c r="P341" s="121"/>
      <c r="Q341" s="120">
        <v>15.4</v>
      </c>
      <c r="R341" s="121"/>
      <c r="S341" s="94">
        <v>18.14</v>
      </c>
      <c r="T341" s="95"/>
      <c r="U341" s="94">
        <v>19.149999999999999</v>
      </c>
      <c r="V341" s="95"/>
      <c r="W341" s="96" t="s">
        <v>273</v>
      </c>
      <c r="X341" s="98"/>
      <c r="Y341" s="8">
        <v>10.5</v>
      </c>
      <c r="Z341" s="9">
        <v>21</v>
      </c>
      <c r="AA341" s="8">
        <v>1.6</v>
      </c>
      <c r="AB341" s="8">
        <v>3.3</v>
      </c>
      <c r="AC341" s="14"/>
      <c r="AD341" s="34"/>
    </row>
    <row r="342" spans="1:30" ht="14.1" customHeight="1">
      <c r="A342" s="4" t="s">
        <v>586</v>
      </c>
      <c r="B342" s="6">
        <v>30</v>
      </c>
      <c r="C342" s="4" t="s">
        <v>31</v>
      </c>
      <c r="D342" s="6">
        <v>225</v>
      </c>
      <c r="E342" s="6">
        <v>46000</v>
      </c>
      <c r="F342" s="6">
        <v>222</v>
      </c>
      <c r="G342" s="31">
        <v>69000</v>
      </c>
      <c r="H342" s="6">
        <v>138000</v>
      </c>
      <c r="I342" s="4" t="s">
        <v>525</v>
      </c>
      <c r="J342" s="4" t="s">
        <v>587</v>
      </c>
      <c r="K342" s="92">
        <v>47.5</v>
      </c>
      <c r="L342" s="93"/>
      <c r="M342" s="92">
        <v>17.7</v>
      </c>
      <c r="N342" s="93"/>
      <c r="O342" s="120">
        <v>44.75</v>
      </c>
      <c r="P342" s="121"/>
      <c r="Q342" s="120">
        <v>15.95</v>
      </c>
      <c r="R342" s="121"/>
      <c r="S342" s="94">
        <v>19.2</v>
      </c>
      <c r="T342" s="95"/>
      <c r="U342" s="94">
        <v>20.14</v>
      </c>
      <c r="V342" s="95"/>
      <c r="W342" s="96" t="s">
        <v>294</v>
      </c>
      <c r="X342" s="98"/>
      <c r="Y342" s="8">
        <v>13.25</v>
      </c>
      <c r="Z342" s="9">
        <v>20</v>
      </c>
      <c r="AA342" s="8">
        <v>1.88</v>
      </c>
      <c r="AB342" s="8">
        <v>3.7</v>
      </c>
      <c r="AC342" s="14"/>
      <c r="AD342" s="34"/>
    </row>
    <row r="343" spans="1:30" ht="14.1" customHeight="1">
      <c r="A343" s="4" t="s">
        <v>586</v>
      </c>
      <c r="B343" s="6">
        <v>30</v>
      </c>
      <c r="C343" s="4" t="s">
        <v>31</v>
      </c>
      <c r="D343" s="6">
        <v>225</v>
      </c>
      <c r="E343" s="6">
        <v>46000</v>
      </c>
      <c r="F343" s="6">
        <v>222</v>
      </c>
      <c r="G343" s="31">
        <v>69000</v>
      </c>
      <c r="H343" s="6">
        <v>138000</v>
      </c>
      <c r="I343" s="4" t="s">
        <v>525</v>
      </c>
      <c r="J343" s="4" t="s">
        <v>588</v>
      </c>
      <c r="K343" s="92">
        <v>47.5</v>
      </c>
      <c r="L343" s="93"/>
      <c r="M343" s="92">
        <v>17.7</v>
      </c>
      <c r="N343" s="93"/>
      <c r="O343" s="120">
        <v>44.75</v>
      </c>
      <c r="P343" s="121"/>
      <c r="Q343" s="120">
        <v>15.95</v>
      </c>
      <c r="R343" s="121"/>
      <c r="S343" s="94">
        <v>19.2</v>
      </c>
      <c r="T343" s="95"/>
      <c r="U343" s="94">
        <v>20.14</v>
      </c>
      <c r="V343" s="95"/>
      <c r="W343" s="96" t="s">
        <v>294</v>
      </c>
      <c r="X343" s="98"/>
      <c r="Y343" s="8">
        <v>13.25</v>
      </c>
      <c r="Z343" s="9">
        <v>20</v>
      </c>
      <c r="AA343" s="8">
        <v>1.88</v>
      </c>
      <c r="AB343" s="8">
        <v>3.7</v>
      </c>
      <c r="AC343" s="14"/>
      <c r="AD343" s="34"/>
    </row>
    <row r="344" spans="1:30" ht="14.1" customHeight="1">
      <c r="A344" s="4" t="s">
        <v>589</v>
      </c>
      <c r="B344" s="6">
        <v>32</v>
      </c>
      <c r="C344" s="4" t="s">
        <v>31</v>
      </c>
      <c r="D344" s="6">
        <v>235</v>
      </c>
      <c r="E344" s="6">
        <v>57100</v>
      </c>
      <c r="F344" s="6">
        <v>220</v>
      </c>
      <c r="G344" s="31">
        <v>85650</v>
      </c>
      <c r="H344" s="6">
        <v>171300</v>
      </c>
      <c r="I344" s="4" t="s">
        <v>525</v>
      </c>
      <c r="J344" s="4" t="s">
        <v>590</v>
      </c>
      <c r="K344" s="92">
        <v>51.75</v>
      </c>
      <c r="L344" s="93"/>
      <c r="M344" s="92">
        <v>20.8</v>
      </c>
      <c r="N344" s="93"/>
      <c r="O344" s="120">
        <v>48.8</v>
      </c>
      <c r="P344" s="121"/>
      <c r="Q344" s="120">
        <v>18.75</v>
      </c>
      <c r="R344" s="121"/>
      <c r="S344" s="94">
        <v>20.83</v>
      </c>
      <c r="T344" s="95"/>
      <c r="U344" s="94">
        <v>21.9</v>
      </c>
      <c r="V344" s="95"/>
      <c r="W344" s="96" t="s">
        <v>589</v>
      </c>
      <c r="X344" s="98"/>
      <c r="Y344" s="8">
        <v>15</v>
      </c>
      <c r="Z344" s="9">
        <v>22</v>
      </c>
      <c r="AA344" s="8">
        <v>1.88</v>
      </c>
      <c r="AB344" s="8">
        <v>2.35</v>
      </c>
      <c r="AC344" s="14"/>
      <c r="AD344" s="34"/>
    </row>
    <row r="345" spans="1:30" ht="14.1" customHeight="1">
      <c r="A345" s="4" t="s">
        <v>589</v>
      </c>
      <c r="B345" s="6">
        <v>34</v>
      </c>
      <c r="C345" s="4" t="s">
        <v>31</v>
      </c>
      <c r="D345" s="6">
        <v>235</v>
      </c>
      <c r="E345" s="6">
        <v>61525</v>
      </c>
      <c r="F345" s="6">
        <v>235</v>
      </c>
      <c r="G345" s="31">
        <v>97550</v>
      </c>
      <c r="H345" s="6">
        <v>184600</v>
      </c>
      <c r="I345" s="4" t="s">
        <v>525</v>
      </c>
      <c r="J345" s="4" t="s">
        <v>591</v>
      </c>
      <c r="K345" s="92">
        <v>51.75</v>
      </c>
      <c r="L345" s="93"/>
      <c r="M345" s="92">
        <v>20.8</v>
      </c>
      <c r="N345" s="93"/>
      <c r="O345" s="120">
        <v>48.8</v>
      </c>
      <c r="P345" s="121"/>
      <c r="Q345" s="120">
        <v>18.75</v>
      </c>
      <c r="R345" s="121"/>
      <c r="S345" s="94">
        <v>20.83</v>
      </c>
      <c r="T345" s="95"/>
      <c r="U345" s="94">
        <v>21.9</v>
      </c>
      <c r="V345" s="95"/>
      <c r="W345" s="96" t="s">
        <v>589</v>
      </c>
      <c r="X345" s="98"/>
      <c r="Y345" s="8">
        <v>15</v>
      </c>
      <c r="Z345" s="9">
        <v>22</v>
      </c>
      <c r="AA345" s="8">
        <v>1.88</v>
      </c>
      <c r="AB345" s="8">
        <v>2.35</v>
      </c>
      <c r="AC345" s="14"/>
      <c r="AD345" s="34"/>
    </row>
    <row r="346" spans="1:30" ht="14.1" customHeight="1">
      <c r="A346" s="4" t="s">
        <v>592</v>
      </c>
      <c r="B346" s="6">
        <v>36</v>
      </c>
      <c r="C346" s="4" t="s">
        <v>31</v>
      </c>
      <c r="D346" s="6">
        <v>235</v>
      </c>
      <c r="E346" s="6">
        <v>66500</v>
      </c>
      <c r="F346" s="6">
        <v>227</v>
      </c>
      <c r="G346" s="31">
        <v>99750</v>
      </c>
      <c r="H346" s="6">
        <v>199500</v>
      </c>
      <c r="I346" s="4" t="s">
        <v>525</v>
      </c>
      <c r="J346" s="4" t="s">
        <v>593</v>
      </c>
      <c r="K346" s="92">
        <v>53.85</v>
      </c>
      <c r="L346" s="93"/>
      <c r="M346" s="92">
        <v>21.85</v>
      </c>
      <c r="N346" s="93"/>
      <c r="O346" s="120">
        <v>50.7</v>
      </c>
      <c r="P346" s="121"/>
      <c r="Q346" s="120">
        <v>19.7</v>
      </c>
      <c r="R346" s="121"/>
      <c r="S346" s="94">
        <v>21.6</v>
      </c>
      <c r="T346" s="95"/>
      <c r="U346" s="94">
        <v>22.75</v>
      </c>
      <c r="V346" s="95"/>
      <c r="W346" s="96" t="s">
        <v>592</v>
      </c>
      <c r="X346" s="98"/>
      <c r="Y346" s="8">
        <v>16</v>
      </c>
      <c r="Z346" s="9">
        <v>22</v>
      </c>
      <c r="AA346" s="8">
        <v>2.13</v>
      </c>
      <c r="AB346" s="8">
        <v>3.75</v>
      </c>
      <c r="AC346" s="14"/>
      <c r="AD346" s="34"/>
    </row>
    <row r="347" spans="1:30" ht="14.1" customHeight="1">
      <c r="A347" s="4" t="s">
        <v>592</v>
      </c>
      <c r="B347" s="6">
        <v>36</v>
      </c>
      <c r="C347" s="4" t="s">
        <v>31</v>
      </c>
      <c r="D347" s="6">
        <v>245</v>
      </c>
      <c r="E347" s="6">
        <v>66500</v>
      </c>
      <c r="F347" s="6">
        <v>227</v>
      </c>
      <c r="G347" s="31">
        <v>99750</v>
      </c>
      <c r="H347" s="6">
        <v>199500</v>
      </c>
      <c r="I347" s="4" t="s">
        <v>525</v>
      </c>
      <c r="J347" s="4" t="s">
        <v>594</v>
      </c>
      <c r="K347" s="92">
        <v>53.85</v>
      </c>
      <c r="L347" s="93"/>
      <c r="M347" s="92">
        <v>21.85</v>
      </c>
      <c r="N347" s="93"/>
      <c r="O347" s="120">
        <v>50.7</v>
      </c>
      <c r="P347" s="121"/>
      <c r="Q347" s="120">
        <v>19.7</v>
      </c>
      <c r="R347" s="121"/>
      <c r="S347" s="94">
        <v>21.6</v>
      </c>
      <c r="T347" s="95"/>
      <c r="U347" s="94">
        <v>22.75</v>
      </c>
      <c r="V347" s="95"/>
      <c r="W347" s="96" t="s">
        <v>592</v>
      </c>
      <c r="X347" s="98"/>
      <c r="Y347" s="8">
        <v>16</v>
      </c>
      <c r="Z347" s="9">
        <v>22</v>
      </c>
      <c r="AA347" s="8">
        <v>2.13</v>
      </c>
      <c r="AB347" s="8">
        <v>3.75</v>
      </c>
      <c r="AC347" s="14"/>
      <c r="AD347" s="34"/>
    </row>
    <row r="348" spans="1:30" ht="14.1" customHeight="1">
      <c r="A348" s="4" t="s">
        <v>592</v>
      </c>
      <c r="B348" s="6">
        <v>38</v>
      </c>
      <c r="C348" s="4" t="s">
        <v>31</v>
      </c>
      <c r="D348" s="6">
        <v>245</v>
      </c>
      <c r="E348" s="6">
        <v>68000</v>
      </c>
      <c r="F348" s="6">
        <v>236</v>
      </c>
      <c r="G348" s="31">
        <v>102000</v>
      </c>
      <c r="H348" s="6">
        <v>204000</v>
      </c>
      <c r="I348" s="4" t="s">
        <v>525</v>
      </c>
      <c r="J348" s="4" t="s">
        <v>595</v>
      </c>
      <c r="K348" s="92">
        <v>53.85</v>
      </c>
      <c r="L348" s="93"/>
      <c r="M348" s="92">
        <v>21.85</v>
      </c>
      <c r="N348" s="93"/>
      <c r="O348" s="120">
        <v>50.7</v>
      </c>
      <c r="P348" s="121"/>
      <c r="Q348" s="120">
        <v>19.7</v>
      </c>
      <c r="R348" s="121"/>
      <c r="S348" s="94">
        <v>21.6</v>
      </c>
      <c r="T348" s="95"/>
      <c r="U348" s="94">
        <v>22.75</v>
      </c>
      <c r="V348" s="95"/>
      <c r="W348" s="96" t="s">
        <v>592</v>
      </c>
      <c r="X348" s="98"/>
      <c r="Y348" s="8">
        <v>16</v>
      </c>
      <c r="Z348" s="9">
        <v>22</v>
      </c>
      <c r="AA348" s="8">
        <v>2.25</v>
      </c>
      <c r="AB348" s="8">
        <v>3.75</v>
      </c>
      <c r="AC348" s="14"/>
      <c r="AD348" s="34"/>
    </row>
    <row r="349" spans="1:30" ht="15" customHeight="1">
      <c r="A349" s="4" t="s">
        <v>596</v>
      </c>
      <c r="B349" s="6">
        <v>30</v>
      </c>
      <c r="C349" s="4" t="s">
        <v>31</v>
      </c>
      <c r="D349" s="6">
        <v>235</v>
      </c>
      <c r="E349" s="6">
        <v>71200</v>
      </c>
      <c r="F349" s="6">
        <v>236</v>
      </c>
      <c r="G349" s="31">
        <v>106800</v>
      </c>
      <c r="H349" s="6">
        <v>213600</v>
      </c>
      <c r="I349" s="4" t="s">
        <v>525</v>
      </c>
      <c r="J349" s="4" t="s">
        <v>597</v>
      </c>
      <c r="K349" s="92">
        <v>55.85</v>
      </c>
      <c r="L349" s="93"/>
      <c r="M349" s="92">
        <v>21.85</v>
      </c>
      <c r="N349" s="93"/>
      <c r="O349" s="120">
        <v>52.6</v>
      </c>
      <c r="P349" s="121"/>
      <c r="Q349" s="120">
        <v>19.7</v>
      </c>
      <c r="R349" s="121"/>
      <c r="S349" s="94">
        <v>22.55</v>
      </c>
      <c r="T349" s="95"/>
      <c r="U349" s="94">
        <v>23.7</v>
      </c>
      <c r="V349" s="95"/>
      <c r="W349" s="96" t="s">
        <v>596</v>
      </c>
      <c r="X349" s="98"/>
      <c r="Y349" s="8">
        <v>16.25</v>
      </c>
      <c r="Z349" s="9">
        <v>23</v>
      </c>
      <c r="AA349" s="8">
        <v>2.38</v>
      </c>
      <c r="AB349" s="8">
        <v>3.98</v>
      </c>
      <c r="AC349" s="14"/>
      <c r="AD349" s="34"/>
    </row>
    <row r="350" spans="1:30" ht="14.1" customHeight="1">
      <c r="A350" s="4" t="s">
        <v>598</v>
      </c>
      <c r="B350" s="6">
        <v>34</v>
      </c>
      <c r="C350" s="4" t="s">
        <v>31</v>
      </c>
      <c r="D350" s="6">
        <v>235</v>
      </c>
      <c r="E350" s="6">
        <v>59800</v>
      </c>
      <c r="F350" s="6">
        <v>254</v>
      </c>
      <c r="G350" s="31">
        <v>87900</v>
      </c>
      <c r="H350" s="6">
        <v>179400</v>
      </c>
      <c r="I350" s="4" t="s">
        <v>525</v>
      </c>
      <c r="J350" s="4" t="s">
        <v>599</v>
      </c>
      <c r="K350" s="92">
        <v>51.55</v>
      </c>
      <c r="L350" s="93"/>
      <c r="M350" s="92">
        <v>18.75</v>
      </c>
      <c r="N350" s="93"/>
      <c r="O350" s="120">
        <v>48.6</v>
      </c>
      <c r="P350" s="121"/>
      <c r="Q350" s="120">
        <v>15</v>
      </c>
      <c r="R350" s="121"/>
      <c r="S350" s="94">
        <v>20.5</v>
      </c>
      <c r="T350" s="95"/>
      <c r="U350" s="94">
        <v>21.55</v>
      </c>
      <c r="V350" s="95"/>
      <c r="W350" s="96" t="s">
        <v>600</v>
      </c>
      <c r="X350" s="98"/>
      <c r="Y350" s="8">
        <v>13.75</v>
      </c>
      <c r="Z350" s="9">
        <v>22</v>
      </c>
      <c r="AA350" s="8">
        <v>2.38</v>
      </c>
      <c r="AB350" s="8">
        <v>3.75</v>
      </c>
      <c r="AC350" s="14"/>
      <c r="AD350" s="34"/>
    </row>
  </sheetData>
  <mergeCells count="1672">
    <mergeCell ref="A1:A3"/>
    <mergeCell ref="B1:D1"/>
    <mergeCell ref="E1:H1"/>
    <mergeCell ref="I1:I3"/>
    <mergeCell ref="J1:J3"/>
    <mergeCell ref="K1:R1"/>
    <mergeCell ref="S1:S3"/>
    <mergeCell ref="T1:U3"/>
    <mergeCell ref="V1:W3"/>
    <mergeCell ref="X1:AB1"/>
    <mergeCell ref="AC1:AC3"/>
    <mergeCell ref="B2:B3"/>
    <mergeCell ref="C2:C3"/>
    <mergeCell ref="D2:D3"/>
    <mergeCell ref="E2:E3"/>
    <mergeCell ref="F2:F3"/>
    <mergeCell ref="G2:G3"/>
    <mergeCell ref="H2:H3"/>
    <mergeCell ref="K2:L2"/>
    <mergeCell ref="M2:O2"/>
    <mergeCell ref="P2:R2"/>
    <mergeCell ref="X2:X3"/>
    <mergeCell ref="Y2:Y3"/>
    <mergeCell ref="Z2:Z3"/>
    <mergeCell ref="AA2:AA3"/>
    <mergeCell ref="AB2:AB3"/>
    <mergeCell ref="N3:O3"/>
    <mergeCell ref="P3:Q3"/>
    <mergeCell ref="N4:O4"/>
    <mergeCell ref="P4:Q4"/>
    <mergeCell ref="T4:U4"/>
    <mergeCell ref="V4:W4"/>
    <mergeCell ref="N5:O5"/>
    <mergeCell ref="P5:Q5"/>
    <mergeCell ref="T5:U5"/>
    <mergeCell ref="V5:W5"/>
    <mergeCell ref="N6:O6"/>
    <mergeCell ref="P6:Q6"/>
    <mergeCell ref="T6:U6"/>
    <mergeCell ref="V6:W6"/>
    <mergeCell ref="N7:O7"/>
    <mergeCell ref="P7:Q7"/>
    <mergeCell ref="T7:U7"/>
    <mergeCell ref="V7:W7"/>
    <mergeCell ref="N8:O8"/>
    <mergeCell ref="P8:Q8"/>
    <mergeCell ref="T8:U8"/>
    <mergeCell ref="V8:W8"/>
    <mergeCell ref="N9:O9"/>
    <mergeCell ref="P9:Q9"/>
    <mergeCell ref="T9:U9"/>
    <mergeCell ref="V9:W9"/>
    <mergeCell ref="N10:O10"/>
    <mergeCell ref="P10:Q10"/>
    <mergeCell ref="T10:U10"/>
    <mergeCell ref="V10:W10"/>
    <mergeCell ref="N11:O11"/>
    <mergeCell ref="P11:Q11"/>
    <mergeCell ref="T11:U11"/>
    <mergeCell ref="V11:W11"/>
    <mergeCell ref="N12:O12"/>
    <mergeCell ref="P12:Q12"/>
    <mergeCell ref="T12:U12"/>
    <mergeCell ref="V12:W12"/>
    <mergeCell ref="N13:O13"/>
    <mergeCell ref="P13:Q13"/>
    <mergeCell ref="T13:U13"/>
    <mergeCell ref="V13:W13"/>
    <mergeCell ref="N14:O14"/>
    <mergeCell ref="P14:Q14"/>
    <mergeCell ref="T14:U14"/>
    <mergeCell ref="V14:W14"/>
    <mergeCell ref="N15:O15"/>
    <mergeCell ref="P15:Q15"/>
    <mergeCell ref="T15:U15"/>
    <mergeCell ref="V15:W15"/>
    <mergeCell ref="N16:O16"/>
    <mergeCell ref="P16:Q16"/>
    <mergeCell ref="T16:U16"/>
    <mergeCell ref="V16:W16"/>
    <mergeCell ref="N17:O17"/>
    <mergeCell ref="P17:Q17"/>
    <mergeCell ref="T17:U17"/>
    <mergeCell ref="V17:W17"/>
    <mergeCell ref="N18:O18"/>
    <mergeCell ref="P18:Q18"/>
    <mergeCell ref="T18:U18"/>
    <mergeCell ref="V18:W18"/>
    <mergeCell ref="N19:O19"/>
    <mergeCell ref="P19:Q19"/>
    <mergeCell ref="T19:U19"/>
    <mergeCell ref="V19:W19"/>
    <mergeCell ref="N20:O20"/>
    <mergeCell ref="P20:Q20"/>
    <mergeCell ref="T20:U20"/>
    <mergeCell ref="V20:W20"/>
    <mergeCell ref="N21:O21"/>
    <mergeCell ref="P21:Q21"/>
    <mergeCell ref="T21:U21"/>
    <mergeCell ref="V21:W21"/>
    <mergeCell ref="N22:O22"/>
    <mergeCell ref="P22:Q22"/>
    <mergeCell ref="T22:U22"/>
    <mergeCell ref="V22:W22"/>
    <mergeCell ref="N23:O23"/>
    <mergeCell ref="P23:Q23"/>
    <mergeCell ref="T23:U23"/>
    <mergeCell ref="V23:W23"/>
    <mergeCell ref="N24:O24"/>
    <mergeCell ref="P24:Q24"/>
    <mergeCell ref="T24:U24"/>
    <mergeCell ref="V24:W24"/>
    <mergeCell ref="N25:O25"/>
    <mergeCell ref="P25:Q25"/>
    <mergeCell ref="T25:U25"/>
    <mergeCell ref="V25:W25"/>
    <mergeCell ref="N26:O26"/>
    <mergeCell ref="P26:Q26"/>
    <mergeCell ref="T26:U26"/>
    <mergeCell ref="V26:W26"/>
    <mergeCell ref="N27:O27"/>
    <mergeCell ref="P27:Q27"/>
    <mergeCell ref="T27:U27"/>
    <mergeCell ref="V27:W27"/>
    <mergeCell ref="N28:O28"/>
    <mergeCell ref="P28:Q28"/>
    <mergeCell ref="T28:U28"/>
    <mergeCell ref="V28:W28"/>
    <mergeCell ref="N29:O29"/>
    <mergeCell ref="P29:Q29"/>
    <mergeCell ref="T29:U29"/>
    <mergeCell ref="V29:W29"/>
    <mergeCell ref="N30:O30"/>
    <mergeCell ref="P30:Q30"/>
    <mergeCell ref="T30:U30"/>
    <mergeCell ref="V30:W30"/>
    <mergeCell ref="N31:O31"/>
    <mergeCell ref="P31:Q31"/>
    <mergeCell ref="T31:U31"/>
    <mergeCell ref="V31:W31"/>
    <mergeCell ref="N32:O32"/>
    <mergeCell ref="P32:Q32"/>
    <mergeCell ref="T32:U32"/>
    <mergeCell ref="V32:W32"/>
    <mergeCell ref="N33:O33"/>
    <mergeCell ref="P33:Q33"/>
    <mergeCell ref="T33:U33"/>
    <mergeCell ref="V33:W33"/>
    <mergeCell ref="N34:O34"/>
    <mergeCell ref="P34:Q34"/>
    <mergeCell ref="T34:U34"/>
    <mergeCell ref="V34:W34"/>
    <mergeCell ref="N35:O35"/>
    <mergeCell ref="P35:Q35"/>
    <mergeCell ref="T35:U35"/>
    <mergeCell ref="V35:W35"/>
    <mergeCell ref="N36:O36"/>
    <mergeCell ref="P36:Q36"/>
    <mergeCell ref="T36:U36"/>
    <mergeCell ref="V36:W36"/>
    <mergeCell ref="N37:O37"/>
    <mergeCell ref="P37:Q37"/>
    <mergeCell ref="T37:U37"/>
    <mergeCell ref="V37:W37"/>
    <mergeCell ref="N38:O38"/>
    <mergeCell ref="P38:Q38"/>
    <mergeCell ref="T38:U38"/>
    <mergeCell ref="V38:W38"/>
    <mergeCell ref="N39:O39"/>
    <mergeCell ref="P39:Q39"/>
    <mergeCell ref="T39:U39"/>
    <mergeCell ref="V39:W39"/>
    <mergeCell ref="N40:O40"/>
    <mergeCell ref="P40:Q40"/>
    <mergeCell ref="T40:U40"/>
    <mergeCell ref="V40:W40"/>
    <mergeCell ref="N41:O41"/>
    <mergeCell ref="P41:Q41"/>
    <mergeCell ref="T41:U41"/>
    <mergeCell ref="V41:W41"/>
    <mergeCell ref="N42:O42"/>
    <mergeCell ref="P42:Q42"/>
    <mergeCell ref="T42:U42"/>
    <mergeCell ref="V42:W42"/>
    <mergeCell ref="N43:O43"/>
    <mergeCell ref="P43:Q43"/>
    <mergeCell ref="T43:U43"/>
    <mergeCell ref="V43:W43"/>
    <mergeCell ref="N44:O44"/>
    <mergeCell ref="P44:Q44"/>
    <mergeCell ref="T44:U44"/>
    <mergeCell ref="V44:W44"/>
    <mergeCell ref="N45:O45"/>
    <mergeCell ref="P45:Q45"/>
    <mergeCell ref="T45:U45"/>
    <mergeCell ref="V45:W45"/>
    <mergeCell ref="N46:O46"/>
    <mergeCell ref="P46:Q46"/>
    <mergeCell ref="T46:U46"/>
    <mergeCell ref="V46:W46"/>
    <mergeCell ref="N47:O47"/>
    <mergeCell ref="P47:Q47"/>
    <mergeCell ref="T47:U47"/>
    <mergeCell ref="V47:W47"/>
    <mergeCell ref="N48:O48"/>
    <mergeCell ref="P48:Q48"/>
    <mergeCell ref="T48:U48"/>
    <mergeCell ref="V48:W48"/>
    <mergeCell ref="N49:O49"/>
    <mergeCell ref="P49:Q49"/>
    <mergeCell ref="T49:U49"/>
    <mergeCell ref="V49:W49"/>
    <mergeCell ref="N50:O50"/>
    <mergeCell ref="P50:Q50"/>
    <mergeCell ref="T50:U50"/>
    <mergeCell ref="V50:W50"/>
    <mergeCell ref="N51:O51"/>
    <mergeCell ref="P51:Q51"/>
    <mergeCell ref="T51:U51"/>
    <mergeCell ref="V51:W51"/>
    <mergeCell ref="A52:A54"/>
    <mergeCell ref="B52:D52"/>
    <mergeCell ref="E52:H52"/>
    <mergeCell ref="I52:I54"/>
    <mergeCell ref="J52:J54"/>
    <mergeCell ref="K52:R52"/>
    <mergeCell ref="S52:S54"/>
    <mergeCell ref="T52:U54"/>
    <mergeCell ref="V52:W54"/>
    <mergeCell ref="X52:AB52"/>
    <mergeCell ref="AC52:AC54"/>
    <mergeCell ref="B53:B54"/>
    <mergeCell ref="C53:C54"/>
    <mergeCell ref="D53:D54"/>
    <mergeCell ref="E53:E54"/>
    <mergeCell ref="F53:F54"/>
    <mergeCell ref="G53:G54"/>
    <mergeCell ref="H53:H54"/>
    <mergeCell ref="K53:L53"/>
    <mergeCell ref="M53:O53"/>
    <mergeCell ref="P53:R53"/>
    <mergeCell ref="X53:X54"/>
    <mergeCell ref="Y53:Y54"/>
    <mergeCell ref="Z53:Z54"/>
    <mergeCell ref="AA53:AA54"/>
    <mergeCell ref="AB53:AB54"/>
    <mergeCell ref="N54:O54"/>
    <mergeCell ref="P54:Q54"/>
    <mergeCell ref="N55:O55"/>
    <mergeCell ref="P55:Q55"/>
    <mergeCell ref="T55:U55"/>
    <mergeCell ref="V55:W55"/>
    <mergeCell ref="N56:O56"/>
    <mergeCell ref="P56:Q56"/>
    <mergeCell ref="T56:U56"/>
    <mergeCell ref="V56:W56"/>
    <mergeCell ref="N57:O57"/>
    <mergeCell ref="P57:Q57"/>
    <mergeCell ref="T57:U57"/>
    <mergeCell ref="V57:W57"/>
    <mergeCell ref="N58:O58"/>
    <mergeCell ref="P58:Q58"/>
    <mergeCell ref="T58:U58"/>
    <mergeCell ref="V58:W58"/>
    <mergeCell ref="N59:O59"/>
    <mergeCell ref="P59:Q59"/>
    <mergeCell ref="T59:U59"/>
    <mergeCell ref="V59:W59"/>
    <mergeCell ref="N60:O60"/>
    <mergeCell ref="P60:Q60"/>
    <mergeCell ref="T60:U60"/>
    <mergeCell ref="V60:W60"/>
    <mergeCell ref="N61:O61"/>
    <mergeCell ref="P61:Q61"/>
    <mergeCell ref="T61:U61"/>
    <mergeCell ref="V61:W61"/>
    <mergeCell ref="N62:O62"/>
    <mergeCell ref="P62:Q62"/>
    <mergeCell ref="T62:U62"/>
    <mergeCell ref="V62:W62"/>
    <mergeCell ref="N63:O63"/>
    <mergeCell ref="P63:Q63"/>
    <mergeCell ref="T63:U63"/>
    <mergeCell ref="V63:W63"/>
    <mergeCell ref="N64:O64"/>
    <mergeCell ref="P64:Q64"/>
    <mergeCell ref="T64:U64"/>
    <mergeCell ref="V64:W64"/>
    <mergeCell ref="N65:O65"/>
    <mergeCell ref="P65:Q65"/>
    <mergeCell ref="T65:U65"/>
    <mergeCell ref="V65:W65"/>
    <mergeCell ref="N66:O66"/>
    <mergeCell ref="P66:Q66"/>
    <mergeCell ref="T66:U66"/>
    <mergeCell ref="V66:W66"/>
    <mergeCell ref="N67:O67"/>
    <mergeCell ref="P67:Q67"/>
    <mergeCell ref="T67:U67"/>
    <mergeCell ref="V67:W67"/>
    <mergeCell ref="N68:O68"/>
    <mergeCell ref="P68:Q68"/>
    <mergeCell ref="T68:U68"/>
    <mergeCell ref="V68:W68"/>
    <mergeCell ref="N69:O69"/>
    <mergeCell ref="P69:Q69"/>
    <mergeCell ref="T69:U69"/>
    <mergeCell ref="V69:W69"/>
    <mergeCell ref="N70:O70"/>
    <mergeCell ref="P70:Q70"/>
    <mergeCell ref="T70:U70"/>
    <mergeCell ref="V70:W70"/>
    <mergeCell ref="N71:O71"/>
    <mergeCell ref="P71:Q71"/>
    <mergeCell ref="T71:U71"/>
    <mergeCell ref="V71:W71"/>
    <mergeCell ref="N72:O72"/>
    <mergeCell ref="P72:Q72"/>
    <mergeCell ref="T72:U72"/>
    <mergeCell ref="V72:W72"/>
    <mergeCell ref="N73:O73"/>
    <mergeCell ref="P73:Q73"/>
    <mergeCell ref="T73:U73"/>
    <mergeCell ref="V73:W73"/>
    <mergeCell ref="N74:O74"/>
    <mergeCell ref="P74:Q74"/>
    <mergeCell ref="T74:U74"/>
    <mergeCell ref="V74:W74"/>
    <mergeCell ref="N75:O75"/>
    <mergeCell ref="P75:Q75"/>
    <mergeCell ref="T75:U75"/>
    <mergeCell ref="V75:W75"/>
    <mergeCell ref="N76:O76"/>
    <mergeCell ref="P76:Q76"/>
    <mergeCell ref="T76:U76"/>
    <mergeCell ref="V76:W76"/>
    <mergeCell ref="N77:O77"/>
    <mergeCell ref="P77:Q77"/>
    <mergeCell ref="T77:U77"/>
    <mergeCell ref="V77:W77"/>
    <mergeCell ref="N78:O78"/>
    <mergeCell ref="P78:Q78"/>
    <mergeCell ref="T78:U78"/>
    <mergeCell ref="V78:W78"/>
    <mergeCell ref="N79:O79"/>
    <mergeCell ref="P79:Q79"/>
    <mergeCell ref="T79:U79"/>
    <mergeCell ref="V79:W79"/>
    <mergeCell ref="N80:O80"/>
    <mergeCell ref="P80:Q80"/>
    <mergeCell ref="T80:U80"/>
    <mergeCell ref="V80:W80"/>
    <mergeCell ref="N81:O81"/>
    <mergeCell ref="P81:Q81"/>
    <mergeCell ref="T81:U81"/>
    <mergeCell ref="V81:W81"/>
    <mergeCell ref="N82:O82"/>
    <mergeCell ref="P82:Q82"/>
    <mergeCell ref="T82:U82"/>
    <mergeCell ref="V82:W82"/>
    <mergeCell ref="N83:O83"/>
    <mergeCell ref="P83:Q83"/>
    <mergeCell ref="T83:U83"/>
    <mergeCell ref="V83:W83"/>
    <mergeCell ref="N84:O84"/>
    <mergeCell ref="P84:Q84"/>
    <mergeCell ref="T84:U84"/>
    <mergeCell ref="V84:W84"/>
    <mergeCell ref="N85:O85"/>
    <mergeCell ref="P85:Q85"/>
    <mergeCell ref="T85:U85"/>
    <mergeCell ref="V85:W85"/>
    <mergeCell ref="N86:O86"/>
    <mergeCell ref="P86:Q86"/>
    <mergeCell ref="T86:U86"/>
    <mergeCell ref="V86:W86"/>
    <mergeCell ref="N87:O87"/>
    <mergeCell ref="P87:Q87"/>
    <mergeCell ref="T87:U87"/>
    <mergeCell ref="V87:W87"/>
    <mergeCell ref="N88:O88"/>
    <mergeCell ref="P88:Q88"/>
    <mergeCell ref="T88:U88"/>
    <mergeCell ref="V88:W88"/>
    <mergeCell ref="N89:O89"/>
    <mergeCell ref="P89:Q89"/>
    <mergeCell ref="T89:U89"/>
    <mergeCell ref="V89:W89"/>
    <mergeCell ref="N90:O90"/>
    <mergeCell ref="P90:Q90"/>
    <mergeCell ref="T90:U90"/>
    <mergeCell ref="V90:W90"/>
    <mergeCell ref="N91:O91"/>
    <mergeCell ref="P91:Q91"/>
    <mergeCell ref="T91:U91"/>
    <mergeCell ref="V91:W91"/>
    <mergeCell ref="N92:O92"/>
    <mergeCell ref="P92:Q92"/>
    <mergeCell ref="T92:U92"/>
    <mergeCell ref="V92:W92"/>
    <mergeCell ref="N93:O93"/>
    <mergeCell ref="P93:Q93"/>
    <mergeCell ref="T93:U93"/>
    <mergeCell ref="V93:W93"/>
    <mergeCell ref="N94:O94"/>
    <mergeCell ref="P94:Q94"/>
    <mergeCell ref="T94:U94"/>
    <mergeCell ref="V94:W94"/>
    <mergeCell ref="N95:O95"/>
    <mergeCell ref="P95:Q95"/>
    <mergeCell ref="T95:U95"/>
    <mergeCell ref="V95:W95"/>
    <mergeCell ref="N96:O96"/>
    <mergeCell ref="P96:Q96"/>
    <mergeCell ref="T96:U96"/>
    <mergeCell ref="V96:W96"/>
    <mergeCell ref="N97:O97"/>
    <mergeCell ref="P97:Q97"/>
    <mergeCell ref="T97:U97"/>
    <mergeCell ref="V97:W97"/>
    <mergeCell ref="A98:A100"/>
    <mergeCell ref="B98:D98"/>
    <mergeCell ref="E98:H98"/>
    <mergeCell ref="I98:I100"/>
    <mergeCell ref="J98:J100"/>
    <mergeCell ref="K98:R98"/>
    <mergeCell ref="S98:S100"/>
    <mergeCell ref="T98:U100"/>
    <mergeCell ref="V98:W100"/>
    <mergeCell ref="X98:AB98"/>
    <mergeCell ref="AC98:AC100"/>
    <mergeCell ref="B99:B100"/>
    <mergeCell ref="C99:C100"/>
    <mergeCell ref="D99:D100"/>
    <mergeCell ref="E99:E100"/>
    <mergeCell ref="F99:F100"/>
    <mergeCell ref="G99:G100"/>
    <mergeCell ref="H99:H100"/>
    <mergeCell ref="K99:L99"/>
    <mergeCell ref="M99:O99"/>
    <mergeCell ref="P99:R99"/>
    <mergeCell ref="X99:X100"/>
    <mergeCell ref="Y99:Y100"/>
    <mergeCell ref="Z99:Z100"/>
    <mergeCell ref="AA99:AA100"/>
    <mergeCell ref="AB99:AB100"/>
    <mergeCell ref="N100:O100"/>
    <mergeCell ref="P100:Q100"/>
    <mergeCell ref="N101:O101"/>
    <mergeCell ref="P101:Q101"/>
    <mergeCell ref="T101:U101"/>
    <mergeCell ref="V101:W101"/>
    <mergeCell ref="N102:O102"/>
    <mergeCell ref="P102:Q102"/>
    <mergeCell ref="T102:U102"/>
    <mergeCell ref="V102:W102"/>
    <mergeCell ref="N103:O103"/>
    <mergeCell ref="P103:Q103"/>
    <mergeCell ref="T103:U103"/>
    <mergeCell ref="V103:W103"/>
    <mergeCell ref="N104:O104"/>
    <mergeCell ref="P104:Q104"/>
    <mergeCell ref="T104:U104"/>
    <mergeCell ref="V104:W104"/>
    <mergeCell ref="N105:O105"/>
    <mergeCell ref="P105:Q105"/>
    <mergeCell ref="T105:U105"/>
    <mergeCell ref="V105:W105"/>
    <mergeCell ref="N106:O106"/>
    <mergeCell ref="P106:Q106"/>
    <mergeCell ref="T106:U106"/>
    <mergeCell ref="V106:W106"/>
    <mergeCell ref="N107:O107"/>
    <mergeCell ref="P107:Q107"/>
    <mergeCell ref="T107:U107"/>
    <mergeCell ref="V107:W107"/>
    <mergeCell ref="N108:O108"/>
    <mergeCell ref="P108:Q108"/>
    <mergeCell ref="T108:U108"/>
    <mergeCell ref="V108:W108"/>
    <mergeCell ref="N109:O109"/>
    <mergeCell ref="P109:Q109"/>
    <mergeCell ref="T109:U109"/>
    <mergeCell ref="V109:W109"/>
    <mergeCell ref="N110:O110"/>
    <mergeCell ref="P110:Q110"/>
    <mergeCell ref="T110:U110"/>
    <mergeCell ref="V110:W110"/>
    <mergeCell ref="N111:O111"/>
    <mergeCell ref="P111:Q111"/>
    <mergeCell ref="T111:U111"/>
    <mergeCell ref="V111:W111"/>
    <mergeCell ref="N112:O112"/>
    <mergeCell ref="P112:Q112"/>
    <mergeCell ref="T112:U112"/>
    <mergeCell ref="V112:W112"/>
    <mergeCell ref="N113:O113"/>
    <mergeCell ref="P113:Q113"/>
    <mergeCell ref="T113:U113"/>
    <mergeCell ref="V113:W113"/>
    <mergeCell ref="N114:O114"/>
    <mergeCell ref="P114:Q114"/>
    <mergeCell ref="T114:U114"/>
    <mergeCell ref="V114:W114"/>
    <mergeCell ref="N115:O115"/>
    <mergeCell ref="P115:Q115"/>
    <mergeCell ref="T115:U115"/>
    <mergeCell ref="V115:W115"/>
    <mergeCell ref="N116:O116"/>
    <mergeCell ref="P116:Q116"/>
    <mergeCell ref="T116:U116"/>
    <mergeCell ref="V116:W116"/>
    <mergeCell ref="N117:O117"/>
    <mergeCell ref="P117:Q117"/>
    <mergeCell ref="T117:U117"/>
    <mergeCell ref="V117:W117"/>
    <mergeCell ref="N118:O118"/>
    <mergeCell ref="P118:Q118"/>
    <mergeCell ref="T118:U118"/>
    <mergeCell ref="V118:W118"/>
    <mergeCell ref="N119:O119"/>
    <mergeCell ref="P119:Q119"/>
    <mergeCell ref="T119:U119"/>
    <mergeCell ref="V119:W119"/>
    <mergeCell ref="N120:O120"/>
    <mergeCell ref="P120:Q120"/>
    <mergeCell ref="T120:U120"/>
    <mergeCell ref="V120:W120"/>
    <mergeCell ref="N121:O121"/>
    <mergeCell ref="P121:Q121"/>
    <mergeCell ref="T121:U121"/>
    <mergeCell ref="V121:W121"/>
    <mergeCell ref="N122:O122"/>
    <mergeCell ref="P122:Q122"/>
    <mergeCell ref="T122:U122"/>
    <mergeCell ref="V122:W122"/>
    <mergeCell ref="N123:O123"/>
    <mergeCell ref="P123:Q123"/>
    <mergeCell ref="T123:U123"/>
    <mergeCell ref="V123:W123"/>
    <mergeCell ref="N124:O124"/>
    <mergeCell ref="P124:Q124"/>
    <mergeCell ref="T124:U124"/>
    <mergeCell ref="V124:W124"/>
    <mergeCell ref="N125:O125"/>
    <mergeCell ref="P125:Q125"/>
    <mergeCell ref="T125:U125"/>
    <mergeCell ref="V125:W125"/>
    <mergeCell ref="N126:O126"/>
    <mergeCell ref="P126:Q126"/>
    <mergeCell ref="T126:U126"/>
    <mergeCell ref="V126:W126"/>
    <mergeCell ref="N127:O127"/>
    <mergeCell ref="P127:Q127"/>
    <mergeCell ref="T127:U127"/>
    <mergeCell ref="V127:W127"/>
    <mergeCell ref="N128:O128"/>
    <mergeCell ref="P128:Q128"/>
    <mergeCell ref="T128:U128"/>
    <mergeCell ref="V128:W128"/>
    <mergeCell ref="N129:O129"/>
    <mergeCell ref="P129:Q129"/>
    <mergeCell ref="T129:U129"/>
    <mergeCell ref="V129:W129"/>
    <mergeCell ref="N130:O130"/>
    <mergeCell ref="P130:Q130"/>
    <mergeCell ref="T130:U130"/>
    <mergeCell ref="V130:W130"/>
    <mergeCell ref="N131:O131"/>
    <mergeCell ref="P131:Q131"/>
    <mergeCell ref="T131:U131"/>
    <mergeCell ref="V131:W131"/>
    <mergeCell ref="N132:O132"/>
    <mergeCell ref="P132:Q132"/>
    <mergeCell ref="T132:U132"/>
    <mergeCell ref="V132:W132"/>
    <mergeCell ref="N133:O133"/>
    <mergeCell ref="P133:Q133"/>
    <mergeCell ref="T133:U133"/>
    <mergeCell ref="V133:W133"/>
    <mergeCell ref="N134:O134"/>
    <mergeCell ref="P134:Q134"/>
    <mergeCell ref="T134:U134"/>
    <mergeCell ref="V134:W134"/>
    <mergeCell ref="N135:O135"/>
    <mergeCell ref="P135:Q135"/>
    <mergeCell ref="T135:U135"/>
    <mergeCell ref="V135:W135"/>
    <mergeCell ref="N136:O136"/>
    <mergeCell ref="P136:Q136"/>
    <mergeCell ref="T136:U136"/>
    <mergeCell ref="V136:W136"/>
    <mergeCell ref="N137:O137"/>
    <mergeCell ref="P137:Q137"/>
    <mergeCell ref="T137:U137"/>
    <mergeCell ref="V137:W137"/>
    <mergeCell ref="N138:O138"/>
    <mergeCell ref="P138:Q138"/>
    <mergeCell ref="T138:U138"/>
    <mergeCell ref="V138:W138"/>
    <mergeCell ref="N139:O139"/>
    <mergeCell ref="P139:Q139"/>
    <mergeCell ref="T139:U139"/>
    <mergeCell ref="V139:W139"/>
    <mergeCell ref="N140:O140"/>
    <mergeCell ref="P140:Q140"/>
    <mergeCell ref="T140:U140"/>
    <mergeCell ref="V140:W140"/>
    <mergeCell ref="A141:A143"/>
    <mergeCell ref="B141:D141"/>
    <mergeCell ref="E141:H141"/>
    <mergeCell ref="I141:I143"/>
    <mergeCell ref="J141:J143"/>
    <mergeCell ref="K141:R141"/>
    <mergeCell ref="S141:S143"/>
    <mergeCell ref="T141:U143"/>
    <mergeCell ref="V141:W143"/>
    <mergeCell ref="X141:AB141"/>
    <mergeCell ref="AC141:AC143"/>
    <mergeCell ref="B142:B143"/>
    <mergeCell ref="C142:C143"/>
    <mergeCell ref="D142:D143"/>
    <mergeCell ref="E142:E143"/>
    <mergeCell ref="F142:F143"/>
    <mergeCell ref="G142:G143"/>
    <mergeCell ref="H142:H143"/>
    <mergeCell ref="K142:L142"/>
    <mergeCell ref="M142:O142"/>
    <mergeCell ref="P142:R142"/>
    <mergeCell ref="X142:X143"/>
    <mergeCell ref="Y142:Y143"/>
    <mergeCell ref="Z142:Z143"/>
    <mergeCell ref="AA142:AA143"/>
    <mergeCell ref="AB142:AB143"/>
    <mergeCell ref="N143:O143"/>
    <mergeCell ref="P143:Q143"/>
    <mergeCell ref="N144:O144"/>
    <mergeCell ref="P144:Q144"/>
    <mergeCell ref="T144:U144"/>
    <mergeCell ref="V144:W144"/>
    <mergeCell ref="A145:AD145"/>
    <mergeCell ref="A146:A148"/>
    <mergeCell ref="B146:D146"/>
    <mergeCell ref="E146:H146"/>
    <mergeCell ref="I146:I148"/>
    <mergeCell ref="J146:J148"/>
    <mergeCell ref="K146:R146"/>
    <mergeCell ref="S146:S148"/>
    <mergeCell ref="T146:U148"/>
    <mergeCell ref="V146:W148"/>
    <mergeCell ref="X146:AB146"/>
    <mergeCell ref="AC146:AC148"/>
    <mergeCell ref="B147:B148"/>
    <mergeCell ref="C147:C148"/>
    <mergeCell ref="D147:D148"/>
    <mergeCell ref="E147:E148"/>
    <mergeCell ref="F147:F148"/>
    <mergeCell ref="G147:G148"/>
    <mergeCell ref="H147:H148"/>
    <mergeCell ref="K147:L147"/>
    <mergeCell ref="M147:O147"/>
    <mergeCell ref="P147:R147"/>
    <mergeCell ref="X147:X148"/>
    <mergeCell ref="Y147:Y148"/>
    <mergeCell ref="Z147:Z148"/>
    <mergeCell ref="AA147:AA148"/>
    <mergeCell ref="AB147:AB148"/>
    <mergeCell ref="N148:O148"/>
    <mergeCell ref="P148:Q148"/>
    <mergeCell ref="N149:O149"/>
    <mergeCell ref="P149:Q149"/>
    <mergeCell ref="T149:U149"/>
    <mergeCell ref="V149:W149"/>
    <mergeCell ref="N150:O150"/>
    <mergeCell ref="P150:Q150"/>
    <mergeCell ref="T150:U150"/>
    <mergeCell ref="V150:W150"/>
    <mergeCell ref="N151:O151"/>
    <mergeCell ref="P151:Q151"/>
    <mergeCell ref="T151:U151"/>
    <mergeCell ref="V151:W151"/>
    <mergeCell ref="N152:O152"/>
    <mergeCell ref="P152:Q152"/>
    <mergeCell ref="T152:U152"/>
    <mergeCell ref="V152:W152"/>
    <mergeCell ref="N153:O153"/>
    <mergeCell ref="P153:Q153"/>
    <mergeCell ref="T153:U153"/>
    <mergeCell ref="V153:W153"/>
    <mergeCell ref="N154:O154"/>
    <mergeCell ref="P154:Q154"/>
    <mergeCell ref="T154:U154"/>
    <mergeCell ref="V154:W154"/>
    <mergeCell ref="N155:O155"/>
    <mergeCell ref="P155:Q155"/>
    <mergeCell ref="T155:U155"/>
    <mergeCell ref="V155:W155"/>
    <mergeCell ref="N156:O156"/>
    <mergeCell ref="P156:Q156"/>
    <mergeCell ref="T156:U156"/>
    <mergeCell ref="V156:W156"/>
    <mergeCell ref="N157:O157"/>
    <mergeCell ref="P157:Q157"/>
    <mergeCell ref="T157:U157"/>
    <mergeCell ref="V157:W157"/>
    <mergeCell ref="N158:O158"/>
    <mergeCell ref="P158:Q158"/>
    <mergeCell ref="T158:U158"/>
    <mergeCell ref="V158:W158"/>
    <mergeCell ref="N159:O159"/>
    <mergeCell ref="P159:Q159"/>
    <mergeCell ref="T159:U159"/>
    <mergeCell ref="V159:W159"/>
    <mergeCell ref="N160:O160"/>
    <mergeCell ref="P160:Q160"/>
    <mergeCell ref="T160:U160"/>
    <mergeCell ref="V160:W160"/>
    <mergeCell ref="N161:O161"/>
    <mergeCell ref="P161:Q161"/>
    <mergeCell ref="T161:U161"/>
    <mergeCell ref="V161:W161"/>
    <mergeCell ref="N162:O162"/>
    <mergeCell ref="P162:Q162"/>
    <mergeCell ref="T162:U162"/>
    <mergeCell ref="V162:W162"/>
    <mergeCell ref="N163:O163"/>
    <mergeCell ref="P163:Q163"/>
    <mergeCell ref="T163:U163"/>
    <mergeCell ref="V163:W163"/>
    <mergeCell ref="N164:O164"/>
    <mergeCell ref="P164:Q164"/>
    <mergeCell ref="T164:U164"/>
    <mergeCell ref="V164:W164"/>
    <mergeCell ref="N165:O165"/>
    <mergeCell ref="P165:Q165"/>
    <mergeCell ref="T165:U165"/>
    <mergeCell ref="V165:W165"/>
    <mergeCell ref="N166:O166"/>
    <mergeCell ref="P166:Q166"/>
    <mergeCell ref="T166:U166"/>
    <mergeCell ref="V166:W166"/>
    <mergeCell ref="N167:O167"/>
    <mergeCell ref="P167:Q167"/>
    <mergeCell ref="T167:U167"/>
    <mergeCell ref="V167:W167"/>
    <mergeCell ref="N168:O168"/>
    <mergeCell ref="P168:Q168"/>
    <mergeCell ref="T168:U168"/>
    <mergeCell ref="V168:W168"/>
    <mergeCell ref="N169:O169"/>
    <mergeCell ref="P169:Q169"/>
    <mergeCell ref="T169:U169"/>
    <mergeCell ref="V169:W169"/>
    <mergeCell ref="N170:O170"/>
    <mergeCell ref="P170:Q170"/>
    <mergeCell ref="T170:U170"/>
    <mergeCell ref="V170:W170"/>
    <mergeCell ref="N171:O171"/>
    <mergeCell ref="P171:Q171"/>
    <mergeCell ref="T171:U171"/>
    <mergeCell ref="V171:W171"/>
    <mergeCell ref="N172:O172"/>
    <mergeCell ref="P172:Q172"/>
    <mergeCell ref="T172:U172"/>
    <mergeCell ref="V172:W172"/>
    <mergeCell ref="N173:O173"/>
    <mergeCell ref="P173:Q173"/>
    <mergeCell ref="T173:U173"/>
    <mergeCell ref="V173:W173"/>
    <mergeCell ref="N174:O174"/>
    <mergeCell ref="P174:Q174"/>
    <mergeCell ref="T174:U174"/>
    <mergeCell ref="V174:W174"/>
    <mergeCell ref="N175:O175"/>
    <mergeCell ref="P175:Q175"/>
    <mergeCell ref="T175:U175"/>
    <mergeCell ref="V175:W175"/>
    <mergeCell ref="N176:O176"/>
    <mergeCell ref="P176:Q176"/>
    <mergeCell ref="T176:U176"/>
    <mergeCell ref="V176:W176"/>
    <mergeCell ref="N177:O177"/>
    <mergeCell ref="P177:Q177"/>
    <mergeCell ref="T177:U177"/>
    <mergeCell ref="V177:W177"/>
    <mergeCell ref="N178:O178"/>
    <mergeCell ref="P178:Q178"/>
    <mergeCell ref="T178:U178"/>
    <mergeCell ref="V178:W178"/>
    <mergeCell ref="N179:O179"/>
    <mergeCell ref="P179:Q179"/>
    <mergeCell ref="T179:U179"/>
    <mergeCell ref="V179:W179"/>
    <mergeCell ref="N180:O180"/>
    <mergeCell ref="P180:Q180"/>
    <mergeCell ref="T180:U180"/>
    <mergeCell ref="V180:W180"/>
    <mergeCell ref="N181:O181"/>
    <mergeCell ref="P181:Q181"/>
    <mergeCell ref="T181:U181"/>
    <mergeCell ref="V181:W181"/>
    <mergeCell ref="N182:O182"/>
    <mergeCell ref="P182:Q182"/>
    <mergeCell ref="T182:U182"/>
    <mergeCell ref="V182:W182"/>
    <mergeCell ref="A183:A185"/>
    <mergeCell ref="B183:D183"/>
    <mergeCell ref="E183:H183"/>
    <mergeCell ref="I183:I185"/>
    <mergeCell ref="J183:J185"/>
    <mergeCell ref="K183:R183"/>
    <mergeCell ref="S183:S185"/>
    <mergeCell ref="T183:U185"/>
    <mergeCell ref="V183:W185"/>
    <mergeCell ref="X183:AB183"/>
    <mergeCell ref="AC183:AC185"/>
    <mergeCell ref="B184:B185"/>
    <mergeCell ref="C184:C185"/>
    <mergeCell ref="D184:D185"/>
    <mergeCell ref="E184:E185"/>
    <mergeCell ref="F184:F185"/>
    <mergeCell ref="G184:G185"/>
    <mergeCell ref="H184:H185"/>
    <mergeCell ref="K184:L184"/>
    <mergeCell ref="M184:O184"/>
    <mergeCell ref="P184:R184"/>
    <mergeCell ref="X184:X185"/>
    <mergeCell ref="Y184:Y185"/>
    <mergeCell ref="Z184:Z185"/>
    <mergeCell ref="AA184:AA185"/>
    <mergeCell ref="AB184:AB185"/>
    <mergeCell ref="N185:O185"/>
    <mergeCell ref="P185:Q185"/>
    <mergeCell ref="N186:O186"/>
    <mergeCell ref="P186:Q186"/>
    <mergeCell ref="T186:U186"/>
    <mergeCell ref="V186:W186"/>
    <mergeCell ref="N187:O187"/>
    <mergeCell ref="P187:Q187"/>
    <mergeCell ref="T187:U187"/>
    <mergeCell ref="V187:W187"/>
    <mergeCell ref="N188:O188"/>
    <mergeCell ref="P188:Q188"/>
    <mergeCell ref="T188:U188"/>
    <mergeCell ref="V188:W188"/>
    <mergeCell ref="N189:O189"/>
    <mergeCell ref="P189:Q189"/>
    <mergeCell ref="T189:U189"/>
    <mergeCell ref="V189:W189"/>
    <mergeCell ref="N190:O190"/>
    <mergeCell ref="P190:Q190"/>
    <mergeCell ref="T190:U190"/>
    <mergeCell ref="V190:W190"/>
    <mergeCell ref="N191:O191"/>
    <mergeCell ref="P191:Q191"/>
    <mergeCell ref="T191:U191"/>
    <mergeCell ref="V191:W191"/>
    <mergeCell ref="N192:O192"/>
    <mergeCell ref="P192:Q192"/>
    <mergeCell ref="T192:U192"/>
    <mergeCell ref="V192:W192"/>
    <mergeCell ref="N193:O193"/>
    <mergeCell ref="P193:Q193"/>
    <mergeCell ref="T193:U193"/>
    <mergeCell ref="V193:W193"/>
    <mergeCell ref="N194:O194"/>
    <mergeCell ref="P194:Q194"/>
    <mergeCell ref="T194:U194"/>
    <mergeCell ref="V194:W194"/>
    <mergeCell ref="N195:O195"/>
    <mergeCell ref="P195:Q195"/>
    <mergeCell ref="T195:U195"/>
    <mergeCell ref="V195:W195"/>
    <mergeCell ref="N196:O196"/>
    <mergeCell ref="P196:Q196"/>
    <mergeCell ref="T196:U196"/>
    <mergeCell ref="V196:W196"/>
    <mergeCell ref="N197:O197"/>
    <mergeCell ref="P197:Q197"/>
    <mergeCell ref="T197:U197"/>
    <mergeCell ref="V197:W197"/>
    <mergeCell ref="N198:O198"/>
    <mergeCell ref="P198:Q198"/>
    <mergeCell ref="T198:U198"/>
    <mergeCell ref="V198:W198"/>
    <mergeCell ref="N199:O199"/>
    <mergeCell ref="P199:Q199"/>
    <mergeCell ref="T199:U199"/>
    <mergeCell ref="V199:W199"/>
    <mergeCell ref="N200:O200"/>
    <mergeCell ref="P200:Q200"/>
    <mergeCell ref="T200:U200"/>
    <mergeCell ref="V200:W200"/>
    <mergeCell ref="N201:O201"/>
    <mergeCell ref="P201:Q201"/>
    <mergeCell ref="T201:U201"/>
    <mergeCell ref="V201:W201"/>
    <mergeCell ref="N202:O202"/>
    <mergeCell ref="P202:Q202"/>
    <mergeCell ref="T202:U202"/>
    <mergeCell ref="V202:W202"/>
    <mergeCell ref="N203:O203"/>
    <mergeCell ref="P203:Q203"/>
    <mergeCell ref="T203:U203"/>
    <mergeCell ref="V203:W203"/>
    <mergeCell ref="N204:O204"/>
    <mergeCell ref="P204:Q204"/>
    <mergeCell ref="T204:U204"/>
    <mergeCell ref="V204:W204"/>
    <mergeCell ref="N205:O205"/>
    <mergeCell ref="P205:Q205"/>
    <mergeCell ref="T205:U205"/>
    <mergeCell ref="V205:W205"/>
    <mergeCell ref="N206:O206"/>
    <mergeCell ref="P206:Q206"/>
    <mergeCell ref="T206:U206"/>
    <mergeCell ref="V206:W206"/>
    <mergeCell ref="N207:O207"/>
    <mergeCell ref="P207:Q207"/>
    <mergeCell ref="T207:U207"/>
    <mergeCell ref="V207:W207"/>
    <mergeCell ref="N208:O208"/>
    <mergeCell ref="P208:Q208"/>
    <mergeCell ref="T208:U208"/>
    <mergeCell ref="V208:W208"/>
    <mergeCell ref="N209:O209"/>
    <mergeCell ref="P209:Q209"/>
    <mergeCell ref="T209:U209"/>
    <mergeCell ref="V209:W209"/>
    <mergeCell ref="N210:O210"/>
    <mergeCell ref="P210:Q210"/>
    <mergeCell ref="T210:U210"/>
    <mergeCell ref="V210:W210"/>
    <mergeCell ref="N211:O211"/>
    <mergeCell ref="P211:Q211"/>
    <mergeCell ref="T211:U211"/>
    <mergeCell ref="V211:W211"/>
    <mergeCell ref="N212:O212"/>
    <mergeCell ref="P212:Q212"/>
    <mergeCell ref="T212:U212"/>
    <mergeCell ref="V212:W212"/>
    <mergeCell ref="N213:O213"/>
    <mergeCell ref="P213:Q213"/>
    <mergeCell ref="T213:U213"/>
    <mergeCell ref="V213:W213"/>
    <mergeCell ref="N214:O214"/>
    <mergeCell ref="P214:Q214"/>
    <mergeCell ref="T214:U214"/>
    <mergeCell ref="V214:W214"/>
    <mergeCell ref="N215:O215"/>
    <mergeCell ref="P215:Q215"/>
    <mergeCell ref="T215:U215"/>
    <mergeCell ref="V215:W215"/>
    <mergeCell ref="A217:A219"/>
    <mergeCell ref="B217:D217"/>
    <mergeCell ref="E217:H217"/>
    <mergeCell ref="I217:I219"/>
    <mergeCell ref="J217:J219"/>
    <mergeCell ref="K217:R217"/>
    <mergeCell ref="S217:S219"/>
    <mergeCell ref="T217:U219"/>
    <mergeCell ref="V217:W219"/>
    <mergeCell ref="X217:AB217"/>
    <mergeCell ref="AC217:AC219"/>
    <mergeCell ref="B218:B219"/>
    <mergeCell ref="C218:C219"/>
    <mergeCell ref="D218:D219"/>
    <mergeCell ref="E218:E219"/>
    <mergeCell ref="F218:F219"/>
    <mergeCell ref="G218:G219"/>
    <mergeCell ref="H218:H219"/>
    <mergeCell ref="K218:L218"/>
    <mergeCell ref="M218:O218"/>
    <mergeCell ref="P218:R218"/>
    <mergeCell ref="X218:X219"/>
    <mergeCell ref="Y218:Y219"/>
    <mergeCell ref="Z218:Z219"/>
    <mergeCell ref="AA218:AA219"/>
    <mergeCell ref="AB218:AB219"/>
    <mergeCell ref="N219:O219"/>
    <mergeCell ref="P219:Q219"/>
    <mergeCell ref="N220:O220"/>
    <mergeCell ref="P220:Q220"/>
    <mergeCell ref="T220:U220"/>
    <mergeCell ref="V220:W220"/>
    <mergeCell ref="N221:O221"/>
    <mergeCell ref="P221:Q221"/>
    <mergeCell ref="T221:U221"/>
    <mergeCell ref="V221:W221"/>
    <mergeCell ref="N222:O222"/>
    <mergeCell ref="P222:Q222"/>
    <mergeCell ref="T222:U222"/>
    <mergeCell ref="V222:W222"/>
    <mergeCell ref="N223:O223"/>
    <mergeCell ref="P223:Q223"/>
    <mergeCell ref="T223:U223"/>
    <mergeCell ref="V223:W223"/>
    <mergeCell ref="N224:O224"/>
    <mergeCell ref="P224:Q224"/>
    <mergeCell ref="T224:U224"/>
    <mergeCell ref="V224:W224"/>
    <mergeCell ref="N225:O225"/>
    <mergeCell ref="P225:Q225"/>
    <mergeCell ref="T225:U225"/>
    <mergeCell ref="V225:W225"/>
    <mergeCell ref="N226:O226"/>
    <mergeCell ref="P226:Q226"/>
    <mergeCell ref="T226:U226"/>
    <mergeCell ref="V226:W226"/>
    <mergeCell ref="N227:O227"/>
    <mergeCell ref="P227:Q227"/>
    <mergeCell ref="T227:U227"/>
    <mergeCell ref="V227:W227"/>
    <mergeCell ref="N228:O228"/>
    <mergeCell ref="P228:Q228"/>
    <mergeCell ref="T228:U228"/>
    <mergeCell ref="V228:W228"/>
    <mergeCell ref="N229:O229"/>
    <mergeCell ref="P229:Q229"/>
    <mergeCell ref="T229:U229"/>
    <mergeCell ref="V229:W229"/>
    <mergeCell ref="N230:O230"/>
    <mergeCell ref="P230:Q230"/>
    <mergeCell ref="T230:U230"/>
    <mergeCell ref="V230:W230"/>
    <mergeCell ref="N231:O231"/>
    <mergeCell ref="P231:Q231"/>
    <mergeCell ref="T231:U231"/>
    <mergeCell ref="V231:W231"/>
    <mergeCell ref="N232:O232"/>
    <mergeCell ref="P232:Q232"/>
    <mergeCell ref="T232:U232"/>
    <mergeCell ref="V232:W232"/>
    <mergeCell ref="N233:O233"/>
    <mergeCell ref="P233:Q233"/>
    <mergeCell ref="T233:U233"/>
    <mergeCell ref="V233:W233"/>
    <mergeCell ref="N234:O234"/>
    <mergeCell ref="P234:Q234"/>
    <mergeCell ref="T234:U234"/>
    <mergeCell ref="V234:W234"/>
    <mergeCell ref="N235:O235"/>
    <mergeCell ref="P235:Q235"/>
    <mergeCell ref="T235:U235"/>
    <mergeCell ref="V235:W235"/>
    <mergeCell ref="N236:O236"/>
    <mergeCell ref="P236:Q236"/>
    <mergeCell ref="T236:U236"/>
    <mergeCell ref="V236:W236"/>
    <mergeCell ref="N237:O237"/>
    <mergeCell ref="P237:Q237"/>
    <mergeCell ref="T237:U237"/>
    <mergeCell ref="V237:W237"/>
    <mergeCell ref="N238:O238"/>
    <mergeCell ref="P238:Q238"/>
    <mergeCell ref="T238:U238"/>
    <mergeCell ref="V238:W238"/>
    <mergeCell ref="N239:O239"/>
    <mergeCell ref="P239:Q239"/>
    <mergeCell ref="T239:U239"/>
    <mergeCell ref="V239:W239"/>
    <mergeCell ref="N240:O240"/>
    <mergeCell ref="P240:Q240"/>
    <mergeCell ref="T240:U240"/>
    <mergeCell ref="V240:W240"/>
    <mergeCell ref="N241:O241"/>
    <mergeCell ref="P241:Q241"/>
    <mergeCell ref="T241:U241"/>
    <mergeCell ref="V241:W241"/>
    <mergeCell ref="N242:O242"/>
    <mergeCell ref="P242:Q242"/>
    <mergeCell ref="T242:U242"/>
    <mergeCell ref="V242:W242"/>
    <mergeCell ref="N243:O243"/>
    <mergeCell ref="P243:Q243"/>
    <mergeCell ref="T243:U243"/>
    <mergeCell ref="V243:W243"/>
    <mergeCell ref="N244:O244"/>
    <mergeCell ref="P244:Q244"/>
    <mergeCell ref="T244:U244"/>
    <mergeCell ref="V244:W244"/>
    <mergeCell ref="N245:O245"/>
    <mergeCell ref="P245:Q245"/>
    <mergeCell ref="T245:U245"/>
    <mergeCell ref="V245:W245"/>
    <mergeCell ref="N246:O246"/>
    <mergeCell ref="P246:Q246"/>
    <mergeCell ref="T246:U246"/>
    <mergeCell ref="V246:W246"/>
    <mergeCell ref="N247:O247"/>
    <mergeCell ref="P247:Q247"/>
    <mergeCell ref="T247:U247"/>
    <mergeCell ref="V247:W247"/>
    <mergeCell ref="N248:O248"/>
    <mergeCell ref="P248:Q248"/>
    <mergeCell ref="T248:U248"/>
    <mergeCell ref="V248:W248"/>
    <mergeCell ref="N249:O249"/>
    <mergeCell ref="P249:Q249"/>
    <mergeCell ref="T249:U249"/>
    <mergeCell ref="V249:W249"/>
    <mergeCell ref="N250:O250"/>
    <mergeCell ref="P250:Q250"/>
    <mergeCell ref="T250:U250"/>
    <mergeCell ref="V250:W250"/>
    <mergeCell ref="N251:O251"/>
    <mergeCell ref="P251:Q251"/>
    <mergeCell ref="T251:U251"/>
    <mergeCell ref="V251:W251"/>
    <mergeCell ref="N252:O252"/>
    <mergeCell ref="P252:Q252"/>
    <mergeCell ref="T252:U252"/>
    <mergeCell ref="V252:W252"/>
    <mergeCell ref="N253:O253"/>
    <mergeCell ref="P253:Q253"/>
    <mergeCell ref="T253:U253"/>
    <mergeCell ref="V253:W253"/>
    <mergeCell ref="N254:O254"/>
    <mergeCell ref="P254:Q254"/>
    <mergeCell ref="T254:U254"/>
    <mergeCell ref="V254:W254"/>
    <mergeCell ref="N255:O255"/>
    <mergeCell ref="P255:Q255"/>
    <mergeCell ref="T255:U255"/>
    <mergeCell ref="V255:W255"/>
    <mergeCell ref="N256:O256"/>
    <mergeCell ref="P256:Q256"/>
    <mergeCell ref="T256:U256"/>
    <mergeCell ref="V256:W256"/>
    <mergeCell ref="N257:O257"/>
    <mergeCell ref="P257:Q257"/>
    <mergeCell ref="T257:U257"/>
    <mergeCell ref="V257:W257"/>
    <mergeCell ref="N258:O258"/>
    <mergeCell ref="P258:Q258"/>
    <mergeCell ref="T258:U258"/>
    <mergeCell ref="V258:W258"/>
    <mergeCell ref="N259:O259"/>
    <mergeCell ref="P259:Q259"/>
    <mergeCell ref="T259:U259"/>
    <mergeCell ref="V259:W259"/>
    <mergeCell ref="N260:O260"/>
    <mergeCell ref="P260:Q260"/>
    <mergeCell ref="T260:U260"/>
    <mergeCell ref="V260:W260"/>
    <mergeCell ref="N261:O261"/>
    <mergeCell ref="P261:Q261"/>
    <mergeCell ref="T261:U261"/>
    <mergeCell ref="V261:W261"/>
    <mergeCell ref="A262:A264"/>
    <mergeCell ref="B262:D262"/>
    <mergeCell ref="E262:H262"/>
    <mergeCell ref="I262:I264"/>
    <mergeCell ref="J262:J264"/>
    <mergeCell ref="K262:R262"/>
    <mergeCell ref="S262:S264"/>
    <mergeCell ref="T262:U264"/>
    <mergeCell ref="V262:W264"/>
    <mergeCell ref="X262:AB262"/>
    <mergeCell ref="AC262:AC264"/>
    <mergeCell ref="B263:B264"/>
    <mergeCell ref="C263:C264"/>
    <mergeCell ref="D263:D264"/>
    <mergeCell ref="E263:E264"/>
    <mergeCell ref="F263:F264"/>
    <mergeCell ref="G263:G264"/>
    <mergeCell ref="H263:H264"/>
    <mergeCell ref="K263:L263"/>
    <mergeCell ref="M263:O263"/>
    <mergeCell ref="P263:R263"/>
    <mergeCell ref="X263:X264"/>
    <mergeCell ref="Y263:Y264"/>
    <mergeCell ref="Z263:Z264"/>
    <mergeCell ref="AA263:AA264"/>
    <mergeCell ref="AB263:AB264"/>
    <mergeCell ref="N264:O264"/>
    <mergeCell ref="P264:Q264"/>
    <mergeCell ref="N265:O265"/>
    <mergeCell ref="P265:Q265"/>
    <mergeCell ref="T265:U265"/>
    <mergeCell ref="V265:W265"/>
    <mergeCell ref="N266:O266"/>
    <mergeCell ref="P266:Q266"/>
    <mergeCell ref="T266:U266"/>
    <mergeCell ref="V266:W266"/>
    <mergeCell ref="N267:O267"/>
    <mergeCell ref="P267:Q267"/>
    <mergeCell ref="T267:U267"/>
    <mergeCell ref="V267:W267"/>
    <mergeCell ref="N268:O268"/>
    <mergeCell ref="P268:Q268"/>
    <mergeCell ref="T268:U268"/>
    <mergeCell ref="V268:W268"/>
    <mergeCell ref="N269:O269"/>
    <mergeCell ref="P269:Q269"/>
    <mergeCell ref="T269:U269"/>
    <mergeCell ref="V269:W269"/>
    <mergeCell ref="N270:O270"/>
    <mergeCell ref="P270:Q270"/>
    <mergeCell ref="T270:U270"/>
    <mergeCell ref="V270:W270"/>
    <mergeCell ref="N271:O271"/>
    <mergeCell ref="P271:Q271"/>
    <mergeCell ref="T271:U271"/>
    <mergeCell ref="V271:W271"/>
    <mergeCell ref="N272:O272"/>
    <mergeCell ref="P272:Q272"/>
    <mergeCell ref="T272:U272"/>
    <mergeCell ref="V272:W272"/>
    <mergeCell ref="N273:O273"/>
    <mergeCell ref="P273:Q273"/>
    <mergeCell ref="T273:U273"/>
    <mergeCell ref="V273:W273"/>
    <mergeCell ref="N274:O274"/>
    <mergeCell ref="P274:Q274"/>
    <mergeCell ref="T274:U274"/>
    <mergeCell ref="V274:W274"/>
    <mergeCell ref="N275:O275"/>
    <mergeCell ref="P275:Q275"/>
    <mergeCell ref="T275:U275"/>
    <mergeCell ref="V275:W275"/>
    <mergeCell ref="N276:O276"/>
    <mergeCell ref="P276:Q276"/>
    <mergeCell ref="T276:U276"/>
    <mergeCell ref="V276:W276"/>
    <mergeCell ref="N277:O277"/>
    <mergeCell ref="P277:Q277"/>
    <mergeCell ref="T277:U277"/>
    <mergeCell ref="V277:W277"/>
    <mergeCell ref="N278:O278"/>
    <mergeCell ref="P278:Q278"/>
    <mergeCell ref="T278:U278"/>
    <mergeCell ref="V278:W278"/>
    <mergeCell ref="N279:O279"/>
    <mergeCell ref="P279:Q279"/>
    <mergeCell ref="T279:U279"/>
    <mergeCell ref="V279:W279"/>
    <mergeCell ref="N280:O280"/>
    <mergeCell ref="P280:Q280"/>
    <mergeCell ref="T280:U280"/>
    <mergeCell ref="V280:W280"/>
    <mergeCell ref="N281:O281"/>
    <mergeCell ref="P281:Q281"/>
    <mergeCell ref="T281:U281"/>
    <mergeCell ref="V281:W281"/>
    <mergeCell ref="N282:O282"/>
    <mergeCell ref="P282:Q282"/>
    <mergeCell ref="T282:U282"/>
    <mergeCell ref="V282:W282"/>
    <mergeCell ref="N283:O283"/>
    <mergeCell ref="P283:Q283"/>
    <mergeCell ref="T283:U283"/>
    <mergeCell ref="V283:W283"/>
    <mergeCell ref="N284:O284"/>
    <mergeCell ref="P284:Q284"/>
    <mergeCell ref="T284:U284"/>
    <mergeCell ref="V284:W284"/>
    <mergeCell ref="N285:O285"/>
    <mergeCell ref="P285:Q285"/>
    <mergeCell ref="T285:U285"/>
    <mergeCell ref="V285:W285"/>
    <mergeCell ref="N286:O286"/>
    <mergeCell ref="P286:Q286"/>
    <mergeCell ref="T286:U286"/>
    <mergeCell ref="V286:W286"/>
    <mergeCell ref="N287:O287"/>
    <mergeCell ref="P287:Q287"/>
    <mergeCell ref="T287:U287"/>
    <mergeCell ref="V287:W287"/>
    <mergeCell ref="N288:O288"/>
    <mergeCell ref="P288:Q288"/>
    <mergeCell ref="T288:U288"/>
    <mergeCell ref="V288:W288"/>
    <mergeCell ref="N289:O289"/>
    <mergeCell ref="P289:Q289"/>
    <mergeCell ref="T289:U289"/>
    <mergeCell ref="V289:W289"/>
    <mergeCell ref="N290:O290"/>
    <mergeCell ref="P290:Q290"/>
    <mergeCell ref="T290:U290"/>
    <mergeCell ref="V290:W290"/>
    <mergeCell ref="N291:O291"/>
    <mergeCell ref="P291:Q291"/>
    <mergeCell ref="T291:U291"/>
    <mergeCell ref="V291:W291"/>
    <mergeCell ref="A292:AD292"/>
    <mergeCell ref="A293:A295"/>
    <mergeCell ref="B293:D293"/>
    <mergeCell ref="E293:H293"/>
    <mergeCell ref="I293:I295"/>
    <mergeCell ref="J293:J295"/>
    <mergeCell ref="K293:R293"/>
    <mergeCell ref="S293:S295"/>
    <mergeCell ref="T293:U295"/>
    <mergeCell ref="V293:W295"/>
    <mergeCell ref="X293:AB293"/>
    <mergeCell ref="AC293:AC295"/>
    <mergeCell ref="B294:B295"/>
    <mergeCell ref="C294:C295"/>
    <mergeCell ref="D294:D295"/>
    <mergeCell ref="E294:E295"/>
    <mergeCell ref="F294:F295"/>
    <mergeCell ref="G294:G295"/>
    <mergeCell ref="H294:H295"/>
    <mergeCell ref="K294:L294"/>
    <mergeCell ref="M294:O294"/>
    <mergeCell ref="P294:R294"/>
    <mergeCell ref="X294:X295"/>
    <mergeCell ref="Y294:Y295"/>
    <mergeCell ref="Z294:Z295"/>
    <mergeCell ref="AA294:AA295"/>
    <mergeCell ref="AB294:AB295"/>
    <mergeCell ref="N295:O295"/>
    <mergeCell ref="P295:Q295"/>
    <mergeCell ref="N296:O296"/>
    <mergeCell ref="P296:Q296"/>
    <mergeCell ref="T296:U296"/>
    <mergeCell ref="V296:W296"/>
    <mergeCell ref="N297:O297"/>
    <mergeCell ref="P297:Q297"/>
    <mergeCell ref="T297:U297"/>
    <mergeCell ref="V297:W297"/>
    <mergeCell ref="N298:O298"/>
    <mergeCell ref="P298:Q298"/>
    <mergeCell ref="T298:U298"/>
    <mergeCell ref="V298:W298"/>
    <mergeCell ref="N299:O299"/>
    <mergeCell ref="P299:Q299"/>
    <mergeCell ref="T299:U299"/>
    <mergeCell ref="V299:W299"/>
    <mergeCell ref="N300:O300"/>
    <mergeCell ref="P300:Q300"/>
    <mergeCell ref="T300:U300"/>
    <mergeCell ref="V300:W300"/>
    <mergeCell ref="N301:O301"/>
    <mergeCell ref="P301:Q301"/>
    <mergeCell ref="T301:U301"/>
    <mergeCell ref="V301:W301"/>
    <mergeCell ref="N302:O302"/>
    <mergeCell ref="P302:Q302"/>
    <mergeCell ref="T302:U302"/>
    <mergeCell ref="V302:W302"/>
    <mergeCell ref="N303:O303"/>
    <mergeCell ref="P303:Q303"/>
    <mergeCell ref="T303:U303"/>
    <mergeCell ref="V303:W303"/>
    <mergeCell ref="N304:O304"/>
    <mergeCell ref="P304:Q304"/>
    <mergeCell ref="T304:U304"/>
    <mergeCell ref="V304:W304"/>
    <mergeCell ref="N305:O305"/>
    <mergeCell ref="P305:Q305"/>
    <mergeCell ref="T305:U305"/>
    <mergeCell ref="V305:W305"/>
    <mergeCell ref="A306:AD306"/>
    <mergeCell ref="A307:A309"/>
    <mergeCell ref="B307:D307"/>
    <mergeCell ref="E307:H307"/>
    <mergeCell ref="I307:I309"/>
    <mergeCell ref="J307:J309"/>
    <mergeCell ref="K307:R307"/>
    <mergeCell ref="S307:V307"/>
    <mergeCell ref="W307:AB307"/>
    <mergeCell ref="AC307:AC309"/>
    <mergeCell ref="B308:B309"/>
    <mergeCell ref="C308:C309"/>
    <mergeCell ref="D308:D309"/>
    <mergeCell ref="E308:E309"/>
    <mergeCell ref="F308:F309"/>
    <mergeCell ref="G308:G309"/>
    <mergeCell ref="H308:H309"/>
    <mergeCell ref="K308:L308"/>
    <mergeCell ref="M308:N308"/>
    <mergeCell ref="O308:R308"/>
    <mergeCell ref="S308:T309"/>
    <mergeCell ref="U308:V309"/>
    <mergeCell ref="W308:X309"/>
    <mergeCell ref="Y308:Y309"/>
    <mergeCell ref="Z308:Z309"/>
    <mergeCell ref="AA308:AA309"/>
    <mergeCell ref="AB308:AB309"/>
    <mergeCell ref="K309:L309"/>
    <mergeCell ref="M309:N309"/>
    <mergeCell ref="O309:P309"/>
    <mergeCell ref="Q309:R309"/>
    <mergeCell ref="K310:L310"/>
    <mergeCell ref="M310:N310"/>
    <mergeCell ref="O310:P310"/>
    <mergeCell ref="Q310:R310"/>
    <mergeCell ref="S310:T310"/>
    <mergeCell ref="U310:V310"/>
    <mergeCell ref="W310:X310"/>
    <mergeCell ref="K311:L311"/>
    <mergeCell ref="M311:N311"/>
    <mergeCell ref="O311:P311"/>
    <mergeCell ref="Q311:R311"/>
    <mergeCell ref="S311:T311"/>
    <mergeCell ref="U311:V311"/>
    <mergeCell ref="W311:X311"/>
    <mergeCell ref="K312:L312"/>
    <mergeCell ref="M312:N312"/>
    <mergeCell ref="O312:P312"/>
    <mergeCell ref="Q312:R312"/>
    <mergeCell ref="S312:T312"/>
    <mergeCell ref="U312:V312"/>
    <mergeCell ref="W312:X312"/>
    <mergeCell ref="K313:L313"/>
    <mergeCell ref="M313:N313"/>
    <mergeCell ref="O313:P313"/>
    <mergeCell ref="Q313:R313"/>
    <mergeCell ref="S313:T313"/>
    <mergeCell ref="U313:V313"/>
    <mergeCell ref="W313:X313"/>
    <mergeCell ref="K314:L314"/>
    <mergeCell ref="M314:N314"/>
    <mergeCell ref="O314:P314"/>
    <mergeCell ref="Q314:R314"/>
    <mergeCell ref="S314:T314"/>
    <mergeCell ref="U314:V314"/>
    <mergeCell ref="W314:X314"/>
    <mergeCell ref="K315:L315"/>
    <mergeCell ref="M315:N315"/>
    <mergeCell ref="O315:P315"/>
    <mergeCell ref="Q315:R315"/>
    <mergeCell ref="S315:T315"/>
    <mergeCell ref="U315:V315"/>
    <mergeCell ref="W315:X315"/>
    <mergeCell ref="K316:L316"/>
    <mergeCell ref="M316:N316"/>
    <mergeCell ref="O316:P316"/>
    <mergeCell ref="Q316:R316"/>
    <mergeCell ref="S316:T316"/>
    <mergeCell ref="U316:V316"/>
    <mergeCell ref="W316:X316"/>
    <mergeCell ref="K317:L317"/>
    <mergeCell ref="M317:N317"/>
    <mergeCell ref="O317:P317"/>
    <mergeCell ref="Q317:R317"/>
    <mergeCell ref="S317:T317"/>
    <mergeCell ref="U317:V317"/>
    <mergeCell ref="W317:X317"/>
    <mergeCell ref="K318:L318"/>
    <mergeCell ref="M318:N318"/>
    <mergeCell ref="O318:P318"/>
    <mergeCell ref="Q318:R318"/>
    <mergeCell ref="S318:T318"/>
    <mergeCell ref="U318:V318"/>
    <mergeCell ref="W318:X318"/>
    <mergeCell ref="K319:L319"/>
    <mergeCell ref="M319:N319"/>
    <mergeCell ref="O319:P319"/>
    <mergeCell ref="Q319:R319"/>
    <mergeCell ref="S319:T319"/>
    <mergeCell ref="U319:V319"/>
    <mergeCell ref="W319:X319"/>
    <mergeCell ref="K320:L320"/>
    <mergeCell ref="M320:N320"/>
    <mergeCell ref="O320:P320"/>
    <mergeCell ref="Q320:R320"/>
    <mergeCell ref="S320:T320"/>
    <mergeCell ref="U320:V320"/>
    <mergeCell ref="W320:X320"/>
    <mergeCell ref="K321:L321"/>
    <mergeCell ref="M321:N321"/>
    <mergeCell ref="O321:P321"/>
    <mergeCell ref="Q321:R321"/>
    <mergeCell ref="S321:T321"/>
    <mergeCell ref="U321:V321"/>
    <mergeCell ref="W321:X321"/>
    <mergeCell ref="K322:L322"/>
    <mergeCell ref="M322:N322"/>
    <mergeCell ref="O322:P322"/>
    <mergeCell ref="Q322:R322"/>
    <mergeCell ref="S322:T322"/>
    <mergeCell ref="U322:V322"/>
    <mergeCell ref="W322:X322"/>
    <mergeCell ref="K323:L323"/>
    <mergeCell ref="M323:N323"/>
    <mergeCell ref="O323:P323"/>
    <mergeCell ref="Q323:R323"/>
    <mergeCell ref="S323:T323"/>
    <mergeCell ref="U323:V323"/>
    <mergeCell ref="W323:X323"/>
    <mergeCell ref="K324:L324"/>
    <mergeCell ref="M324:N324"/>
    <mergeCell ref="O324:P324"/>
    <mergeCell ref="Q324:R324"/>
    <mergeCell ref="S324:T324"/>
    <mergeCell ref="U324:V324"/>
    <mergeCell ref="W324:X324"/>
    <mergeCell ref="K325:L325"/>
    <mergeCell ref="M325:N325"/>
    <mergeCell ref="O325:P325"/>
    <mergeCell ref="Q325:R325"/>
    <mergeCell ref="S325:T325"/>
    <mergeCell ref="U325:V325"/>
    <mergeCell ref="W325:X325"/>
    <mergeCell ref="K326:L326"/>
    <mergeCell ref="M326:N326"/>
    <mergeCell ref="O326:P326"/>
    <mergeCell ref="Q326:R326"/>
    <mergeCell ref="S326:T326"/>
    <mergeCell ref="U326:V326"/>
    <mergeCell ref="W326:X326"/>
    <mergeCell ref="K327:L327"/>
    <mergeCell ref="M327:N327"/>
    <mergeCell ref="O327:P327"/>
    <mergeCell ref="Q327:R327"/>
    <mergeCell ref="S327:T327"/>
    <mergeCell ref="U327:V327"/>
    <mergeCell ref="W327:X327"/>
    <mergeCell ref="K328:L328"/>
    <mergeCell ref="M328:N328"/>
    <mergeCell ref="O328:P328"/>
    <mergeCell ref="Q328:R328"/>
    <mergeCell ref="S328:T328"/>
    <mergeCell ref="U328:V328"/>
    <mergeCell ref="W328:X328"/>
    <mergeCell ref="K329:L329"/>
    <mergeCell ref="M329:N329"/>
    <mergeCell ref="O329:P329"/>
    <mergeCell ref="Q329:R329"/>
    <mergeCell ref="S329:T329"/>
    <mergeCell ref="U329:V329"/>
    <mergeCell ref="W329:X329"/>
    <mergeCell ref="K330:L330"/>
    <mergeCell ref="M330:N330"/>
    <mergeCell ref="O330:P330"/>
    <mergeCell ref="Q330:R330"/>
    <mergeCell ref="S330:T330"/>
    <mergeCell ref="U330:V330"/>
    <mergeCell ref="W330:X330"/>
    <mergeCell ref="K331:L331"/>
    <mergeCell ref="M331:N331"/>
    <mergeCell ref="O331:P331"/>
    <mergeCell ref="Q331:R331"/>
    <mergeCell ref="S331:T331"/>
    <mergeCell ref="U331:V331"/>
    <mergeCell ref="W331:X331"/>
    <mergeCell ref="K332:L332"/>
    <mergeCell ref="M332:N332"/>
    <mergeCell ref="O332:P332"/>
    <mergeCell ref="Q332:R332"/>
    <mergeCell ref="S332:T332"/>
    <mergeCell ref="U332:V332"/>
    <mergeCell ref="W332:X332"/>
    <mergeCell ref="K333:L333"/>
    <mergeCell ref="M333:N333"/>
    <mergeCell ref="O333:P333"/>
    <mergeCell ref="Q333:R333"/>
    <mergeCell ref="S333:T333"/>
    <mergeCell ref="U333:V333"/>
    <mergeCell ref="W333:X333"/>
    <mergeCell ref="K334:L334"/>
    <mergeCell ref="M334:N334"/>
    <mergeCell ref="O334:P334"/>
    <mergeCell ref="Q334:R334"/>
    <mergeCell ref="S334:T334"/>
    <mergeCell ref="U334:V334"/>
    <mergeCell ref="W334:X334"/>
    <mergeCell ref="K335:L335"/>
    <mergeCell ref="M335:N335"/>
    <mergeCell ref="O335:P335"/>
    <mergeCell ref="Q335:R335"/>
    <mergeCell ref="S335:T335"/>
    <mergeCell ref="U335:V335"/>
    <mergeCell ref="W335:X335"/>
    <mergeCell ref="K336:L336"/>
    <mergeCell ref="M336:N336"/>
    <mergeCell ref="O336:P336"/>
    <mergeCell ref="Q336:R336"/>
    <mergeCell ref="S336:T336"/>
    <mergeCell ref="U336:V336"/>
    <mergeCell ref="W336:X336"/>
    <mergeCell ref="K337:L337"/>
    <mergeCell ref="M337:N337"/>
    <mergeCell ref="O337:P337"/>
    <mergeCell ref="Q337:R337"/>
    <mergeCell ref="S337:T337"/>
    <mergeCell ref="U337:V337"/>
    <mergeCell ref="W337:X337"/>
    <mergeCell ref="K338:L338"/>
    <mergeCell ref="M338:N338"/>
    <mergeCell ref="O338:P338"/>
    <mergeCell ref="Q338:R338"/>
    <mergeCell ref="S338:T338"/>
    <mergeCell ref="U338:V338"/>
    <mergeCell ref="W338:X338"/>
    <mergeCell ref="K339:L339"/>
    <mergeCell ref="M339:N339"/>
    <mergeCell ref="O339:P339"/>
    <mergeCell ref="Q339:R339"/>
    <mergeCell ref="S339:T339"/>
    <mergeCell ref="U339:V339"/>
    <mergeCell ref="W339:X339"/>
    <mergeCell ref="K340:L340"/>
    <mergeCell ref="M340:N340"/>
    <mergeCell ref="O340:P340"/>
    <mergeCell ref="Q340:R340"/>
    <mergeCell ref="S340:T340"/>
    <mergeCell ref="U340:V340"/>
    <mergeCell ref="W340:X340"/>
    <mergeCell ref="K341:L341"/>
    <mergeCell ref="M341:N341"/>
    <mergeCell ref="O341:P341"/>
    <mergeCell ref="Q341:R341"/>
    <mergeCell ref="S341:T341"/>
    <mergeCell ref="U341:V341"/>
    <mergeCell ref="W341:X341"/>
    <mergeCell ref="K342:L342"/>
    <mergeCell ref="M342:N342"/>
    <mergeCell ref="O342:P342"/>
    <mergeCell ref="Q342:R342"/>
    <mergeCell ref="S342:T342"/>
    <mergeCell ref="U342:V342"/>
    <mergeCell ref="W342:X342"/>
    <mergeCell ref="K343:L343"/>
    <mergeCell ref="M343:N343"/>
    <mergeCell ref="O343:P343"/>
    <mergeCell ref="Q343:R343"/>
    <mergeCell ref="S343:T343"/>
    <mergeCell ref="U343:V343"/>
    <mergeCell ref="W343:X343"/>
    <mergeCell ref="K344:L344"/>
    <mergeCell ref="M344:N344"/>
    <mergeCell ref="O344:P344"/>
    <mergeCell ref="Q344:R344"/>
    <mergeCell ref="S344:T344"/>
    <mergeCell ref="U344:V344"/>
    <mergeCell ref="W344:X344"/>
    <mergeCell ref="K345:L345"/>
    <mergeCell ref="M345:N345"/>
    <mergeCell ref="O345:P345"/>
    <mergeCell ref="Q345:R345"/>
    <mergeCell ref="S345:T345"/>
    <mergeCell ref="U345:V345"/>
    <mergeCell ref="W345:X345"/>
    <mergeCell ref="K346:L346"/>
    <mergeCell ref="M346:N346"/>
    <mergeCell ref="O346:P346"/>
    <mergeCell ref="Q346:R346"/>
    <mergeCell ref="S346:T346"/>
    <mergeCell ref="U346:V346"/>
    <mergeCell ref="W346:X346"/>
    <mergeCell ref="K347:L347"/>
    <mergeCell ref="M347:N347"/>
    <mergeCell ref="O347:P347"/>
    <mergeCell ref="Q347:R347"/>
    <mergeCell ref="S347:T347"/>
    <mergeCell ref="U347:V347"/>
    <mergeCell ref="W347:X347"/>
    <mergeCell ref="K348:L348"/>
    <mergeCell ref="M348:N348"/>
    <mergeCell ref="O348:P348"/>
    <mergeCell ref="Q348:R348"/>
    <mergeCell ref="S348:T348"/>
    <mergeCell ref="U348:V348"/>
    <mergeCell ref="W348:X348"/>
    <mergeCell ref="K349:L349"/>
    <mergeCell ref="M349:N349"/>
    <mergeCell ref="O349:P349"/>
    <mergeCell ref="Q349:R349"/>
    <mergeCell ref="S349:T349"/>
    <mergeCell ref="U349:V349"/>
    <mergeCell ref="W349:X349"/>
    <mergeCell ref="K350:L350"/>
    <mergeCell ref="M350:N350"/>
    <mergeCell ref="O350:P350"/>
    <mergeCell ref="Q350:R350"/>
    <mergeCell ref="S350:T350"/>
    <mergeCell ref="U350:V350"/>
    <mergeCell ref="W350:X3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D3DA-AA45-455F-B292-A742B511D702}">
  <dimension ref="A1"/>
  <sheetViews>
    <sheetView workbookViewId="0"/>
  </sheetViews>
  <sheetFormatPr defaultRowHeight="12.75"/>
  <sheetData>
    <row r="1" spans="1:1">
      <c r="A1" s="81" t="s">
        <v>604</v>
      </c>
    </row>
  </sheetData>
  <hyperlinks>
    <hyperlink ref="A1" r:id="rId1" xr:uid="{DBBA986B-B92D-4D5A-B129-717F85BEE2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Reformat</vt:lpstr>
      <vt:lpstr>Original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Vasko Nechev</dc:creator>
  <cp:lastModifiedBy>Vasko Nechev</cp:lastModifiedBy>
  <dcterms:created xsi:type="dcterms:W3CDTF">2022-08-23T00:09:19Z</dcterms:created>
  <dcterms:modified xsi:type="dcterms:W3CDTF">2022-08-24T22:14:00Z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2022-04-25T00:00:00Z</vt:filetime>
  </property>
  <property fmtid="{D5CDD505-2E9C-101B-9397-08002B2CF9AE}" pid="3" name="Creator">
    <vt:lpwstr>Adobe InDesign 17.1 (Macintosh)</vt:lpwstr>
  </property>
  <property fmtid="{D5CDD505-2E9C-101B-9397-08002B2CF9AE}" pid="4" name="LastSaved">
    <vt:filetime>2022-08-23T00:00:00Z</vt:filetime>
  </property>
  <property fmtid="{D5CDD505-2E9C-101B-9397-08002B2CF9AE}" pid="5" name="Producer">
    <vt:lpwstr>Adobe PDF Library 16.0.5</vt:lpwstr>
  </property>
</Properties>
</file>