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ownloads/"/>
    </mc:Choice>
  </mc:AlternateContent>
  <xr:revisionPtr revIDLastSave="0" documentId="13_ncr:1_{DCE1E5B7-F510-DD43-BA29-615C18882061}" xr6:coauthVersionLast="47" xr6:coauthVersionMax="47" xr10:uidLastSave="{00000000-0000-0000-0000-000000000000}"/>
  <bookViews>
    <workbookView xWindow="28800" yWindow="-3600" windowWidth="38400" windowHeight="21600" xr2:uid="{07B6C4E6-574C-CB4A-9D00-EC44E507B971}"/>
  </bookViews>
  <sheets>
    <sheet name="MIP Agregada - Vinícius" sheetId="1" r:id="rId1"/>
    <sheet name="Mult_Prod" sheetId="2" r:id="rId2"/>
    <sheet name="Mult_Trab" sheetId="3" r:id="rId3"/>
    <sheet name="Leontief Aberto (mB)" sheetId="5" r:id="rId4"/>
    <sheet name="Leontief Fechado (mB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8" i="1" l="1"/>
  <c r="B88" i="1"/>
  <c r="A88" i="1"/>
  <c r="D87" i="1"/>
  <c r="B87" i="1"/>
  <c r="A87" i="1"/>
  <c r="D86" i="1"/>
  <c r="C86" i="1"/>
  <c r="A86" i="1"/>
  <c r="D85" i="1"/>
  <c r="C85" i="1"/>
  <c r="B85" i="1"/>
  <c r="F57" i="1"/>
  <c r="B54" i="1"/>
  <c r="F49" i="1"/>
  <c r="F58" i="1" s="1"/>
  <c r="E49" i="1"/>
  <c r="E58" i="1" s="1"/>
  <c r="D49" i="1"/>
  <c r="D58" i="1" s="1"/>
  <c r="C49" i="1"/>
  <c r="C58" i="1" s="1"/>
  <c r="B49" i="1"/>
  <c r="B58" i="1" s="1"/>
  <c r="F48" i="1"/>
  <c r="E48" i="1"/>
  <c r="D48" i="1"/>
  <c r="D57" i="1" s="1"/>
  <c r="C48" i="1"/>
  <c r="B48" i="1"/>
  <c r="F47" i="1"/>
  <c r="F56" i="1" s="1"/>
  <c r="E47" i="1"/>
  <c r="E56" i="1" s="1"/>
  <c r="D47" i="1"/>
  <c r="C47" i="1"/>
  <c r="B47" i="1"/>
  <c r="F46" i="1"/>
  <c r="F50" i="1" s="1"/>
  <c r="E46" i="1"/>
  <c r="D46" i="1"/>
  <c r="C46" i="1"/>
  <c r="B46" i="1"/>
  <c r="B50" i="1" s="1"/>
  <c r="F45" i="1"/>
  <c r="F54" i="1" s="1"/>
  <c r="E45" i="1"/>
  <c r="E54" i="1" s="1"/>
  <c r="D45" i="1"/>
  <c r="C45" i="1"/>
  <c r="B45" i="1"/>
  <c r="E40" i="1"/>
  <c r="D40" i="1"/>
  <c r="C40" i="1"/>
  <c r="C57" i="1" s="1"/>
  <c r="B40" i="1"/>
  <c r="B57" i="1" s="1"/>
  <c r="E39" i="1"/>
  <c r="D39" i="1"/>
  <c r="D56" i="1" s="1"/>
  <c r="C39" i="1"/>
  <c r="C56" i="1" s="1"/>
  <c r="B39" i="1"/>
  <c r="E38" i="1"/>
  <c r="D38" i="1"/>
  <c r="D55" i="1" s="1"/>
  <c r="C38" i="1"/>
  <c r="B38" i="1"/>
  <c r="E37" i="1"/>
  <c r="E41" i="1" s="1"/>
  <c r="D37" i="1"/>
  <c r="D41" i="1" s="1"/>
  <c r="C37" i="1"/>
  <c r="C41" i="1" s="1"/>
  <c r="B37" i="1"/>
  <c r="D30" i="1"/>
  <c r="C87" i="1" s="1"/>
  <c r="C30" i="1"/>
  <c r="B86" i="1" s="1"/>
  <c r="E31" i="1"/>
  <c r="D31" i="1"/>
  <c r="C31" i="1"/>
  <c r="B31" i="1"/>
  <c r="M6" i="1"/>
  <c r="L6" i="1"/>
  <c r="K6" i="1"/>
  <c r="I6" i="1"/>
  <c r="H6" i="1"/>
  <c r="G6" i="1"/>
  <c r="C6" i="1"/>
  <c r="C54" i="1" l="1"/>
  <c r="C59" i="1" s="1"/>
  <c r="E30" i="1"/>
  <c r="D88" i="1" s="1"/>
  <c r="D54" i="1"/>
  <c r="C55" i="1"/>
  <c r="B56" i="1"/>
  <c r="E57" i="1"/>
  <c r="F7" i="1"/>
  <c r="F8" i="1"/>
  <c r="F9" i="1"/>
  <c r="F10" i="1"/>
  <c r="F11" i="1"/>
  <c r="F12" i="1"/>
  <c r="F13" i="1"/>
  <c r="F15" i="1"/>
  <c r="F16" i="1"/>
  <c r="F17" i="1"/>
  <c r="F18" i="1"/>
  <c r="F19" i="1"/>
  <c r="F20" i="1"/>
  <c r="F21" i="1"/>
  <c r="F22" i="1"/>
  <c r="F23" i="1"/>
  <c r="F24" i="1"/>
  <c r="F25" i="1"/>
  <c r="B30" i="1"/>
  <c r="A85" i="1" s="1"/>
  <c r="B63" i="1" s="1" a="1"/>
  <c r="F27" i="1"/>
  <c r="D6" i="1"/>
  <c r="E6" i="1"/>
  <c r="N6" i="1"/>
  <c r="F2" i="1"/>
  <c r="F3" i="1"/>
  <c r="F4" i="1"/>
  <c r="F5" i="1"/>
  <c r="E50" i="1"/>
  <c r="E55" i="1"/>
  <c r="E59" i="1" s="1"/>
  <c r="D59" i="1"/>
  <c r="B6" i="1"/>
  <c r="F6" i="1" s="1"/>
  <c r="J6" i="1"/>
  <c r="F14" i="1"/>
  <c r="E32" i="1" s="1"/>
  <c r="F26" i="1"/>
  <c r="C50" i="1"/>
  <c r="D50" i="1"/>
  <c r="B55" i="1"/>
  <c r="F55" i="1"/>
  <c r="F59" i="1" s="1"/>
  <c r="B41" i="1"/>
  <c r="B71" i="1" l="1" a="1"/>
  <c r="C75" i="1" s="1"/>
  <c r="B79" i="1" a="1"/>
  <c r="B79" i="1" s="1"/>
  <c r="B83" i="1" s="1"/>
  <c r="B32" i="1"/>
  <c r="E67" i="1"/>
  <c r="B63" i="1"/>
  <c r="B67" i="1" s="1"/>
  <c r="D67" i="1"/>
  <c r="C67" i="1"/>
  <c r="E75" i="1"/>
  <c r="B71" i="1"/>
  <c r="B75" i="1" s="1"/>
  <c r="D75" i="1"/>
  <c r="D32" i="1"/>
  <c r="B59" i="1"/>
  <c r="C32" i="1"/>
  <c r="E83" i="1" l="1"/>
  <c r="C83" i="1"/>
  <c r="D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<sst xmlns="http://schemas.openxmlformats.org/spreadsheetml/2006/main" count="148" uniqueCount="58">
  <si>
    <t>Setores</t>
  </si>
  <si>
    <t>Agropecuária</t>
  </si>
  <si>
    <t>Indústria</t>
  </si>
  <si>
    <t>Educação Básica</t>
  </si>
  <si>
    <t>Serviços</t>
  </si>
  <si>
    <t>Total do Consumo Intermediário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</si>
  <si>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</si>
  <si>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</si>
  <si>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</si>
  <si>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</si>
  <si>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</si>
  <si>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</si>
  <si>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 Final</t>
  </si>
  <si>
    <t>Demanda Total</t>
  </si>
  <si>
    <t>Consumo Nacional</t>
  </si>
  <si>
    <t>Importação</t>
  </si>
  <si>
    <t>II</t>
  </si>
  <si>
    <t>IPI</t>
  </si>
  <si>
    <t>ICMS</t>
  </si>
  <si>
    <t>OILL</t>
  </si>
  <si>
    <t>Consumo Intermediário Total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</si>
  <si>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</si>
  <si>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</si>
  <si>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</si>
  <si>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</si>
  <si>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</si>
  <si>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</si>
  <si>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</si>
  <si>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</si>
  <si>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</si>
  <si>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</si>
  <si>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</si>
  <si>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</si>
  <si>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</si>
  <si>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</si>
  <si>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Diferença</t>
  </si>
  <si>
    <t>Emprego/Produção (Coeficiente de Produção)</t>
  </si>
  <si>
    <t>Remunerações/Produção (Coeficiente de Renda)</t>
  </si>
  <si>
    <r>
      <t>Coeficiente de Consumo (Perobelli)</t>
    </r>
    <r>
      <rPr>
        <vertAlign val="superscript"/>
        <sz val="11"/>
        <color theme="1"/>
        <rFont val="Calibri (Corpo)"/>
      </rPr>
      <t>1</t>
    </r>
  </si>
  <si>
    <r>
      <rPr>
        <vertAlign val="superscript"/>
        <sz val="11"/>
        <color theme="1"/>
        <rFont val="Calibri (Corpo)"/>
      </rPr>
      <t>1</t>
    </r>
    <r>
      <rPr>
        <sz val="11"/>
        <color theme="1"/>
        <rFont val="Calibri"/>
        <family val="2"/>
        <scheme val="minor"/>
      </rPr>
      <t xml:space="preserve"> Consumo das Famílias de cada setor dividido pela soma de remunerações da economia</t>
    </r>
  </si>
  <si>
    <t>Leontief - Modelo Aberto</t>
  </si>
  <si>
    <t>SOMA</t>
  </si>
  <si>
    <t>Leontief - Modelo Fechado</t>
  </si>
  <si>
    <t>Consumo das Famílias</t>
  </si>
  <si>
    <t>Matriz de Efeitos Induzidos</t>
  </si>
  <si>
    <t>Gerador de Empregos (truncado) - Modelo Aberto</t>
  </si>
  <si>
    <t>Gerador de Empregos (truncado) - Modelo Fechado</t>
  </si>
  <si>
    <t>Gerador de Empregos (truncado) - Efeitos Induzidos</t>
  </si>
  <si>
    <t>Multiplicador Simples de Produção</t>
  </si>
  <si>
    <t>Multiplicador Total de Produção</t>
  </si>
  <si>
    <t>Multiplicador Total de Produção Truncado</t>
  </si>
  <si>
    <t>Efeito Induzido</t>
  </si>
  <si>
    <t>Efeito Direto</t>
  </si>
  <si>
    <t>Efeito Indireto</t>
  </si>
  <si>
    <t>Multiplicador Simples de Emprego</t>
  </si>
  <si>
    <t>Multiplicador de Emprego Tipo I</t>
  </si>
  <si>
    <t>Multiplicador Total de Emprego (truncado)</t>
  </si>
  <si>
    <t>Multiplicador de Emprego Tipo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</si>
</sst>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name val="Calibri"/>
      <family val="2"/>
    </font>
    <font>
      <vertAlign val="superscript"/>
      <sz val="11"/>
      <color theme="1"/>
      <name val="Calibri (Corpo)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5" fillId="5" borderId="1" xfId="1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6" fillId="7" borderId="2" xfId="0" applyFont="1" applyFill="1" applyBorder="1" applyAlignment="1">
      <alignment horizontal="center" vertical="top"/>
    </xf>
    <xf numFmtId="165" fontId="0" fillId="0" borderId="2" xfId="0" applyNumberForma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165" fontId="8" fillId="9" borderId="3" xfId="0" applyNumberFormat="1" applyFont="1" applyFill="1" applyBorder="1" applyAlignment="1">
      <alignment horizontal="center" vertical="center"/>
    </xf>
    <xf numFmtId="165" fontId="4" fillId="10" borderId="2" xfId="0" applyNumberFormat="1" applyFont="1" applyFill="1" applyBorder="1" applyAlignment="1">
      <alignment horizontal="center"/>
    </xf>
    <xf numFmtId="165" fontId="0" fillId="10" borderId="2" xfId="0" applyNumberFormat="1" applyFill="1" applyBorder="1" applyAlignment="1">
      <alignment horizontal="center"/>
    </xf>
    <xf numFmtId="0" fontId="9" fillId="0" borderId="0" xfId="0" applyFont="1"/>
    <xf numFmtId="0" fontId="6" fillId="0" borderId="1" xfId="0" applyFont="1" applyBorder="1" applyAlignment="1">
      <alignment horizontal="center" vertical="top"/>
    </xf>
    <xf numFmtId="0" fontId="8" fillId="8" borderId="0" xfId="0" applyFont="1" applyFill="1" applyAlignment="1">
      <alignment horizontal="center"/>
    </xf>
    <xf numFmtId="0" fontId="0" fillId="11" borderId="0" xfId="0" applyFill="1"/>
    <xf numFmtId="0" fontId="6" fillId="11" borderId="0" xfId="0" applyFont="1" applyFill="1" applyAlignment="1">
      <alignment horizontal="center" vertical="top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43C3-C75D-6D46-8909-8C2E898ACAAB}">
  <dimension ref="A1:N88"/>
  <sheetViews>
    <sheetView showGridLines="0" tabSelected="1" workbookViewId="0">
      <selection activeCell="A29" sqref="A29:E29"/>
    </sheetView>
  </sheetViews>
  <sheetFormatPr baseColWidth="10" defaultRowHeight="15" x14ac:dyDescent="0.2"/>
  <cols>
    <col min="1" max="1" width="46.33203125" customWidth="1"/>
    <col min="4" max="4" width="16.83203125" customWidth="1"/>
    <col min="6" max="6" width="18" customWidth="1"/>
    <col min="7" max="7" width="19.5" customWidth="1"/>
  </cols>
  <sheetData>
    <row r="1" spans="1:14" ht="6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spans="1:14" ht="16" customHeight="1" x14ac:dyDescent="0.2">
      <c r="A2" s="1" t="s">
        <v>1</v>
      </c>
      <c r="B2" s="5">
        <v>25917.527743885723</v>
      </c>
      <c r="C2" s="5">
        <v>249584.14800554543</v>
      </c>
      <c r="D2" s="5">
        <v>466.8115438877598</v>
      </c>
      <c r="E2" s="5">
        <v>23960.086702111901</v>
      </c>
      <c r="F2" s="5">
        <f>SUM(B2:E2)</f>
        <v>299928.57399543078</v>
      </c>
      <c r="G2" s="5">
        <v>160517.65071148233</v>
      </c>
      <c r="H2" s="5">
        <v>49.781181277671593</v>
      </c>
      <c r="I2" s="5">
        <v>0</v>
      </c>
      <c r="J2" s="5">
        <v>116114.48793094206</v>
      </c>
      <c r="K2" s="5">
        <v>20890.468907116232</v>
      </c>
      <c r="L2" s="5">
        <v>-9053.2139419997657</v>
      </c>
      <c r="M2" s="5">
        <v>288519.17478881858</v>
      </c>
      <c r="N2" s="5">
        <v>587865.99999999988</v>
      </c>
    </row>
    <row r="3" spans="1:14" ht="16" customHeight="1" x14ac:dyDescent="0.2">
      <c r="A3" s="1" t="s">
        <v>2</v>
      </c>
      <c r="B3" s="5">
        <v>144460.45471640982</v>
      </c>
      <c r="C3" s="5">
        <v>1519599.8995479681</v>
      </c>
      <c r="D3" s="5">
        <v>12457.217611410331</v>
      </c>
      <c r="E3" s="5">
        <v>533073.10230823793</v>
      </c>
      <c r="F3" s="5">
        <f t="shared" ref="F3:F5" si="0">SUM(B3:E3)</f>
        <v>2209590.6741840262</v>
      </c>
      <c r="G3" s="5">
        <v>596748.7286119248</v>
      </c>
      <c r="H3" s="5">
        <v>3385.4368844402702</v>
      </c>
      <c r="I3" s="5">
        <v>0</v>
      </c>
      <c r="J3" s="5">
        <v>1148555.1029167366</v>
      </c>
      <c r="K3" s="5">
        <v>670637.62953824038</v>
      </c>
      <c r="L3" s="5">
        <v>7261.4278646346147</v>
      </c>
      <c r="M3" s="5">
        <v>2426588.3258159766</v>
      </c>
      <c r="N3" s="5">
        <v>4636179</v>
      </c>
    </row>
    <row r="4" spans="1:14" ht="16" customHeight="1" x14ac:dyDescent="0.2">
      <c r="A4" s="1" t="s">
        <v>3</v>
      </c>
      <c r="B4" s="5">
        <v>10.341423598339508</v>
      </c>
      <c r="C4" s="5">
        <v>1345.6585821552901</v>
      </c>
      <c r="D4" s="5">
        <v>90.199552603994675</v>
      </c>
      <c r="E4" s="5">
        <v>9116.9062690258979</v>
      </c>
      <c r="F4" s="5">
        <f t="shared" si="0"/>
        <v>10563.105827383522</v>
      </c>
      <c r="G4" s="5">
        <v>107.9199594150252</v>
      </c>
      <c r="H4" s="5">
        <v>262085.86309809986</v>
      </c>
      <c r="I4" s="5">
        <v>3.132137998477488</v>
      </c>
      <c r="J4" s="5">
        <v>74896.609084522293</v>
      </c>
      <c r="K4" s="5">
        <v>10396.982768903315</v>
      </c>
      <c r="L4" s="5">
        <v>-7.0276322525597276E-2</v>
      </c>
      <c r="M4" s="5">
        <v>347490.43677261652</v>
      </c>
      <c r="N4" s="5">
        <v>358053.54259999999</v>
      </c>
    </row>
    <row r="5" spans="1:14" ht="16" customHeight="1" x14ac:dyDescent="0.2">
      <c r="A5" s="1" t="s">
        <v>4</v>
      </c>
      <c r="B5" s="5">
        <v>59473.241210258115</v>
      </c>
      <c r="C5" s="5">
        <v>833494.37032833009</v>
      </c>
      <c r="D5" s="5">
        <v>44013.408736405094</v>
      </c>
      <c r="E5" s="5">
        <v>1411704.2106910653</v>
      </c>
      <c r="F5" s="5">
        <f t="shared" si="0"/>
        <v>2348685.2309660586</v>
      </c>
      <c r="G5" s="5">
        <v>222222.14218733419</v>
      </c>
      <c r="H5" s="5">
        <v>1123359.3930087865</v>
      </c>
      <c r="I5" s="5">
        <v>98509.430879441206</v>
      </c>
      <c r="J5" s="5">
        <v>2452409.4051214303</v>
      </c>
      <c r="K5" s="5">
        <v>181064.99888326117</v>
      </c>
      <c r="L5" s="5">
        <v>1660.8563536876738</v>
      </c>
      <c r="M5" s="5">
        <v>4079226.2264339402</v>
      </c>
      <c r="N5" s="5">
        <v>6427911.4573999997</v>
      </c>
    </row>
    <row r="6" spans="1:14" ht="16" customHeight="1" x14ac:dyDescent="0.2">
      <c r="A6" s="6" t="s">
        <v>14</v>
      </c>
      <c r="B6" s="5">
        <f>SUM(B2:B5)</f>
        <v>229861.565094152</v>
      </c>
      <c r="C6" s="5">
        <f t="shared" ref="C6:N6" si="1">SUM(C2:C5)</f>
        <v>2604024.0764639988</v>
      </c>
      <c r="D6" s="5">
        <f t="shared" si="1"/>
        <v>57027.637444307184</v>
      </c>
      <c r="E6" s="5">
        <f t="shared" si="1"/>
        <v>1977854.3059704411</v>
      </c>
      <c r="F6" s="5">
        <f>SUM(B6:E6)</f>
        <v>4868767.5849728994</v>
      </c>
      <c r="G6" s="5">
        <f t="shared" si="1"/>
        <v>979596.44147015619</v>
      </c>
      <c r="H6" s="5">
        <f t="shared" si="1"/>
        <v>1388880.4741726043</v>
      </c>
      <c r="I6" s="5">
        <f t="shared" si="1"/>
        <v>98512.563017439679</v>
      </c>
      <c r="J6" s="5">
        <f t="shared" si="1"/>
        <v>3791975.6050536316</v>
      </c>
      <c r="K6" s="5">
        <f t="shared" si="1"/>
        <v>882990.08009752119</v>
      </c>
      <c r="L6" s="5">
        <f t="shared" si="1"/>
        <v>-131.00000000000273</v>
      </c>
      <c r="M6" s="5">
        <f t="shared" si="1"/>
        <v>7141824.1638113521</v>
      </c>
      <c r="N6" s="5">
        <f t="shared" si="1"/>
        <v>12010010</v>
      </c>
    </row>
    <row r="7" spans="1:14" ht="16" customHeight="1" x14ac:dyDescent="0.2">
      <c r="A7" s="7" t="s">
        <v>15</v>
      </c>
      <c r="B7" s="5">
        <v>30409.868077879019</v>
      </c>
      <c r="C7" s="5">
        <v>459873.28753589833</v>
      </c>
      <c r="D7" s="5">
        <v>5634.2482789676833</v>
      </c>
      <c r="E7" s="5">
        <v>169040.49675604075</v>
      </c>
      <c r="F7" s="5">
        <f t="shared" ref="F7:F27" si="2">SUM(B7:E7)</f>
        <v>664957.90064878576</v>
      </c>
      <c r="G7" s="5">
        <v>0</v>
      </c>
      <c r="H7" s="5">
        <v>1998.2761453841899</v>
      </c>
      <c r="I7" s="5">
        <v>1532.5018865156269</v>
      </c>
      <c r="J7" s="5">
        <v>221199.54965041191</v>
      </c>
      <c r="K7" s="5">
        <v>107785.7716689026</v>
      </c>
      <c r="L7" s="5">
        <v>0</v>
      </c>
      <c r="M7" s="5">
        <v>332516.0993512143</v>
      </c>
      <c r="N7" s="5">
        <v>997474</v>
      </c>
    </row>
    <row r="8" spans="1:14" ht="16" customHeight="1" x14ac:dyDescent="0.2">
      <c r="A8" s="7" t="s">
        <v>16</v>
      </c>
      <c r="B8" s="5">
        <v>922.86326774346685</v>
      </c>
      <c r="C8" s="5">
        <v>18317.326607748975</v>
      </c>
      <c r="D8" s="5">
        <v>97.492960491275028</v>
      </c>
      <c r="E8" s="5">
        <v>4379.3742172577213</v>
      </c>
      <c r="F8" s="5">
        <f t="shared" si="2"/>
        <v>23717.057053241439</v>
      </c>
      <c r="G8" s="5">
        <v>0</v>
      </c>
      <c r="H8" s="5">
        <v>62.548609472400763</v>
      </c>
      <c r="I8" s="5">
        <v>1.079496380998723</v>
      </c>
      <c r="J8" s="5">
        <v>11364.29864854154</v>
      </c>
      <c r="K8" s="5">
        <v>5430.0161923636206</v>
      </c>
      <c r="L8" s="5">
        <v>0</v>
      </c>
      <c r="M8" s="5">
        <v>16857.942946758561</v>
      </c>
      <c r="N8" s="5">
        <v>40575</v>
      </c>
    </row>
    <row r="9" spans="1:14" ht="16" customHeight="1" x14ac:dyDescent="0.2">
      <c r="A9" s="7" t="s">
        <v>17</v>
      </c>
      <c r="B9" s="5">
        <v>196.48562088532404</v>
      </c>
      <c r="C9" s="5">
        <v>10648.014454700937</v>
      </c>
      <c r="D9" s="5">
        <v>117.09757409573876</v>
      </c>
      <c r="E9" s="5">
        <v>5660.669761233512</v>
      </c>
      <c r="F9" s="5">
        <f t="shared" si="2"/>
        <v>16622.267410915512</v>
      </c>
      <c r="G9" s="5">
        <v>4504.6003925006107</v>
      </c>
      <c r="H9" s="5">
        <v>8.2367440490857466E-2</v>
      </c>
      <c r="I9" s="5">
        <v>0</v>
      </c>
      <c r="J9" s="5">
        <v>25291.79201059783</v>
      </c>
      <c r="K9" s="5">
        <v>7566.2578185455532</v>
      </c>
      <c r="L9" s="5">
        <v>0</v>
      </c>
      <c r="M9" s="5">
        <v>37362.73258908448</v>
      </c>
      <c r="N9" s="5">
        <v>53984.999999999993</v>
      </c>
    </row>
    <row r="10" spans="1:14" ht="16" customHeight="1" x14ac:dyDescent="0.2">
      <c r="A10" s="7" t="s">
        <v>18</v>
      </c>
      <c r="B10" s="5">
        <v>12552.920147434892</v>
      </c>
      <c r="C10" s="5">
        <v>92065.514065351992</v>
      </c>
      <c r="D10" s="5">
        <v>2114.477523350849</v>
      </c>
      <c r="E10" s="5">
        <v>70738.713150408657</v>
      </c>
      <c r="F10" s="5">
        <f t="shared" si="2"/>
        <v>177471.6248865464</v>
      </c>
      <c r="G10" s="5">
        <v>20955.36466448383</v>
      </c>
      <c r="H10" s="5">
        <v>1131.8271961918599</v>
      </c>
      <c r="I10" s="5">
        <v>0</v>
      </c>
      <c r="J10" s="5">
        <v>262954.89077674272</v>
      </c>
      <c r="K10" s="5">
        <v>16796.292476035189</v>
      </c>
      <c r="L10" s="5">
        <v>0</v>
      </c>
      <c r="M10" s="5">
        <v>301838.3751134536</v>
      </c>
      <c r="N10" s="5">
        <v>479310</v>
      </c>
    </row>
    <row r="11" spans="1:14" ht="16" customHeight="1" x14ac:dyDescent="0.2">
      <c r="A11" s="7" t="s">
        <v>19</v>
      </c>
      <c r="B11" s="5">
        <v>8057.1307501044739</v>
      </c>
      <c r="C11" s="5">
        <v>134294.94791410444</v>
      </c>
      <c r="D11" s="5">
        <v>2434.2505187872439</v>
      </c>
      <c r="E11" s="5">
        <v>103118.98462886736</v>
      </c>
      <c r="F11" s="5">
        <f t="shared" si="2"/>
        <v>247905.31381186351</v>
      </c>
      <c r="G11" s="5">
        <v>19999.593472858989</v>
      </c>
      <c r="H11" s="5">
        <v>1406.791508906733</v>
      </c>
      <c r="I11" s="5">
        <v>2206.8555996636878</v>
      </c>
      <c r="J11" s="5">
        <v>110761.8638600751</v>
      </c>
      <c r="K11" s="5">
        <v>36840.581746631942</v>
      </c>
      <c r="L11" s="5">
        <v>0</v>
      </c>
      <c r="M11" s="5">
        <v>171215.68618813649</v>
      </c>
      <c r="N11" s="5">
        <v>419120.99999999988</v>
      </c>
    </row>
    <row r="12" spans="1:14" ht="16" customHeight="1" x14ac:dyDescent="0.2">
      <c r="A12" s="6" t="s">
        <v>20</v>
      </c>
      <c r="B12" s="5">
        <v>278254.99999999988</v>
      </c>
      <c r="C12" s="5">
        <v>3322969</v>
      </c>
      <c r="D12" s="5">
        <v>67425.204299999998</v>
      </c>
      <c r="E12" s="5">
        <v>2330210.7957000001</v>
      </c>
      <c r="F12" s="5">
        <f t="shared" si="2"/>
        <v>5998860</v>
      </c>
      <c r="G12" s="5">
        <v>1025056</v>
      </c>
      <c r="H12" s="5">
        <v>1393480</v>
      </c>
      <c r="I12" s="5">
        <v>102253</v>
      </c>
      <c r="J12" s="5">
        <v>4423548.0000000009</v>
      </c>
      <c r="K12" s="5">
        <v>1057409</v>
      </c>
      <c r="L12" s="5">
        <v>-131.0000000000023</v>
      </c>
      <c r="M12" s="5">
        <v>8001615.0000000009</v>
      </c>
      <c r="N12" s="5">
        <v>14000475</v>
      </c>
    </row>
    <row r="13" spans="1:14" ht="16" customHeight="1" x14ac:dyDescent="0.2">
      <c r="A13" s="8" t="s">
        <v>21</v>
      </c>
      <c r="B13" s="5">
        <v>309611</v>
      </c>
      <c r="C13" s="5">
        <v>1313210</v>
      </c>
      <c r="D13" s="5">
        <v>290628.33830000006</v>
      </c>
      <c r="E13" s="5">
        <v>4097700.6617000001</v>
      </c>
      <c r="F13" s="5">
        <f t="shared" si="2"/>
        <v>6011150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6011150</v>
      </c>
    </row>
    <row r="14" spans="1:14" ht="16" customHeight="1" x14ac:dyDescent="0.2">
      <c r="A14" s="8" t="s">
        <v>22</v>
      </c>
      <c r="B14" s="5">
        <v>58828</v>
      </c>
      <c r="C14" s="5">
        <v>603112</v>
      </c>
      <c r="D14" s="5">
        <v>272865.44789999997</v>
      </c>
      <c r="E14" s="5">
        <v>2120967.5521</v>
      </c>
      <c r="F14" s="5">
        <f t="shared" si="2"/>
        <v>3055773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3055773</v>
      </c>
    </row>
    <row r="15" spans="1:14" ht="16" customHeight="1" x14ac:dyDescent="0.2">
      <c r="A15" s="8" t="s">
        <v>23</v>
      </c>
      <c r="B15" s="5">
        <v>50717</v>
      </c>
      <c r="C15" s="5">
        <v>476236</v>
      </c>
      <c r="D15" s="5">
        <v>221312.88690000004</v>
      </c>
      <c r="E15" s="5">
        <v>1674032.1131</v>
      </c>
      <c r="F15" s="5">
        <f t="shared" si="2"/>
        <v>2422298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2422298</v>
      </c>
    </row>
    <row r="16" spans="1:14" ht="16" customHeight="1" x14ac:dyDescent="0.2">
      <c r="A16" s="8" t="s">
        <v>24</v>
      </c>
      <c r="B16" s="5">
        <v>8111</v>
      </c>
      <c r="C16" s="5">
        <v>126876</v>
      </c>
      <c r="D16" s="5">
        <v>46317.186800000003</v>
      </c>
      <c r="E16" s="5">
        <v>355358.81319999998</v>
      </c>
      <c r="F16" s="5">
        <f t="shared" si="2"/>
        <v>536663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536663</v>
      </c>
    </row>
    <row r="17" spans="1:14" ht="16" customHeight="1" x14ac:dyDescent="0.2">
      <c r="A17" s="8" t="s">
        <v>25</v>
      </c>
      <c r="B17" s="5">
        <v>8093</v>
      </c>
      <c r="C17" s="5">
        <v>118915</v>
      </c>
      <c r="D17" s="5">
        <v>46089.642000000007</v>
      </c>
      <c r="E17" s="5">
        <v>341275.35799999995</v>
      </c>
      <c r="F17" s="5">
        <f t="shared" si="2"/>
        <v>514372.99999999994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514373</v>
      </c>
    </row>
    <row r="18" spans="1:14" ht="16" customHeight="1" x14ac:dyDescent="0.2">
      <c r="A18" s="8" t="s">
        <v>26</v>
      </c>
      <c r="B18" s="5">
        <v>18</v>
      </c>
      <c r="C18" s="5">
        <v>7961</v>
      </c>
      <c r="D18" s="5">
        <v>227.54480000000004</v>
      </c>
      <c r="E18" s="5">
        <v>14083.4552</v>
      </c>
      <c r="F18" s="5">
        <f t="shared" si="2"/>
        <v>22290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22290</v>
      </c>
    </row>
    <row r="19" spans="1:14" ht="16" customHeight="1" x14ac:dyDescent="0.2">
      <c r="A19" s="8" t="s">
        <v>27</v>
      </c>
      <c r="B19" s="5">
        <v>0</v>
      </c>
      <c r="C19" s="5">
        <v>0</v>
      </c>
      <c r="D19" s="5">
        <v>5235.3742000000002</v>
      </c>
      <c r="E19" s="5">
        <v>91576.625799999994</v>
      </c>
      <c r="F19" s="5">
        <f t="shared" si="2"/>
        <v>96812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96812</v>
      </c>
    </row>
    <row r="20" spans="1:14" ht="16" customHeight="1" x14ac:dyDescent="0.2">
      <c r="A20" s="8" t="s">
        <v>28</v>
      </c>
      <c r="B20" s="5">
        <v>257567</v>
      </c>
      <c r="C20" s="5">
        <v>674286</v>
      </c>
      <c r="D20" s="5">
        <v>16102.584299999999</v>
      </c>
      <c r="E20" s="5">
        <v>1923254.4157</v>
      </c>
      <c r="F20" s="5">
        <f t="shared" si="2"/>
        <v>2871210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2871210</v>
      </c>
    </row>
    <row r="21" spans="1:14" ht="16" customHeight="1" x14ac:dyDescent="0.2">
      <c r="A21" s="8" t="s">
        <v>29</v>
      </c>
      <c r="B21" s="5">
        <v>147676</v>
      </c>
      <c r="C21" s="5">
        <v>96267</v>
      </c>
      <c r="D21" s="5">
        <v>4651.3791000000001</v>
      </c>
      <c r="E21" s="5">
        <v>334973.62089999998</v>
      </c>
      <c r="F21" s="5">
        <f t="shared" si="2"/>
        <v>583568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583568</v>
      </c>
    </row>
    <row r="22" spans="1:14" ht="16" customHeight="1" x14ac:dyDescent="0.2">
      <c r="A22" s="8" t="s">
        <v>30</v>
      </c>
      <c r="B22" s="5">
        <v>109891</v>
      </c>
      <c r="C22" s="5">
        <v>578019</v>
      </c>
      <c r="D22" s="5">
        <v>11451.205199999999</v>
      </c>
      <c r="E22" s="5">
        <v>1588280.7948</v>
      </c>
      <c r="F22" s="5">
        <f t="shared" si="2"/>
        <v>2287642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2287642</v>
      </c>
    </row>
    <row r="23" spans="1:14" ht="16" customHeight="1" x14ac:dyDescent="0.2">
      <c r="A23" s="8" t="s">
        <v>31</v>
      </c>
      <c r="B23" s="5">
        <v>2633</v>
      </c>
      <c r="C23" s="5">
        <v>38315</v>
      </c>
      <c r="D23" s="5">
        <v>1660.3061</v>
      </c>
      <c r="E23" s="5">
        <v>56591.693899999998</v>
      </c>
      <c r="F23" s="5">
        <f t="shared" si="2"/>
        <v>99200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99200</v>
      </c>
    </row>
    <row r="24" spans="1:14" ht="16" customHeight="1" x14ac:dyDescent="0.2">
      <c r="A24" s="8" t="s">
        <v>32</v>
      </c>
      <c r="B24" s="5">
        <v>-9417</v>
      </c>
      <c r="C24" s="5">
        <v>-2503</v>
      </c>
      <c r="D24" s="5">
        <v>0</v>
      </c>
      <c r="E24" s="5">
        <v>-3113</v>
      </c>
      <c r="F24" s="5">
        <f t="shared" si="2"/>
        <v>-15033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-15033</v>
      </c>
    </row>
    <row r="25" spans="1:14" ht="16" customHeight="1" x14ac:dyDescent="0.2">
      <c r="A25" s="6" t="s">
        <v>33</v>
      </c>
      <c r="B25" s="5">
        <v>587866</v>
      </c>
      <c r="C25" s="5">
        <v>4636179</v>
      </c>
      <c r="D25" s="5">
        <v>358053.54259999999</v>
      </c>
      <c r="E25" s="5">
        <v>6427911.4574000007</v>
      </c>
      <c r="F25" s="5">
        <f t="shared" si="2"/>
        <v>12010010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12010010</v>
      </c>
    </row>
    <row r="26" spans="1:14" ht="16" customHeight="1" x14ac:dyDescent="0.2">
      <c r="A26" s="8" t="s">
        <v>34</v>
      </c>
      <c r="B26" s="5">
        <v>13380021</v>
      </c>
      <c r="C26" s="5">
        <v>19492200</v>
      </c>
      <c r="D26" s="5">
        <v>4965415.6424000002</v>
      </c>
      <c r="E26" s="5">
        <v>66502638.357599996</v>
      </c>
      <c r="F26" s="5">
        <f t="shared" si="2"/>
        <v>104340275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104340275</v>
      </c>
    </row>
    <row r="27" spans="1:14" ht="16" customHeight="1" x14ac:dyDescent="0.2">
      <c r="A27" s="9" t="s">
        <v>35</v>
      </c>
      <c r="B27" s="5">
        <v>1.3824319466948507E-10</v>
      </c>
      <c r="C27" s="5">
        <v>4.0017766878008836E-11</v>
      </c>
      <c r="D27" s="5">
        <v>-4.3655745685100549E-11</v>
      </c>
      <c r="E27" s="5">
        <v>4.3655745685100555E-11</v>
      </c>
      <c r="F27" s="5">
        <f t="shared" si="2"/>
        <v>1.7826096154749391E-10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r="29" spans="1:14" ht="16" thickBot="1" x14ac:dyDescent="0.25">
      <c r="A29" s="20"/>
      <c r="B29" s="21" t="s">
        <v>1</v>
      </c>
      <c r="C29" s="21" t="s">
        <v>2</v>
      </c>
      <c r="D29" s="21" t="s">
        <v>3</v>
      </c>
      <c r="E29" s="21" t="s">
        <v>4</v>
      </c>
    </row>
    <row r="30" spans="1:14" ht="16" thickBot="1" x14ac:dyDescent="0.25">
      <c r="A30" s="10" t="s">
        <v>36</v>
      </c>
      <c r="B30" s="11">
        <f>B26/B25</f>
        <v>22.760324631803847</v>
      </c>
      <c r="C30" s="11">
        <f t="shared" ref="C30:E30" si="3">C26/C25</f>
        <v>4.2043674327501162</v>
      </c>
      <c r="D30" s="12">
        <f t="shared" si="3"/>
        <v>13.867802022970405</v>
      </c>
      <c r="E30" s="11">
        <f t="shared" si="3"/>
        <v>10.345916990041953</v>
      </c>
    </row>
    <row r="31" spans="1:14" ht="16" thickBot="1" x14ac:dyDescent="0.25">
      <c r="A31" s="10" t="s">
        <v>37</v>
      </c>
      <c r="B31" s="11">
        <f>B14/B25</f>
        <v>0.1000704242123205</v>
      </c>
      <c r="C31" s="11">
        <f>C14/C25</f>
        <v>0.13008816096186104</v>
      </c>
      <c r="D31" s="12">
        <f>D14/D25</f>
        <v>0.76208001160550443</v>
      </c>
      <c r="E31" s="11">
        <f>E14/E25</f>
        <v>0.32996216051767169</v>
      </c>
    </row>
    <row r="32" spans="1:14" ht="18" thickBot="1" x14ac:dyDescent="0.25">
      <c r="A32" s="10" t="s">
        <v>38</v>
      </c>
      <c r="B32" s="11">
        <f>J2/$F$14</f>
        <v>3.7998401036641816E-2</v>
      </c>
      <c r="C32" s="11">
        <f>J3/$F$14</f>
        <v>0.37586401310461759</v>
      </c>
      <c r="D32" s="12">
        <f>J4/$F$14</f>
        <v>2.4509873306859605E-2</v>
      </c>
      <c r="E32" s="11">
        <f>J5/$F$14</f>
        <v>0.80254960205533277</v>
      </c>
    </row>
    <row r="33" spans="1:6" ht="17" x14ac:dyDescent="0.2">
      <c r="A33" t="s">
        <v>39</v>
      </c>
    </row>
    <row r="35" spans="1:6" x14ac:dyDescent="0.2">
      <c r="A35" s="19" t="s">
        <v>40</v>
      </c>
      <c r="B35" s="19"/>
      <c r="C35" s="19"/>
      <c r="D35" s="19"/>
      <c r="E35" s="19"/>
    </row>
    <row r="36" spans="1:6" ht="16" thickBot="1" x14ac:dyDescent="0.25">
      <c r="A36" s="20"/>
      <c r="B36" s="21" t="s">
        <v>1</v>
      </c>
      <c r="C36" s="21" t="s">
        <v>2</v>
      </c>
      <c r="D36" s="21" t="s">
        <v>3</v>
      </c>
      <c r="E36" s="21" t="s">
        <v>4</v>
      </c>
    </row>
    <row r="37" spans="1:6" ht="16" thickBot="1" x14ac:dyDescent="0.25">
      <c r="A37" s="10" t="s">
        <v>1</v>
      </c>
      <c r="B37" s="11">
        <f>'Leontief Aberto (mB)'!B2</f>
        <v>1.070723053147228</v>
      </c>
      <c r="C37" s="11">
        <f>'Leontief Aberto (mB)'!C2</f>
        <v>8.9668440431840218E-2</v>
      </c>
      <c r="D37" s="12">
        <f>'Leontief Aberto (mB)'!D2</f>
        <v>6.3186850682739734E-3</v>
      </c>
      <c r="E37" s="11">
        <f>'Leontief Aberto (mB)'!E2</f>
        <v>1.465490841018206E-2</v>
      </c>
    </row>
    <row r="38" spans="1:6" ht="16" thickBot="1" x14ac:dyDescent="0.25">
      <c r="A38" s="10" t="s">
        <v>2</v>
      </c>
      <c r="B38" s="11">
        <f>'Leontief Aberto (mB)'!B3</f>
        <v>0.42051773480901472</v>
      </c>
      <c r="C38" s="11">
        <f>'Leontief Aberto (mB)'!C3</f>
        <v>1.5663867257635991</v>
      </c>
      <c r="D38" s="12">
        <f>'Leontief Aberto (mB)'!D3</f>
        <v>7.5790080225491857E-2</v>
      </c>
      <c r="E38" s="11">
        <f>'Leontief Aberto (mB)'!E3</f>
        <v>0.16860651926123621</v>
      </c>
    </row>
    <row r="39" spans="1:6" ht="16" thickBot="1" x14ac:dyDescent="0.25">
      <c r="A39" s="10" t="s">
        <v>3</v>
      </c>
      <c r="B39" s="11">
        <f>'Leontief Aberto (mB)'!B4</f>
        <v>4.7539718759510028E-4</v>
      </c>
      <c r="C39" s="11">
        <f>'Leontief Aberto (mB)'!C4</f>
        <v>9.8499498770326455E-4</v>
      </c>
      <c r="D39" s="12">
        <f>'Leontief Aberto (mB)'!D4</f>
        <v>1.000523614107734</v>
      </c>
      <c r="E39" s="11">
        <f>'Leontief Aberto (mB)'!E4</f>
        <v>1.925387932843004E-3</v>
      </c>
    </row>
    <row r="40" spans="1:6" ht="16" thickBot="1" x14ac:dyDescent="0.25">
      <c r="A40" s="10" t="s">
        <v>4</v>
      </c>
      <c r="B40" s="11">
        <f>'Leontief Aberto (mB)'!B5</f>
        <v>0.2357601082340979</v>
      </c>
      <c r="C40" s="11">
        <f>'Leontief Aberto (mB)'!C5</f>
        <v>0.3726373585388732</v>
      </c>
      <c r="D40" s="12">
        <f>'Leontief Aberto (mB)'!D5</f>
        <v>0.17588028780693171</v>
      </c>
      <c r="E40" s="11">
        <f>'Leontief Aberto (mB)'!E5</f>
        <v>1.322474610919895</v>
      </c>
    </row>
    <row r="41" spans="1:6" ht="16" thickBot="1" x14ac:dyDescent="0.25">
      <c r="A41" s="13" t="s">
        <v>41</v>
      </c>
      <c r="B41" s="14">
        <f>SUM(B37:B40)</f>
        <v>1.7274762933779357</v>
      </c>
      <c r="C41" s="14">
        <f>SUM(C37:C40)</f>
        <v>2.0296775197220156</v>
      </c>
      <c r="D41" s="14">
        <f>SUM(D37:D40)</f>
        <v>1.2585126672084315</v>
      </c>
      <c r="E41" s="14">
        <f>SUM(E37:E40)</f>
        <v>1.5076614265241564</v>
      </c>
    </row>
    <row r="43" spans="1:6" x14ac:dyDescent="0.2">
      <c r="A43" s="19" t="s">
        <v>42</v>
      </c>
      <c r="B43" s="19"/>
      <c r="C43" s="19"/>
      <c r="D43" s="19"/>
      <c r="E43" s="19"/>
      <c r="F43" s="19"/>
    </row>
    <row r="44" spans="1:6" ht="16" thickBot="1" x14ac:dyDescent="0.25">
      <c r="A44" s="20"/>
      <c r="B44" s="21" t="s">
        <v>1</v>
      </c>
      <c r="C44" s="21" t="s">
        <v>2</v>
      </c>
      <c r="D44" s="21" t="s">
        <v>3</v>
      </c>
      <c r="E44" s="21" t="s">
        <v>4</v>
      </c>
      <c r="F44" s="21" t="s">
        <v>43</v>
      </c>
    </row>
    <row r="45" spans="1:6" ht="16" thickBot="1" x14ac:dyDescent="0.25">
      <c r="A45" s="10" t="s">
        <v>1</v>
      </c>
      <c r="B45" s="11">
        <f>'Leontief Fechado (mB)'!B2</f>
        <v>1.114433089054959</v>
      </c>
      <c r="C45" s="11">
        <f>'Leontief Fechado (mB)'!C2</f>
        <v>0.15094254868535201</v>
      </c>
      <c r="D45" s="12">
        <f>'Leontief Fechado (mB)'!D2</f>
        <v>0.15766155172654989</v>
      </c>
      <c r="E45" s="11">
        <f>'Leontief Fechado (mB)'!E2</f>
        <v>9.8655037504021298E-2</v>
      </c>
      <c r="F45" s="11">
        <f>'Leontief Fechado (mB)'!F2</f>
        <v>0.18212037329131631</v>
      </c>
    </row>
    <row r="46" spans="1:6" ht="16" thickBot="1" x14ac:dyDescent="0.25">
      <c r="A46" s="10" t="s">
        <v>2</v>
      </c>
      <c r="B46" s="11">
        <f>'Leontief Fechado (mB)'!B3</f>
        <v>0.79626022628922466</v>
      </c>
      <c r="C46" s="11">
        <f>'Leontief Fechado (mB)'!C3</f>
        <v>2.0931144124441321</v>
      </c>
      <c r="D46" s="12">
        <f>'Leontief Fechado (mB)'!D3</f>
        <v>1.3767715277350969</v>
      </c>
      <c r="E46" s="11">
        <f>'Leontief Fechado (mB)'!E3</f>
        <v>0.89069281214381357</v>
      </c>
      <c r="F46" s="11">
        <f>'Leontief Fechado (mB)'!F3</f>
        <v>1.565552656013272</v>
      </c>
    </row>
    <row r="47" spans="1:6" ht="16" thickBot="1" x14ac:dyDescent="0.25">
      <c r="A47" s="10" t="s">
        <v>3</v>
      </c>
      <c r="B47" s="11">
        <f>'Leontief Fechado (mB)'!B4</f>
        <v>1.387440339648402E-2</v>
      </c>
      <c r="C47" s="11">
        <f>'Leontief Fechado (mB)'!C4</f>
        <v>1.9768144895564749E-2</v>
      </c>
      <c r="D47" s="12">
        <f>'Leontief Fechado (mB)'!D4</f>
        <v>1.0469167128072161</v>
      </c>
      <c r="E47" s="11">
        <f>'Leontief Fechado (mB)'!E4</f>
        <v>2.7675040796356899E-2</v>
      </c>
      <c r="F47" s="11">
        <f>'Leontief Fechado (mB)'!F4</f>
        <v>5.5827728388204392E-2</v>
      </c>
    </row>
    <row r="48" spans="1:6" ht="16" thickBot="1" x14ac:dyDescent="0.25">
      <c r="A48" s="10" t="s">
        <v>4</v>
      </c>
      <c r="B48" s="11">
        <f>'Leontief Fechado (mB)'!B5</f>
        <v>0.85094744673682987</v>
      </c>
      <c r="C48" s="11">
        <f>'Leontief Fechado (mB)'!C5</f>
        <v>1.235026391006776</v>
      </c>
      <c r="D48" s="15">
        <f>'Leontief Fechado (mB)'!D5</f>
        <v>2.305922357262415</v>
      </c>
      <c r="E48" s="11">
        <f>'Leontief Fechado (mB)'!E5</f>
        <v>2.5047160522266041</v>
      </c>
      <c r="F48" s="11">
        <f>'Leontief Fechado (mB)'!F5</f>
        <v>2.5632133537641542</v>
      </c>
    </row>
    <row r="49" spans="1:6" ht="16" thickBot="1" x14ac:dyDescent="0.25">
      <c r="A49" s="10" t="s">
        <v>22</v>
      </c>
      <c r="B49" s="11">
        <f>'Leontief Fechado (mB)'!B6</f>
        <v>0.50645968397670982</v>
      </c>
      <c r="C49" s="11">
        <f>'Leontief Fechado (mB)'!C6</f>
        <v>0.70997117384062536</v>
      </c>
      <c r="D49" s="15">
        <f>'Leontief Fechado (mB)'!D6</f>
        <v>1.7535803581053879</v>
      </c>
      <c r="E49" s="11">
        <f>'Leontief Fechado (mB)'!E6</f>
        <v>0.97329315685470075</v>
      </c>
      <c r="F49" s="11">
        <f>'Leontief Fechado (mB)'!F6</f>
        <v>2.1101933408964508</v>
      </c>
    </row>
    <row r="50" spans="1:6" ht="16" thickBot="1" x14ac:dyDescent="0.25">
      <c r="A50" s="13" t="s">
        <v>41</v>
      </c>
      <c r="B50" s="14">
        <f>SUM(B45:B49)</f>
        <v>3.2819748494542074</v>
      </c>
      <c r="C50" s="14">
        <f>SUM(C45:C49)</f>
        <v>4.2088226708724505</v>
      </c>
      <c r="D50" s="14">
        <f>SUM(D45:D49)</f>
        <v>6.6408525076366658</v>
      </c>
      <c r="E50" s="14">
        <f>SUM(E45:E49)</f>
        <v>4.4950320995254964</v>
      </c>
      <c r="F50" s="14">
        <f>SUM(F45:F49)</f>
        <v>6.476907452353398</v>
      </c>
    </row>
    <row r="52" spans="1:6" x14ac:dyDescent="0.2">
      <c r="A52" s="19" t="s">
        <v>44</v>
      </c>
      <c r="B52" s="19"/>
      <c r="C52" s="19"/>
      <c r="D52" s="19"/>
      <c r="E52" s="19"/>
      <c r="F52" s="19"/>
    </row>
    <row r="53" spans="1:6" ht="16" thickBot="1" x14ac:dyDescent="0.25">
      <c r="A53" s="20"/>
      <c r="B53" s="21" t="s">
        <v>1</v>
      </c>
      <c r="C53" s="21" t="s">
        <v>2</v>
      </c>
      <c r="D53" s="21" t="s">
        <v>3</v>
      </c>
      <c r="E53" s="21" t="s">
        <v>4</v>
      </c>
      <c r="F53" s="21" t="s">
        <v>43</v>
      </c>
    </row>
    <row r="54" spans="1:6" ht="16" thickBot="1" x14ac:dyDescent="0.25">
      <c r="A54" s="10" t="s">
        <v>1</v>
      </c>
      <c r="B54" s="11">
        <f>B45-B37</f>
        <v>4.3710035907730926E-2</v>
      </c>
      <c r="C54" s="11">
        <f t="shared" ref="C54:E54" si="4">C45-C37</f>
        <v>6.1274108253511789E-2</v>
      </c>
      <c r="D54" s="12">
        <f t="shared" si="4"/>
        <v>0.15134286665827593</v>
      </c>
      <c r="E54" s="11">
        <f t="shared" si="4"/>
        <v>8.4000129093839235E-2</v>
      </c>
      <c r="F54" s="11">
        <f>F45</f>
        <v>0.18212037329131631</v>
      </c>
    </row>
    <row r="55" spans="1:6" ht="16" thickBot="1" x14ac:dyDescent="0.25">
      <c r="A55" s="10" t="s">
        <v>2</v>
      </c>
      <c r="B55" s="11">
        <f t="shared" ref="B55:E57" si="5">B46-B38</f>
        <v>0.37574249148020994</v>
      </c>
      <c r="C55" s="11">
        <f t="shared" si="5"/>
        <v>0.52672768668053305</v>
      </c>
      <c r="D55" s="15">
        <f t="shared" si="5"/>
        <v>1.3009814475096051</v>
      </c>
      <c r="E55" s="11">
        <f t="shared" si="5"/>
        <v>0.72208629288257731</v>
      </c>
      <c r="F55" s="11">
        <f>F46</f>
        <v>1.565552656013272</v>
      </c>
    </row>
    <row r="56" spans="1:6" ht="16" thickBot="1" x14ac:dyDescent="0.25">
      <c r="A56" s="10" t="s">
        <v>3</v>
      </c>
      <c r="B56" s="11">
        <f t="shared" si="5"/>
        <v>1.339900620888892E-2</v>
      </c>
      <c r="C56" s="11">
        <f t="shared" si="5"/>
        <v>1.8783149907861483E-2</v>
      </c>
      <c r="D56" s="12">
        <f t="shared" si="5"/>
        <v>4.6393098699482049E-2</v>
      </c>
      <c r="E56" s="11">
        <f t="shared" si="5"/>
        <v>2.5749652863513894E-2</v>
      </c>
      <c r="F56" s="11">
        <f>F47</f>
        <v>5.5827728388204392E-2</v>
      </c>
    </row>
    <row r="57" spans="1:6" ht="16" thickBot="1" x14ac:dyDescent="0.25">
      <c r="A57" s="10" t="s">
        <v>4</v>
      </c>
      <c r="B57" s="11">
        <f t="shared" si="5"/>
        <v>0.615187338502732</v>
      </c>
      <c r="C57" s="11">
        <f t="shared" si="5"/>
        <v>0.86238903246790288</v>
      </c>
      <c r="D57" s="15">
        <f t="shared" si="5"/>
        <v>2.1300420694554831</v>
      </c>
      <c r="E57" s="11">
        <f t="shared" si="5"/>
        <v>1.1822414413067091</v>
      </c>
      <c r="F57" s="11">
        <f>F48</f>
        <v>2.5632133537641542</v>
      </c>
    </row>
    <row r="58" spans="1:6" ht="16" thickBot="1" x14ac:dyDescent="0.25">
      <c r="A58" s="10" t="s">
        <v>22</v>
      </c>
      <c r="B58" s="11">
        <f>B49</f>
        <v>0.50645968397670982</v>
      </c>
      <c r="C58" s="11">
        <f t="shared" ref="C58:F58" si="6">C49</f>
        <v>0.70997117384062536</v>
      </c>
      <c r="D58" s="15">
        <f t="shared" si="6"/>
        <v>1.7535803581053879</v>
      </c>
      <c r="E58" s="11">
        <f t="shared" si="6"/>
        <v>0.97329315685470075</v>
      </c>
      <c r="F58" s="11">
        <f t="shared" si="6"/>
        <v>2.1101933408964508</v>
      </c>
    </row>
    <row r="59" spans="1:6" ht="16" thickBot="1" x14ac:dyDescent="0.25">
      <c r="A59" s="13" t="s">
        <v>41</v>
      </c>
      <c r="B59" s="14">
        <f>SUM(B54:B58)</f>
        <v>1.5544985560762714</v>
      </c>
      <c r="C59" s="14">
        <f>SUM(C54:C58)</f>
        <v>2.1791451511504345</v>
      </c>
      <c r="D59" s="14">
        <f>SUM(D54:D58)</f>
        <v>5.3823398404282337</v>
      </c>
      <c r="E59" s="14">
        <f>SUM(E54:E58)</f>
        <v>2.9873706730013403</v>
      </c>
      <c r="F59" s="14">
        <f>SUM(F54:F58)</f>
        <v>6.476907452353398</v>
      </c>
    </row>
    <row r="61" spans="1:6" x14ac:dyDescent="0.2">
      <c r="A61" s="19" t="s">
        <v>45</v>
      </c>
      <c r="B61" s="19"/>
      <c r="C61" s="19"/>
      <c r="D61" s="19"/>
      <c r="E61" s="19"/>
    </row>
    <row r="62" spans="1:6" ht="16" thickBot="1" x14ac:dyDescent="0.25">
      <c r="A62" s="20"/>
      <c r="B62" s="21" t="s">
        <v>1</v>
      </c>
      <c r="C62" s="21" t="s">
        <v>2</v>
      </c>
      <c r="D62" s="21" t="s">
        <v>3</v>
      </c>
      <c r="E62" s="21" t="s">
        <v>4</v>
      </c>
    </row>
    <row r="63" spans="1:6" ht="16" thickBot="1" x14ac:dyDescent="0.25">
      <c r="A63" s="10" t="s">
        <v>1</v>
      </c>
      <c r="B63" s="11" cm="1">
        <f t="array" ref="B63:E66">MMULT(A85:D88,B37:E40)</f>
        <v>24.370004280387075</v>
      </c>
      <c r="C63" s="11">
        <v>2.0408828134562489</v>
      </c>
      <c r="D63" s="12">
        <v>0.1438153234000473</v>
      </c>
      <c r="E63" s="11">
        <v>0.33355047286509609</v>
      </c>
    </row>
    <row r="64" spans="1:6" ht="16" thickBot="1" x14ac:dyDescent="0.25">
      <c r="A64" s="10" t="s">
        <v>2</v>
      </c>
      <c r="B64" s="11">
        <v>1.7680110691248714</v>
      </c>
      <c r="C64" s="11">
        <v>6.5856653368925633</v>
      </c>
      <c r="D64" s="12">
        <v>0.31864934502557657</v>
      </c>
      <c r="E64" s="11">
        <v>0.7088837585312967</v>
      </c>
    </row>
    <row r="65" spans="1:5" ht="16" thickBot="1" x14ac:dyDescent="0.25">
      <c r="A65" s="10" t="s">
        <v>3</v>
      </c>
      <c r="B65" s="11">
        <v>6.5927140798457727E-3</v>
      </c>
      <c r="C65" s="11">
        <v>1.3659715483087042E-2</v>
      </c>
      <c r="D65" s="12">
        <v>13.875063399752895</v>
      </c>
      <c r="E65" s="11">
        <v>2.6700898670083018E-2</v>
      </c>
    </row>
    <row r="66" spans="1:5" ht="16" thickBot="1" x14ac:dyDescent="0.25">
      <c r="A66" s="10" t="s">
        <v>4</v>
      </c>
      <c r="B66" s="11">
        <v>2.4391545093532834</v>
      </c>
      <c r="C66" s="11">
        <v>3.855275178831683</v>
      </c>
      <c r="D66" s="12">
        <v>1.8196428578352033</v>
      </c>
      <c r="E66" s="11">
        <v>13.682212546015263</v>
      </c>
    </row>
    <row r="67" spans="1:5" ht="16" thickBot="1" x14ac:dyDescent="0.25">
      <c r="A67" s="13" t="s">
        <v>41</v>
      </c>
      <c r="B67" s="14">
        <f>SUM(B63:B66)</f>
        <v>28.583762572945076</v>
      </c>
      <c r="C67" s="14">
        <f>SUM(C63:C66)</f>
        <v>12.495483044663581</v>
      </c>
      <c r="D67" s="14">
        <f>SUM(D63:D66)</f>
        <v>16.15717092601372</v>
      </c>
      <c r="E67" s="14">
        <f>SUM(E63:E66)</f>
        <v>14.751347676081739</v>
      </c>
    </row>
    <row r="69" spans="1:5" x14ac:dyDescent="0.2">
      <c r="A69" s="19" t="s">
        <v>46</v>
      </c>
      <c r="B69" s="19"/>
      <c r="C69" s="19"/>
      <c r="D69" s="19"/>
      <c r="E69" s="19"/>
    </row>
    <row r="70" spans="1:5" ht="16" thickBot="1" x14ac:dyDescent="0.25">
      <c r="A70" s="20"/>
      <c r="B70" s="21" t="s">
        <v>1</v>
      </c>
      <c r="C70" s="21" t="s">
        <v>2</v>
      </c>
      <c r="D70" s="21" t="s">
        <v>3</v>
      </c>
      <c r="E70" s="21" t="s">
        <v>4</v>
      </c>
    </row>
    <row r="71" spans="1:5" ht="16" thickBot="1" x14ac:dyDescent="0.25">
      <c r="A71" s="10" t="s">
        <v>1</v>
      </c>
      <c r="B71" s="11" cm="1">
        <f t="array" ref="B71:E74">MMULT(A85:D88,B45:E48)</f>
        <v>25.364858887314835</v>
      </c>
      <c r="C71" s="11">
        <v>3.4355014088304685</v>
      </c>
      <c r="D71" s="12">
        <v>3.5884280992502098</v>
      </c>
      <c r="E71" s="11">
        <v>2.2454206801543082</v>
      </c>
    </row>
    <row r="72" spans="1:5" ht="16" thickBot="1" x14ac:dyDescent="0.25">
      <c r="A72" s="10" t="s">
        <v>2</v>
      </c>
      <c r="B72" s="11">
        <v>3.3477705634046542</v>
      </c>
      <c r="C72" s="11">
        <v>8.8002220687000037</v>
      </c>
      <c r="D72" s="12">
        <v>5.7884533735470649</v>
      </c>
      <c r="E72" s="11">
        <v>3.7447998519620671</v>
      </c>
    </row>
    <row r="73" spans="1:5" ht="16" thickBot="1" x14ac:dyDescent="0.25">
      <c r="A73" s="10" t="s">
        <v>3</v>
      </c>
      <c r="B73" s="11">
        <v>0.19240747948926856</v>
      </c>
      <c r="C73" s="11">
        <v>0.27414071977308491</v>
      </c>
      <c r="D73" s="12">
        <v>14.518433707749438</v>
      </c>
      <c r="E73" s="11">
        <v>0.38379198674150672</v>
      </c>
    </row>
    <row r="74" spans="1:5" ht="16" thickBot="1" x14ac:dyDescent="0.25">
      <c r="A74" s="10" t="s">
        <v>4</v>
      </c>
      <c r="B74" s="16">
        <v>8.8038316468273887</v>
      </c>
      <c r="C74" s="16">
        <v>12.777480521867201</v>
      </c>
      <c r="D74" s="15">
        <v>23.856881293718811</v>
      </c>
      <c r="E74" s="16">
        <v>25.91358435996203</v>
      </c>
    </row>
    <row r="75" spans="1:5" ht="16" thickBot="1" x14ac:dyDescent="0.25">
      <c r="A75" s="13" t="s">
        <v>41</v>
      </c>
      <c r="B75" s="14">
        <f>SUM(B71:B74)</f>
        <v>37.708868577036149</v>
      </c>
      <c r="C75" s="14">
        <f>SUM(C71:C74)</f>
        <v>25.287344719170758</v>
      </c>
      <c r="D75" s="14">
        <f>SUM(D71:D74)</f>
        <v>47.752196474265517</v>
      </c>
      <c r="E75" s="14">
        <f>SUM(E71:E74)</f>
        <v>32.287596878819912</v>
      </c>
    </row>
    <row r="77" spans="1:5" x14ac:dyDescent="0.2">
      <c r="A77" s="19" t="s">
        <v>47</v>
      </c>
      <c r="B77" s="19"/>
      <c r="C77" s="19"/>
      <c r="D77" s="19"/>
      <c r="E77" s="19"/>
    </row>
    <row r="78" spans="1:5" ht="16" thickBot="1" x14ac:dyDescent="0.25">
      <c r="A78" s="20"/>
      <c r="B78" s="21" t="s">
        <v>1</v>
      </c>
      <c r="C78" s="21" t="s">
        <v>2</v>
      </c>
      <c r="D78" s="21" t="s">
        <v>3</v>
      </c>
      <c r="E78" s="21" t="s">
        <v>4</v>
      </c>
    </row>
    <row r="79" spans="1:5" ht="16" thickBot="1" x14ac:dyDescent="0.25">
      <c r="A79" s="10" t="s">
        <v>1</v>
      </c>
      <c r="B79" s="11" cm="1">
        <f t="array" ref="B79:E82">MMULT(A85:D88,B54:E57)</f>
        <v>0.99485460692775884</v>
      </c>
      <c r="C79" s="11">
        <v>1.3946185953742198</v>
      </c>
      <c r="D79" s="12">
        <v>3.4446127758501626</v>
      </c>
      <c r="E79" s="11">
        <v>1.9118702072892122</v>
      </c>
    </row>
    <row r="80" spans="1:5" ht="16" thickBot="1" x14ac:dyDescent="0.25">
      <c r="A80" s="10" t="s">
        <v>2</v>
      </c>
      <c r="B80" s="11">
        <v>1.5797594942797826</v>
      </c>
      <c r="C80" s="11">
        <v>2.2145567318074404</v>
      </c>
      <c r="D80" s="15">
        <v>5.4698040285214882</v>
      </c>
      <c r="E80" s="11">
        <v>3.0359160934307701</v>
      </c>
    </row>
    <row r="81" spans="1:5" ht="16" thickBot="1" x14ac:dyDescent="0.25">
      <c r="A81" s="10" t="s">
        <v>3</v>
      </c>
      <c r="B81" s="11">
        <v>0.18581476540942279</v>
      </c>
      <c r="C81" s="11">
        <v>0.26048100428999788</v>
      </c>
      <c r="D81" s="12">
        <v>0.64337030799654282</v>
      </c>
      <c r="E81" s="11">
        <v>0.35709108807142365</v>
      </c>
    </row>
    <row r="82" spans="1:5" ht="16" thickBot="1" x14ac:dyDescent="0.25">
      <c r="A82" s="10" t="s">
        <v>4</v>
      </c>
      <c r="B82" s="16">
        <v>6.3646771374741054</v>
      </c>
      <c r="C82" s="16">
        <v>8.9222053430355182</v>
      </c>
      <c r="D82" s="15">
        <v>22.037238435883605</v>
      </c>
      <c r="E82" s="16">
        <v>12.231371813946767</v>
      </c>
    </row>
    <row r="83" spans="1:5" ht="16" thickBot="1" x14ac:dyDescent="0.25">
      <c r="A83" s="13" t="s">
        <v>41</v>
      </c>
      <c r="B83" s="14">
        <f>SUM(B79:B82)</f>
        <v>9.1251060040910694</v>
      </c>
      <c r="C83" s="14">
        <f>SUM(C79:C82)</f>
        <v>12.791861674507176</v>
      </c>
      <c r="D83" s="14">
        <f>SUM(D79:D82)</f>
        <v>31.595025548251797</v>
      </c>
      <c r="E83" s="14">
        <f>SUM(E79:E82)</f>
        <v>17.536249202738173</v>
      </c>
    </row>
    <row r="85" spans="1:5" x14ac:dyDescent="0.2">
      <c r="A85" s="17">
        <f>IF(ROW(A1) = COLUMN(A1),B$30,0)</f>
        <v>22.760324631803847</v>
      </c>
      <c r="B85" s="17">
        <f t="shared" ref="B85:D85" si="7">IF(ROW(B1) = COLUMN(B1),C$30,0)</f>
        <v>0</v>
      </c>
      <c r="C85" s="17">
        <f t="shared" si="7"/>
        <v>0</v>
      </c>
      <c r="D85" s="17">
        <f t="shared" si="7"/>
        <v>0</v>
      </c>
    </row>
    <row r="86" spans="1:5" x14ac:dyDescent="0.2">
      <c r="A86" s="17">
        <f t="shared" ref="A86:D88" si="8">IF(ROW(A2) = COLUMN(A2),B$30,0)</f>
        <v>0</v>
      </c>
      <c r="B86" s="17">
        <f t="shared" si="8"/>
        <v>4.2043674327501162</v>
      </c>
      <c r="C86" s="17">
        <f t="shared" si="8"/>
        <v>0</v>
      </c>
      <c r="D86" s="17">
        <f t="shared" si="8"/>
        <v>0</v>
      </c>
    </row>
    <row r="87" spans="1:5" x14ac:dyDescent="0.2">
      <c r="A87" s="17">
        <f t="shared" si="8"/>
        <v>0</v>
      </c>
      <c r="B87" s="17">
        <f t="shared" si="8"/>
        <v>0</v>
      </c>
      <c r="C87" s="17">
        <f t="shared" si="8"/>
        <v>13.867802022970405</v>
      </c>
      <c r="D87" s="17">
        <f t="shared" si="8"/>
        <v>0</v>
      </c>
    </row>
    <row r="88" spans="1:5" x14ac:dyDescent="0.2">
      <c r="A88" s="17">
        <f t="shared" si="8"/>
        <v>0</v>
      </c>
      <c r="B88" s="17">
        <f t="shared" si="8"/>
        <v>0</v>
      </c>
      <c r="C88" s="17">
        <f t="shared" si="8"/>
        <v>0</v>
      </c>
      <c r="D88" s="17">
        <f t="shared" si="8"/>
        <v>10.345916990041953</v>
      </c>
    </row>
  </sheetData>
  <mergeCells count="6">
    <mergeCell ref="A77:E77"/>
    <mergeCell ref="A35:E35"/>
    <mergeCell ref="A43:F43"/>
    <mergeCell ref="A52:F52"/>
    <mergeCell ref="A61:E61"/>
    <mergeCell ref="A69:E6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2AC7-0A2E-5B49-8ED6-D0E218A19FC9}">
  <dimension ref="A1:G5"/>
  <sheetViews>
    <sheetView workbookViewId="0">
      <selection activeCell="D82" activeCellId="1" sqref="D66 D82"/>
    </sheetView>
  </sheetViews>
  <sheetFormatPr baseColWidth="10" defaultColWidth="8.83203125" defaultRowHeight="15" x14ac:dyDescent="0.2"/>
  <cols>
    <col min="1" max="1" width="13.5" bestFit="1" customWidth="1"/>
    <col min="2" max="2" width="28.33203125" bestFit="1" customWidth="1"/>
    <col min="3" max="3" width="26" bestFit="1" customWidth="1"/>
    <col min="4" max="4" width="34" bestFit="1" customWidth="1"/>
    <col min="5" max="5" width="12.6640625" bestFit="1" customWidth="1"/>
    <col min="6" max="6" width="12.1640625" bestFit="1" customWidth="1"/>
    <col min="7" max="7" width="12.33203125" bestFit="1" customWidth="1"/>
  </cols>
  <sheetData>
    <row r="1" spans="1:7" x14ac:dyDescent="0.2"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53</v>
      </c>
    </row>
    <row r="2" spans="1:7" x14ac:dyDescent="0.2">
      <c r="A2" s="18" t="s">
        <v>1</v>
      </c>
      <c r="B2">
        <v>1.727476293377936</v>
      </c>
      <c r="C2">
        <v>3.2819748494542078</v>
      </c>
      <c r="D2">
        <v>2.7755151654774979</v>
      </c>
      <c r="E2">
        <v>1.5544985560762721</v>
      </c>
      <c r="F2">
        <v>0.39101013682395658</v>
      </c>
      <c r="G2">
        <v>1.336466156553979</v>
      </c>
    </row>
    <row r="3" spans="1:7" x14ac:dyDescent="0.2">
      <c r="A3" s="18" t="s">
        <v>2</v>
      </c>
      <c r="B3">
        <v>2.029677519722016</v>
      </c>
      <c r="C3">
        <v>4.2088226708724514</v>
      </c>
      <c r="D3">
        <v>3.4988514970318252</v>
      </c>
      <c r="E3">
        <v>2.1791451511504349</v>
      </c>
      <c r="F3">
        <v>0.5616746196520882</v>
      </c>
      <c r="G3">
        <v>1.468002900069928</v>
      </c>
    </row>
    <row r="4" spans="1:7" x14ac:dyDescent="0.2">
      <c r="A4" s="18" t="s">
        <v>3</v>
      </c>
      <c r="B4">
        <v>1.2585126672084319</v>
      </c>
      <c r="C4">
        <v>6.6408525076366658</v>
      </c>
      <c r="D4">
        <v>4.8872721495312783</v>
      </c>
      <c r="E4">
        <v>5.3823398404282337</v>
      </c>
      <c r="F4">
        <v>0.15927125599764189</v>
      </c>
      <c r="G4">
        <v>1.09924141121079</v>
      </c>
    </row>
    <row r="5" spans="1:7" x14ac:dyDescent="0.2">
      <c r="A5" s="18" t="s">
        <v>4</v>
      </c>
      <c r="B5">
        <v>1.5076614265241559</v>
      </c>
      <c r="C5">
        <v>4.4950320995254964</v>
      </c>
      <c r="D5">
        <v>3.5217389426707961</v>
      </c>
      <c r="E5">
        <v>2.9873706730013398</v>
      </c>
      <c r="F5">
        <v>0.30769781430226101</v>
      </c>
      <c r="G5">
        <v>1.1999636122218951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2138-A3F1-5841-B381-86F26E066A57}">
  <dimension ref="A1:E5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3.5" bestFit="1" customWidth="1"/>
    <col min="2" max="2" width="28.1640625" bestFit="1" customWidth="1"/>
    <col min="3" max="3" width="26.1640625" bestFit="1" customWidth="1"/>
    <col min="4" max="4" width="34.5" bestFit="1" customWidth="1"/>
    <col min="5" max="5" width="26.83203125" bestFit="1" customWidth="1"/>
  </cols>
  <sheetData>
    <row r="1" spans="1:5" x14ac:dyDescent="0.2">
      <c r="B1" s="18" t="s">
        <v>54</v>
      </c>
      <c r="C1" s="18" t="s">
        <v>55</v>
      </c>
      <c r="D1" s="18" t="s">
        <v>56</v>
      </c>
      <c r="E1" s="18" t="s">
        <v>57</v>
      </c>
    </row>
    <row r="2" spans="1:5" x14ac:dyDescent="0.2">
      <c r="A2" s="18" t="s">
        <v>1</v>
      </c>
      <c r="B2">
        <v>28.583762572945069</v>
      </c>
      <c r="C2">
        <v>1.2558591775533781</v>
      </c>
      <c r="D2">
        <v>37.708868577036156</v>
      </c>
      <c r="E2">
        <v>1.6567807879305969</v>
      </c>
    </row>
    <row r="3" spans="1:5" x14ac:dyDescent="0.2">
      <c r="A3" s="18" t="s">
        <v>2</v>
      </c>
      <c r="B3">
        <v>12.49548304466358</v>
      </c>
      <c r="C3">
        <v>2.9720245065475099</v>
      </c>
      <c r="D3">
        <v>25.287344719170761</v>
      </c>
      <c r="E3">
        <v>6.0145420502960354</v>
      </c>
    </row>
    <row r="4" spans="1:5" x14ac:dyDescent="0.2">
      <c r="A4" s="18" t="s">
        <v>3</v>
      </c>
      <c r="B4">
        <v>16.15717092601373</v>
      </c>
      <c r="C4">
        <v>1.165085202345062</v>
      </c>
      <c r="D4">
        <v>47.752196474265531</v>
      </c>
      <c r="E4">
        <v>3.4433860820315689</v>
      </c>
    </row>
    <row r="5" spans="1:5" x14ac:dyDescent="0.2">
      <c r="A5" s="18" t="s">
        <v>4</v>
      </c>
      <c r="B5">
        <v>14.751347676081741</v>
      </c>
      <c r="C5">
        <v>1.4258134576451811</v>
      </c>
      <c r="D5">
        <v>32.287596878819912</v>
      </c>
      <c r="E5">
        <v>3.120805715906771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57F8-D396-E248-9514-3718B072F4A7}">
  <dimension ref="A1:E5"/>
  <sheetViews>
    <sheetView workbookViewId="0">
      <selection activeCell="D82" activeCellId="1" sqref="D66 D82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4" max="4" width="13.5" bestFit="1" customWidth="1"/>
    <col min="5" max="5" width="12.1640625" bestFit="1" customWidth="1"/>
  </cols>
  <sheetData>
    <row r="1" spans="1:5" x14ac:dyDescent="0.2">
      <c r="B1" s="18" t="s">
        <v>1</v>
      </c>
      <c r="C1" s="18" t="s">
        <v>2</v>
      </c>
      <c r="D1" s="18" t="s">
        <v>3</v>
      </c>
      <c r="E1" s="18" t="s">
        <v>4</v>
      </c>
    </row>
    <row r="2" spans="1:5" x14ac:dyDescent="0.2">
      <c r="A2" s="18" t="s">
        <v>1</v>
      </c>
      <c r="B2">
        <v>1.070723053147228</v>
      </c>
      <c r="C2">
        <v>8.9668440431840218E-2</v>
      </c>
      <c r="D2">
        <v>6.3186850682739734E-3</v>
      </c>
      <c r="E2">
        <v>1.465490841018206E-2</v>
      </c>
    </row>
    <row r="3" spans="1:5" x14ac:dyDescent="0.2">
      <c r="A3" s="18" t="s">
        <v>2</v>
      </c>
      <c r="B3">
        <v>0.42051773480901472</v>
      </c>
      <c r="C3">
        <v>1.5663867257635991</v>
      </c>
      <c r="D3">
        <v>7.5790080225491857E-2</v>
      </c>
      <c r="E3">
        <v>0.16860651926123621</v>
      </c>
    </row>
    <row r="4" spans="1:5" x14ac:dyDescent="0.2">
      <c r="A4" s="18" t="s">
        <v>3</v>
      </c>
      <c r="B4">
        <v>4.7539718759510028E-4</v>
      </c>
      <c r="C4">
        <v>9.8499498770326455E-4</v>
      </c>
      <c r="D4">
        <v>1.000523614107734</v>
      </c>
      <c r="E4">
        <v>1.925387932843004E-3</v>
      </c>
    </row>
    <row r="5" spans="1:5" x14ac:dyDescent="0.2">
      <c r="A5" s="18" t="s">
        <v>4</v>
      </c>
      <c r="B5">
        <v>0.2357601082340979</v>
      </c>
      <c r="C5">
        <v>0.3726373585388732</v>
      </c>
      <c r="D5">
        <v>0.17588028780693171</v>
      </c>
      <c r="E5">
        <v>1.322474610919895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78CF-AFB0-D24F-BADF-D66EA666A307}">
  <dimension ref="A1:F6"/>
  <sheetViews>
    <sheetView workbookViewId="0">
      <selection activeCell="D82" activeCellId="1" sqref="D66 D82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4" max="4" width="13.5" bestFit="1" customWidth="1"/>
    <col min="5" max="5" width="12.1640625" bestFit="1" customWidth="1"/>
    <col min="6" max="6" width="18.1640625" bestFit="1" customWidth="1"/>
  </cols>
  <sheetData>
    <row r="1" spans="1:6" x14ac:dyDescent="0.2">
      <c r="B1" s="18" t="s">
        <v>1</v>
      </c>
      <c r="C1" s="18" t="s">
        <v>2</v>
      </c>
      <c r="D1" s="18" t="s">
        <v>3</v>
      </c>
      <c r="E1" s="18" t="s">
        <v>4</v>
      </c>
      <c r="F1" s="18" t="s">
        <v>43</v>
      </c>
    </row>
    <row r="2" spans="1:6" x14ac:dyDescent="0.2">
      <c r="A2" s="18" t="s">
        <v>1</v>
      </c>
      <c r="B2">
        <v>1.114433089054959</v>
      </c>
      <c r="C2">
        <v>0.15094254868535201</v>
      </c>
      <c r="D2">
        <v>0.15766155172654989</v>
      </c>
      <c r="E2">
        <v>9.8655037504021298E-2</v>
      </c>
      <c r="F2">
        <v>0.18212037329131631</v>
      </c>
    </row>
    <row r="3" spans="1:6" x14ac:dyDescent="0.2">
      <c r="A3" s="18" t="s">
        <v>2</v>
      </c>
      <c r="B3">
        <v>0.79626022628922466</v>
      </c>
      <c r="C3">
        <v>2.0931144124441321</v>
      </c>
      <c r="D3">
        <v>1.3767715277350969</v>
      </c>
      <c r="E3">
        <v>0.89069281214381357</v>
      </c>
      <c r="F3">
        <v>1.565552656013272</v>
      </c>
    </row>
    <row r="4" spans="1:6" x14ac:dyDescent="0.2">
      <c r="A4" s="18" t="s">
        <v>3</v>
      </c>
      <c r="B4">
        <v>1.387440339648402E-2</v>
      </c>
      <c r="C4">
        <v>1.9768144895564749E-2</v>
      </c>
      <c r="D4">
        <v>1.0469167128072161</v>
      </c>
      <c r="E4">
        <v>2.7675040796356899E-2</v>
      </c>
      <c r="F4">
        <v>5.5827728388204392E-2</v>
      </c>
    </row>
    <row r="5" spans="1:6" x14ac:dyDescent="0.2">
      <c r="A5" s="18" t="s">
        <v>4</v>
      </c>
      <c r="B5">
        <v>0.85094744673682987</v>
      </c>
      <c r="C5">
        <v>1.235026391006776</v>
      </c>
      <c r="D5">
        <v>2.305922357262415</v>
      </c>
      <c r="E5">
        <v>2.5047160522266041</v>
      </c>
      <c r="F5">
        <v>2.5632133537641542</v>
      </c>
    </row>
    <row r="6" spans="1:6" x14ac:dyDescent="0.2">
      <c r="A6" s="18" t="s">
        <v>22</v>
      </c>
      <c r="B6">
        <v>0.50645968397670982</v>
      </c>
      <c r="C6">
        <v>0.70997117384062536</v>
      </c>
      <c r="D6">
        <v>1.7535803581053879</v>
      </c>
      <c r="E6">
        <v>0.97329315685470075</v>
      </c>
      <c r="F6">
        <v>2.1101933408964508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MIP Agregada - Vinícius</vt:lpstr>
      <vt:lpstr>Mult_Prod</vt:lpstr>
      <vt:lpstr>Mult_Trab</vt:lpstr>
      <vt:lpstr>Leontief Aberto (mB)</vt:lpstr>
      <vt:lpstr>Leontief Fechado (mB)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2021-09-27T19:57:38Z</dcterms:created>
  <dcterms:modified xsi:type="dcterms:W3CDTF">2021-09-27T20:07:02Z</dcterms:modified>
</cp:coreProperties>
</file>