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vinicius/Meu Drive/UnB/5º Semestre/MIP/Planilhas/"/>
    </mc:Choice>
  </mc:AlternateContent>
  <xr:revisionPtr revIDLastSave="0" documentId="13_ncr:1_{BEBCD0CC-86B5-EB4B-9E2C-4E7B2A626D5E}" xr6:coauthVersionLast="47" xr6:coauthVersionMax="47" xr10:uidLastSave="{00000000-0000-0000-0000-000000000000}"/>
  <bookViews>
    <workbookView xWindow="28800" yWindow="-3600" windowWidth="20720" windowHeight="21600" activeTab="1" xr2:uid="{00000000-000D-0000-FFFF-FFFF00000000}"/>
  </bookViews>
  <sheets>
    <sheet name="Exemplo Aula" sheetId="1" r:id="rId1"/>
    <sheet name="M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I129" i="1"/>
  <c r="G156" i="1"/>
  <c r="G147" i="1"/>
  <c r="G153" i="1"/>
  <c r="K148" i="1"/>
  <c r="F148" i="1"/>
  <c r="E148" i="1"/>
  <c r="D148" i="1"/>
  <c r="G146" i="1"/>
  <c r="Q156" i="1"/>
  <c r="G145" i="1"/>
  <c r="G144" i="1"/>
  <c r="J147" i="1"/>
  <c r="I147" i="1"/>
  <c r="H147" i="1"/>
  <c r="F147" i="1"/>
  <c r="E147" i="1"/>
  <c r="F146" i="1"/>
  <c r="E146" i="1"/>
  <c r="K146" i="1"/>
  <c r="D146" i="1"/>
  <c r="D147" i="1"/>
  <c r="J146" i="1"/>
  <c r="J145" i="1"/>
  <c r="J144" i="1"/>
  <c r="K144" i="1" s="1"/>
  <c r="I146" i="1"/>
  <c r="H146" i="1"/>
  <c r="I145" i="1"/>
  <c r="H145" i="1"/>
  <c r="K145" i="1" s="1"/>
  <c r="I144" i="1"/>
  <c r="H144" i="1"/>
  <c r="F145" i="1"/>
  <c r="E145" i="1"/>
  <c r="D145" i="1"/>
  <c r="F144" i="1"/>
  <c r="E144" i="1"/>
  <c r="D144" i="1"/>
  <c r="K143" i="1"/>
  <c r="K142" i="1"/>
  <c r="K141" i="1"/>
  <c r="K140" i="1"/>
  <c r="J142" i="1"/>
  <c r="J141" i="1"/>
  <c r="J140" i="1"/>
  <c r="H143" i="1"/>
  <c r="I142" i="1"/>
  <c r="H142" i="1"/>
  <c r="I141" i="1"/>
  <c r="H141" i="1"/>
  <c r="I140" i="1"/>
  <c r="H140" i="1"/>
  <c r="G142" i="1"/>
  <c r="G141" i="1"/>
  <c r="G140" i="1"/>
  <c r="F143" i="1"/>
  <c r="E143" i="1"/>
  <c r="E156" i="1" s="1"/>
  <c r="O156" i="1" s="1"/>
  <c r="D143" i="1"/>
  <c r="G143" i="1"/>
  <c r="F142" i="1"/>
  <c r="E142" i="1"/>
  <c r="D142" i="1"/>
  <c r="F141" i="1"/>
  <c r="E141" i="1"/>
  <c r="D141" i="1"/>
  <c r="F140" i="1"/>
  <c r="F153" i="1" s="1"/>
  <c r="P153" i="1" s="1"/>
  <c r="E140" i="1"/>
  <c r="F156" i="1"/>
  <c r="P156" i="1" s="1"/>
  <c r="F155" i="1"/>
  <c r="P155" i="1" s="1"/>
  <c r="E155" i="1"/>
  <c r="O155" i="1" s="1"/>
  <c r="F154" i="1"/>
  <c r="P154" i="1" s="1"/>
  <c r="E154" i="1"/>
  <c r="O154" i="1" s="1"/>
  <c r="D140" i="1"/>
  <c r="F133" i="1"/>
  <c r="E133" i="1"/>
  <c r="D133" i="1"/>
  <c r="F132" i="1"/>
  <c r="E132" i="1"/>
  <c r="D132" i="1"/>
  <c r="F130" i="1"/>
  <c r="E130" i="1"/>
  <c r="F129" i="1"/>
  <c r="D129" i="1"/>
  <c r="H129" i="1"/>
  <c r="I126" i="1"/>
  <c r="E129" i="1"/>
  <c r="F126" i="1"/>
  <c r="E126" i="1"/>
  <c r="D126" i="1"/>
  <c r="H126" i="1" s="1"/>
  <c r="F125" i="1"/>
  <c r="E125" i="1"/>
  <c r="D125" i="1"/>
  <c r="F124" i="1"/>
  <c r="E124" i="1"/>
  <c r="D124" i="1"/>
  <c r="D104" i="1"/>
  <c r="AX95" i="1"/>
  <c r="BB92" i="1"/>
  <c r="BA92" i="1"/>
  <c r="AZ92" i="1"/>
  <c r="AY92" i="1"/>
  <c r="J104" i="1" s="1"/>
  <c r="AX92" i="1"/>
  <c r="AW92" i="1"/>
  <c r="AV92" i="1"/>
  <c r="H104" i="1" s="1"/>
  <c r="AU92" i="1"/>
  <c r="G104" i="1" s="1"/>
  <c r="AT92" i="1"/>
  <c r="AS92" i="1"/>
  <c r="AR92" i="1"/>
  <c r="AQ92" i="1"/>
  <c r="AP92" i="1"/>
  <c r="AO92" i="1"/>
  <c r="AN92" i="1"/>
  <c r="AM92" i="1"/>
  <c r="AL92" i="1"/>
  <c r="F104" i="1" s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104" i="1" s="1"/>
  <c r="E92" i="1"/>
  <c r="D92" i="1"/>
  <c r="BB90" i="1"/>
  <c r="BA90" i="1"/>
  <c r="AZ90" i="1"/>
  <c r="AY90" i="1"/>
  <c r="J102" i="1" s="1"/>
  <c r="AX90" i="1"/>
  <c r="AW90" i="1"/>
  <c r="AV90" i="1"/>
  <c r="H102" i="1" s="1"/>
  <c r="AU90" i="1"/>
  <c r="G102" i="1" s="1"/>
  <c r="AT90" i="1"/>
  <c r="AS90" i="1"/>
  <c r="AR90" i="1"/>
  <c r="AQ90" i="1"/>
  <c r="AP90" i="1"/>
  <c r="AO90" i="1"/>
  <c r="AN90" i="1"/>
  <c r="AM90" i="1"/>
  <c r="AL90" i="1"/>
  <c r="F102" i="1" s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102" i="1" s="1"/>
  <c r="E90" i="1"/>
  <c r="D90" i="1"/>
  <c r="D102" i="1" s="1"/>
  <c r="BB89" i="1"/>
  <c r="BA89" i="1"/>
  <c r="AZ89" i="1"/>
  <c r="AY89" i="1"/>
  <c r="J101" i="1" s="1"/>
  <c r="AX89" i="1"/>
  <c r="AW89" i="1"/>
  <c r="I101" i="1" s="1"/>
  <c r="AV89" i="1"/>
  <c r="H101" i="1" s="1"/>
  <c r="AU89" i="1"/>
  <c r="G101" i="1" s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D101" i="1" s="1"/>
  <c r="BB88" i="1"/>
  <c r="BA88" i="1"/>
  <c r="AZ88" i="1"/>
  <c r="J100" i="1" s="1"/>
  <c r="AY88" i="1"/>
  <c r="AX88" i="1"/>
  <c r="AW88" i="1"/>
  <c r="I100" i="1" s="1"/>
  <c r="AV88" i="1"/>
  <c r="H100" i="1" s="1"/>
  <c r="AU88" i="1"/>
  <c r="G100" i="1" s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B87" i="1"/>
  <c r="BA87" i="1"/>
  <c r="AZ87" i="1"/>
  <c r="AY87" i="1"/>
  <c r="J99" i="1" s="1"/>
  <c r="AX87" i="1"/>
  <c r="AW87" i="1"/>
  <c r="I99" i="1" s="1"/>
  <c r="AV87" i="1"/>
  <c r="H99" i="1" s="1"/>
  <c r="AU87" i="1"/>
  <c r="G99" i="1" s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D99" i="1" s="1"/>
  <c r="BB86" i="1"/>
  <c r="BA86" i="1"/>
  <c r="AZ86" i="1"/>
  <c r="AY86" i="1"/>
  <c r="J98" i="1" s="1"/>
  <c r="AX86" i="1"/>
  <c r="AW86" i="1"/>
  <c r="AV86" i="1"/>
  <c r="H98" i="1" s="1"/>
  <c r="AU86" i="1"/>
  <c r="G98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D98" i="1" s="1"/>
  <c r="BB85" i="1"/>
  <c r="BA85" i="1"/>
  <c r="AZ85" i="1"/>
  <c r="AY85" i="1"/>
  <c r="J97" i="1" s="1"/>
  <c r="AX85" i="1"/>
  <c r="AW85" i="1"/>
  <c r="I97" i="1" s="1"/>
  <c r="AV85" i="1"/>
  <c r="H97" i="1" s="1"/>
  <c r="AU85" i="1"/>
  <c r="G97" i="1" s="1"/>
  <c r="AT85" i="1"/>
  <c r="AS85" i="1"/>
  <c r="AR85" i="1"/>
  <c r="AQ85" i="1"/>
  <c r="AP85" i="1"/>
  <c r="AO85" i="1"/>
  <c r="AN85" i="1"/>
  <c r="AM85" i="1"/>
  <c r="AL85" i="1"/>
  <c r="AK85" i="1"/>
  <c r="F97" i="1" s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E97" i="1" s="1"/>
  <c r="D85" i="1"/>
  <c r="D97" i="1" s="1"/>
  <c r="BB84" i="1"/>
  <c r="BA84" i="1"/>
  <c r="BA91" i="1" s="1"/>
  <c r="AZ84" i="1"/>
  <c r="AY84" i="1"/>
  <c r="AX84" i="1"/>
  <c r="AW84" i="1"/>
  <c r="I96" i="1" s="1"/>
  <c r="AV84" i="1"/>
  <c r="AV91" i="1" s="1"/>
  <c r="H103" i="1" s="1"/>
  <c r="AU84" i="1"/>
  <c r="AT84" i="1"/>
  <c r="AS84" i="1"/>
  <c r="AS91" i="1" s="1"/>
  <c r="AR84" i="1"/>
  <c r="AQ84" i="1"/>
  <c r="AP84" i="1"/>
  <c r="AO84" i="1"/>
  <c r="AO91" i="1" s="1"/>
  <c r="AN84" i="1"/>
  <c r="AN91" i="1" s="1"/>
  <c r="AM84" i="1"/>
  <c r="AL84" i="1"/>
  <c r="AK84" i="1"/>
  <c r="AJ84" i="1"/>
  <c r="AI84" i="1"/>
  <c r="AH84" i="1"/>
  <c r="AG84" i="1"/>
  <c r="AG91" i="1" s="1"/>
  <c r="AF84" i="1"/>
  <c r="AF91" i="1" s="1"/>
  <c r="AE84" i="1"/>
  <c r="AD84" i="1"/>
  <c r="AC84" i="1"/>
  <c r="AC91" i="1" s="1"/>
  <c r="AB84" i="1"/>
  <c r="AA84" i="1"/>
  <c r="Z84" i="1"/>
  <c r="Y84" i="1"/>
  <c r="Y91" i="1" s="1"/>
  <c r="X84" i="1"/>
  <c r="X91" i="1" s="1"/>
  <c r="W84" i="1"/>
  <c r="V84" i="1"/>
  <c r="U84" i="1"/>
  <c r="U91" i="1" s="1"/>
  <c r="T84" i="1"/>
  <c r="S84" i="1"/>
  <c r="R84" i="1"/>
  <c r="Q84" i="1"/>
  <c r="Q91" i="1" s="1"/>
  <c r="P84" i="1"/>
  <c r="P91" i="1" s="1"/>
  <c r="O84" i="1"/>
  <c r="N84" i="1"/>
  <c r="M84" i="1"/>
  <c r="M91" i="1" s="1"/>
  <c r="L84" i="1"/>
  <c r="K84" i="1"/>
  <c r="J84" i="1"/>
  <c r="I84" i="1"/>
  <c r="I91" i="1" s="1"/>
  <c r="H84" i="1"/>
  <c r="H91" i="1" s="1"/>
  <c r="G84" i="1"/>
  <c r="F84" i="1"/>
  <c r="E84" i="1"/>
  <c r="E91" i="1" s="1"/>
  <c r="D84" i="1"/>
  <c r="D96" i="1" s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F77" i="1" s="1"/>
  <c r="BE64" i="1"/>
  <c r="BD64" i="1"/>
  <c r="BF63" i="1"/>
  <c r="BE63" i="1"/>
  <c r="BD63" i="1"/>
  <c r="BF62" i="1"/>
  <c r="BE62" i="1"/>
  <c r="BD62" i="1"/>
  <c r="BF61" i="1"/>
  <c r="BE61" i="1"/>
  <c r="BD61" i="1"/>
  <c r="BD76" i="1" s="1"/>
  <c r="BF60" i="1"/>
  <c r="BF76" i="1" s="1"/>
  <c r="BE60" i="1"/>
  <c r="BD60" i="1"/>
  <c r="BF59" i="1"/>
  <c r="BE59" i="1"/>
  <c r="BD59" i="1"/>
  <c r="BF58" i="1"/>
  <c r="BE58" i="1"/>
  <c r="BD58" i="1"/>
  <c r="BD75" i="1" s="1"/>
  <c r="BF57" i="1"/>
  <c r="BE57" i="1"/>
  <c r="BD57" i="1"/>
  <c r="BF56" i="1"/>
  <c r="BF80" i="1" s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F73" i="1" s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F17" i="1"/>
  <c r="BE17" i="1"/>
  <c r="BD17" i="1"/>
  <c r="BF16" i="1"/>
  <c r="BE16" i="1"/>
  <c r="BD16" i="1"/>
  <c r="BF15" i="1"/>
  <c r="BE15" i="1"/>
  <c r="BD15" i="1"/>
  <c r="BF14" i="1"/>
  <c r="BE14" i="1"/>
  <c r="BD14" i="1"/>
  <c r="BF13" i="1"/>
  <c r="BE13" i="1"/>
  <c r="BD13" i="1"/>
  <c r="BF12" i="1"/>
  <c r="BE12" i="1"/>
  <c r="BD12" i="1"/>
  <c r="BF11" i="1"/>
  <c r="BE11" i="1"/>
  <c r="BD11" i="1"/>
  <c r="BF10" i="1"/>
  <c r="BE10" i="1"/>
  <c r="BD10" i="1"/>
  <c r="BF9" i="1"/>
  <c r="BE9" i="1"/>
  <c r="BD9" i="1"/>
  <c r="BF8" i="1"/>
  <c r="BE8" i="1"/>
  <c r="BD8" i="1"/>
  <c r="BF7" i="1"/>
  <c r="BE7" i="1"/>
  <c r="BD7" i="1"/>
  <c r="BF6" i="1"/>
  <c r="BE6" i="1"/>
  <c r="B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BF5" i="1"/>
  <c r="BE5" i="1"/>
  <c r="BD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G155" i="1" l="1"/>
  <c r="Q155" i="1" s="1"/>
  <c r="G154" i="1"/>
  <c r="Q154" i="1" s="1"/>
  <c r="K147" i="1"/>
  <c r="E153" i="1"/>
  <c r="O153" i="1" s="1"/>
  <c r="Q153" i="1"/>
  <c r="D153" i="1"/>
  <c r="N153" i="1" s="1"/>
  <c r="D156" i="1"/>
  <c r="N156" i="1" s="1"/>
  <c r="D155" i="1"/>
  <c r="N155" i="1" s="1"/>
  <c r="D154" i="1"/>
  <c r="N154" i="1" s="1"/>
  <c r="BE73" i="1"/>
  <c r="D91" i="1"/>
  <c r="D103" i="1" s="1"/>
  <c r="L91" i="1"/>
  <c r="T91" i="1"/>
  <c r="AB91" i="1"/>
  <c r="AJ91" i="1"/>
  <c r="AR91" i="1"/>
  <c r="I104" i="1"/>
  <c r="K104" i="1" s="1"/>
  <c r="BE78" i="1"/>
  <c r="BD79" i="1"/>
  <c r="F96" i="1"/>
  <c r="E100" i="1"/>
  <c r="F100" i="1"/>
  <c r="BD74" i="1"/>
  <c r="BF75" i="1"/>
  <c r="BD77" i="1"/>
  <c r="BE79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K91" i="1"/>
  <c r="S91" i="1"/>
  <c r="AA91" i="1"/>
  <c r="AI91" i="1"/>
  <c r="AQ91" i="1"/>
  <c r="E98" i="1"/>
  <c r="K98" i="1" s="1"/>
  <c r="F98" i="1"/>
  <c r="E99" i="1"/>
  <c r="F99" i="1"/>
  <c r="E101" i="1"/>
  <c r="K101" i="1" s="1"/>
  <c r="F101" i="1"/>
  <c r="AW91" i="1"/>
  <c r="I103" i="1" s="1"/>
  <c r="BD78" i="1"/>
  <c r="BE75" i="1"/>
  <c r="BD73" i="1"/>
  <c r="BE80" i="1"/>
  <c r="BF78" i="1"/>
  <c r="BE76" i="1"/>
  <c r="BE77" i="1"/>
  <c r="BF79" i="1"/>
  <c r="G91" i="1"/>
  <c r="E103" i="1" s="1"/>
  <c r="E112" i="1" s="1"/>
  <c r="M112" i="1" s="1"/>
  <c r="O91" i="1"/>
  <c r="W91" i="1"/>
  <c r="AE91" i="1"/>
  <c r="AM91" i="1"/>
  <c r="AU91" i="1"/>
  <c r="G103" i="1" s="1"/>
  <c r="J96" i="1"/>
  <c r="I98" i="1"/>
  <c r="I102" i="1"/>
  <c r="K102" i="1" s="1"/>
  <c r="K99" i="1"/>
  <c r="D111" i="1"/>
  <c r="L111" i="1" s="1"/>
  <c r="K97" i="1"/>
  <c r="D112" i="1"/>
  <c r="L112" i="1" s="1"/>
  <c r="D110" i="1"/>
  <c r="L110" i="1" s="1"/>
  <c r="BF74" i="1"/>
  <c r="D100" i="1"/>
  <c r="AY91" i="1"/>
  <c r="BD80" i="1"/>
  <c r="AZ91" i="1"/>
  <c r="E96" i="1"/>
  <c r="BE74" i="1"/>
  <c r="AK91" i="1"/>
  <c r="G96" i="1"/>
  <c r="D161" i="1" l="1" a="1"/>
  <c r="F164" i="1" s="1"/>
  <c r="F103" i="1"/>
  <c r="J103" i="1"/>
  <c r="K103" i="1" s="1"/>
  <c r="K100" i="1"/>
  <c r="E111" i="1"/>
  <c r="M111" i="1" s="1"/>
  <c r="E110" i="1"/>
  <c r="M110" i="1" s="1"/>
  <c r="K96" i="1"/>
  <c r="D163" i="1" l="1"/>
  <c r="F161" i="1"/>
  <c r="G162" i="1"/>
  <c r="G161" i="1"/>
  <c r="D161" i="1"/>
  <c r="E161" i="1"/>
  <c r="D164" i="1"/>
  <c r="F162" i="1"/>
  <c r="E164" i="1"/>
  <c r="G164" i="1"/>
  <c r="F163" i="1"/>
  <c r="D162" i="1"/>
  <c r="E163" i="1"/>
  <c r="G163" i="1"/>
  <c r="E162" i="1"/>
  <c r="D118" i="1" a="1"/>
  <c r="F118" i="1" s="1"/>
  <c r="F112" i="1"/>
  <c r="N112" i="1" s="1"/>
  <c r="F110" i="1"/>
  <c r="N110" i="1" s="1"/>
  <c r="F111" i="1"/>
  <c r="N111" i="1" s="1"/>
  <c r="E119" i="1" l="1"/>
  <c r="D118" i="1"/>
  <c r="D119" i="1"/>
  <c r="F119" i="1"/>
  <c r="F120" i="1"/>
  <c r="D120" i="1"/>
  <c r="E118" i="1"/>
  <c r="E120" i="1"/>
</calcChain>
</file>

<file path=xl/sharedStrings.xml><?xml version="1.0" encoding="utf-8"?>
<sst xmlns="http://schemas.openxmlformats.org/spreadsheetml/2006/main" count="385" uniqueCount="241">
  <si>
    <t>CÓDIGO</t>
  </si>
  <si>
    <t>DESCRIÇÃO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</si>
  <si>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</si>
  <si>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</si>
  <si>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</si>
  <si>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</si>
  <si>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</si>
  <si>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</si>
  <si>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</si>
  <si>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</si>
  <si>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</si>
  <si>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</si>
  <si>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</si>
  <si>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</si>
  <si>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</si>
  <si>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</si>
  <si>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</si>
  <si>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</si>
  <si>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</si>
  <si>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</si>
  <si>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</si>
  <si>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</si>
  <si>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</si>
  <si>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</si>
  <si>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</si>
  <si>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</si>
  <si>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</si>
  <si>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</si>
  <si>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</si>
  <si>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</si>
  <si>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</si>
  <si>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</si>
  <si>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</si>
  <si>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</si>
  <si>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</si>
  <si>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</si>
  <si>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</si>
  <si>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</si>
  <si>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</si>
  <si>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</si>
  <si>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</si>
  <si>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</si>
  <si>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</si>
  <si>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</si>
  <si>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CONSUMO</t>
  </si>
  <si>
    <t>Exportação</t>
  </si>
  <si>
    <t>PRODUTO</t>
  </si>
  <si>
    <t>EXTRATIVA</t>
  </si>
  <si>
    <t xml:space="preserve">PETRÓLEO </t>
  </si>
  <si>
    <t>MINERAL</t>
  </si>
  <si>
    <t>METALÚRGIA</t>
  </si>
  <si>
    <t xml:space="preserve">OUTROS </t>
  </si>
  <si>
    <t>MÁQUINAS E</t>
  </si>
  <si>
    <t>MATERIAL</t>
  </si>
  <si>
    <t>EQUIPAMENTOS</t>
  </si>
  <si>
    <t>AUTOM.,ÔNIBUS</t>
  </si>
  <si>
    <t>PEÇAS E OUTROS</t>
  </si>
  <si>
    <t>MADEIRA E</t>
  </si>
  <si>
    <t>CELUL., PAPEL</t>
  </si>
  <si>
    <t>INDÚSTRIA</t>
  </si>
  <si>
    <t>ELEMENTOS</t>
  </si>
  <si>
    <t>REFINO DO</t>
  </si>
  <si>
    <t>QUÍMICOS</t>
  </si>
  <si>
    <t>FARMACÊUTICA</t>
  </si>
  <si>
    <t>ARTIGOS</t>
  </si>
  <si>
    <t>ARTIGOS DO</t>
  </si>
  <si>
    <t>FABRICAÇÃO DE</t>
  </si>
  <si>
    <t>INDÚSTRIA DO</t>
  </si>
  <si>
    <t>BENEFICIAM.</t>
  </si>
  <si>
    <t>ABATE DE</t>
  </si>
  <si>
    <t>INDÚSTRIA DE</t>
  </si>
  <si>
    <t>OUT. PRODUTOS</t>
  </si>
  <si>
    <t>INDÚSTRIAS</t>
  </si>
  <si>
    <t>CONSTRUÇÃO</t>
  </si>
  <si>
    <t>INSTITUIÇÕES</t>
  </si>
  <si>
    <t>SERV. PREST.</t>
  </si>
  <si>
    <t>ALUGUEL DE</t>
  </si>
  <si>
    <t>ADMINISTRAÇÃO</t>
  </si>
  <si>
    <t>SERV. PRIV.</t>
  </si>
  <si>
    <t>INTERMEDIÁRIO</t>
  </si>
  <si>
    <t>de Bens</t>
  </si>
  <si>
    <t>CONSUMO DA</t>
  </si>
  <si>
    <t>Consumo</t>
  </si>
  <si>
    <t>FBCF</t>
  </si>
  <si>
    <t>Variação</t>
  </si>
  <si>
    <t>DEMANDA</t>
  </si>
  <si>
    <t>NIVEL 80</t>
  </si>
  <si>
    <t>AGROPECUÁRIA</t>
  </si>
  <si>
    <t xml:space="preserve"> E GÁS</t>
  </si>
  <si>
    <t>Ñ METÁLICO</t>
  </si>
  <si>
    <t>SIDERURGIA</t>
  </si>
  <si>
    <t>Ñ FERROSOS</t>
  </si>
  <si>
    <t>METALÚRGICOS</t>
  </si>
  <si>
    <t>TRATORES</t>
  </si>
  <si>
    <t>ELÉTRICO</t>
  </si>
  <si>
    <t>ELETRÔNICOS</t>
  </si>
  <si>
    <t xml:space="preserve">E CAMINHÕES </t>
  </si>
  <si>
    <t>VEÍCULOS</t>
  </si>
  <si>
    <t>MOBILIÁRIO</t>
  </si>
  <si>
    <t>E GRÁFICA</t>
  </si>
  <si>
    <t>DA BORRACHA</t>
  </si>
  <si>
    <t>PETRÓLEO</t>
  </si>
  <si>
    <t>DIVERSOS</t>
  </si>
  <si>
    <t>E VETERINÁRIA</t>
  </si>
  <si>
    <t>PLÁSTICOS</t>
  </si>
  <si>
    <t>TEXTIL</t>
  </si>
  <si>
    <t>VESTUÁRIO</t>
  </si>
  <si>
    <t>CALÇADOS</t>
  </si>
  <si>
    <t>CAFÉ</t>
  </si>
  <si>
    <t>PROD. VEGETAIS</t>
  </si>
  <si>
    <t>ANIMAIS</t>
  </si>
  <si>
    <t>LATICÍNIOS</t>
  </si>
  <si>
    <t>AÇÚCAR</t>
  </si>
  <si>
    <t>ÓLEOS VEGETAIS</t>
  </si>
  <si>
    <t xml:space="preserve"> ALIMENTARES</t>
  </si>
  <si>
    <t>DIVERSAS</t>
  </si>
  <si>
    <t>S.I.U.P.</t>
  </si>
  <si>
    <t xml:space="preserve"> CIVIL</t>
  </si>
  <si>
    <t>COMÉRCIO</t>
  </si>
  <si>
    <t>TRANSPORTES</t>
  </si>
  <si>
    <t>COMUNICAÇÕES</t>
  </si>
  <si>
    <t>FINANCEIRAS</t>
  </si>
  <si>
    <t>À FAMÍLIA</t>
  </si>
  <si>
    <t xml:space="preserve"> À EMPRESA</t>
  </si>
  <si>
    <t>IMÓVEIS</t>
  </si>
  <si>
    <t>PÚBLICA</t>
  </si>
  <si>
    <t>Ñ MERCANTIS</t>
  </si>
  <si>
    <t>TOTAL</t>
  </si>
  <si>
    <t>e Serviços</t>
  </si>
  <si>
    <t>ADM. PÚBLICA</t>
  </si>
  <si>
    <t>das ISFLSF</t>
  </si>
  <si>
    <t>DAS FAMÍLIAS</t>
  </si>
  <si>
    <t>de estoque</t>
  </si>
  <si>
    <t>FINAL</t>
  </si>
  <si>
    <t>EXTRAT. MINERAL</t>
  </si>
  <si>
    <t>PETRÓLEO E GÁS</t>
  </si>
  <si>
    <t>MINERAL Ñ METÁLICO</t>
  </si>
  <si>
    <t>METALURG. Ñ FERROSOS</t>
  </si>
  <si>
    <t>OUTROS METALÚRGICOS</t>
  </si>
  <si>
    <t>MÁQUINAS E EQUIP.</t>
  </si>
  <si>
    <t>MATERIAL ELÉTRICO</t>
  </si>
  <si>
    <t>EQUIP. ELETRÔNICOS</t>
  </si>
  <si>
    <t>AUTOM./CAM/ONIBUS</t>
  </si>
  <si>
    <t>PEÇAS E OUT. VEÍCULOS</t>
  </si>
  <si>
    <t>MADEIRA E MOBILIÁRIO</t>
  </si>
  <si>
    <t>CELULOSE, PAPEL E GRÁF.</t>
  </si>
  <si>
    <t>IND. DA BORRACHA</t>
  </si>
  <si>
    <t>ELEMENTOS QUIMICOS</t>
  </si>
  <si>
    <t>REFINO DO PETRÓLEO</t>
  </si>
  <si>
    <t>QUÍMICOS DIVERSOS</t>
  </si>
  <si>
    <t>FARMAC. E VETERINÁRIA</t>
  </si>
  <si>
    <t>ARTIGOS PLÁSTICOS</t>
  </si>
  <si>
    <t>IND. TÊXTIL</t>
  </si>
  <si>
    <t>ARTIGOS DO VESTUÁRIO</t>
  </si>
  <si>
    <t>FABRICAÇÃO CALÇADOS</t>
  </si>
  <si>
    <t>INDÚSTRIA DO CAFÉ</t>
  </si>
  <si>
    <t>BENEF. PROD. VEGETAIS</t>
  </si>
  <si>
    <t>ABATE DE ANIMAIS</t>
  </si>
  <si>
    <t>INDÚSTRIA DE LATICÍNIOS</t>
  </si>
  <si>
    <t>FABRICAÇÃO DE AÇÚCAR</t>
  </si>
  <si>
    <t>FAB. ÓLEOS VEGETAIS</t>
  </si>
  <si>
    <t>OUTROS PROD. ALIMENT.</t>
  </si>
  <si>
    <t>INDÚSTRIAS DIVERSAS</t>
  </si>
  <si>
    <t>CONSTRUÇÃO CIVIL</t>
  </si>
  <si>
    <t>INSTITUIÇÕES FINANCEIRAS</t>
  </si>
  <si>
    <t>SERV. PREST. À FAMÍLIA</t>
  </si>
  <si>
    <t>SERV. PREST. À EMPRESA</t>
  </si>
  <si>
    <t>ALUGUEL DE IMÓVEIS</t>
  </si>
  <si>
    <t>ADMINISTRAÇÃO PÚBLICA</t>
  </si>
  <si>
    <t>SERV. PRIV. Ñ MERCANTIS</t>
  </si>
  <si>
    <t>Prod Nac</t>
  </si>
  <si>
    <t>Importado</t>
  </si>
  <si>
    <t>Imp Import</t>
  </si>
  <si>
    <t>ICM Nac + Importado</t>
  </si>
  <si>
    <t>Zeros (ICM Impot incl acima)</t>
  </si>
  <si>
    <t>IPI Nac + Importado</t>
  </si>
  <si>
    <t>Zeros (IPI Import incl acima)</t>
  </si>
  <si>
    <t>Outros IIL Nac + Importado</t>
  </si>
  <si>
    <t>Zeros (Outros IIL Import incl acima)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</si>
  <si>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</si>
  <si>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</si>
  <si>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</si>
  <si>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</si>
  <si>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</si>
  <si>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</si>
  <si>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</si>
  <si>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</si>
  <si>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</si>
  <si>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</si>
  <si>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</si>
  <si>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</si>
  <si>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</si>
  <si>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</si>
  <si>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</si>
  <si>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</si>
  <si>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</si>
  <si>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</si>
  <si>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Outros impostos sobre a produção</t>
  </si>
  <si>
    <t>R32</t>
  </si>
  <si>
    <t>Outros subsídios à produção</t>
  </si>
  <si>
    <t>N1</t>
  </si>
  <si>
    <t>Valor adicionado bruto ( PIB )</t>
  </si>
  <si>
    <t>P10</t>
  </si>
  <si>
    <t>VALOR DA PRODUÇÃO</t>
  </si>
  <si>
    <t>Pessoal Ocupado</t>
  </si>
  <si>
    <t>Primario</t>
  </si>
  <si>
    <t>Secundario</t>
  </si>
  <si>
    <t>Terciario</t>
  </si>
  <si>
    <t>Importações</t>
  </si>
  <si>
    <t>Impostos</t>
  </si>
  <si>
    <t>Remuneração</t>
  </si>
  <si>
    <t>EOB</t>
  </si>
  <si>
    <t>Total</t>
  </si>
  <si>
    <t>Governo</t>
  </si>
  <si>
    <t>Famílias</t>
  </si>
  <si>
    <t>Renda Família</t>
  </si>
  <si>
    <t>Renda das Famílias</t>
  </si>
  <si>
    <t>Lucros</t>
  </si>
  <si>
    <t>(I-A)</t>
  </si>
  <si>
    <t>Matriz de Leontief</t>
  </si>
  <si>
    <t>EOB Total</t>
  </si>
  <si>
    <t>Consumo Famílias + ISFLSF</t>
  </si>
  <si>
    <t>Total de Renda</t>
  </si>
  <si>
    <t>Renda Família com RM</t>
  </si>
  <si>
    <t>Consumo - Renda (Remunerações + EOB)</t>
  </si>
  <si>
    <t>EOB a ser incluído para renda = consumo</t>
  </si>
  <si>
    <t>Novo EOB</t>
  </si>
  <si>
    <t>Total do Consumo Intermediário</t>
  </si>
  <si>
    <t>Consumo
das
 ISFLSF</t>
  </si>
  <si>
    <t>Variação
de estoque</t>
  </si>
  <si>
    <t>Demanda Final</t>
  </si>
  <si>
    <t>Demanda Total</t>
  </si>
  <si>
    <t>Consumo Nacional</t>
  </si>
  <si>
    <t>II</t>
  </si>
  <si>
    <t>IPI</t>
  </si>
  <si>
    <t>ICMS</t>
  </si>
  <si>
    <t>OILL</t>
  </si>
  <si>
    <t>Consumo Intermediário Total</t>
  </si>
  <si>
    <t>Valor da produção</t>
  </si>
  <si>
    <t>Fator trabalho (ocupações)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</si>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</sst>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38" fontId="0" fillId="0" borderId="0" xfId="0" applyNumberFormat="1"/>
    <xf numFmtId="0" fontId="2" fillId="0" borderId="0" xfId="0" quotePrefix="1" applyFont="1" applyBorder="1" applyAlignment="1">
      <alignment horizontal="left"/>
    </xf>
    <xf numFmtId="1" fontId="1" fillId="0" borderId="0" xfId="0" quotePrefix="1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left"/>
    </xf>
    <xf numFmtId="1" fontId="1" fillId="0" borderId="0" xfId="0" applyNumberFormat="1" applyFont="1"/>
    <xf numFmtId="1" fontId="4" fillId="0" borderId="0" xfId="0" applyNumberFormat="1" applyFont="1"/>
    <xf numFmtId="38" fontId="1" fillId="0" borderId="0" xfId="0" applyNumberFormat="1" applyFont="1" applyBorder="1"/>
    <xf numFmtId="0" fontId="4" fillId="0" borderId="0" xfId="0" applyFont="1" applyBorder="1"/>
    <xf numFmtId="38" fontId="1" fillId="0" borderId="0" xfId="0" applyNumberFormat="1" applyFont="1"/>
    <xf numFmtId="0" fontId="0" fillId="0" borderId="0" xfId="0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38" fontId="0" fillId="0" borderId="3" xfId="0" applyNumberFormat="1" applyBorder="1"/>
    <xf numFmtId="38" fontId="0" fillId="0" borderId="4" xfId="0" applyNumberFormat="1" applyBorder="1"/>
    <xf numFmtId="38" fontId="0" fillId="0" borderId="5" xfId="0" applyNumberFormat="1" applyBorder="1"/>
    <xf numFmtId="38" fontId="0" fillId="0" borderId="0" xfId="0" applyNumberFormat="1" applyBorder="1"/>
    <xf numFmtId="38" fontId="0" fillId="0" borderId="6" xfId="0" applyNumberFormat="1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40" fontId="0" fillId="0" borderId="1" xfId="0" applyNumberFormat="1" applyBorder="1"/>
    <xf numFmtId="40" fontId="0" fillId="0" borderId="2" xfId="0" applyNumberFormat="1" applyBorder="1"/>
    <xf numFmtId="40" fontId="0" fillId="0" borderId="3" xfId="0" applyNumberFormat="1" applyBorder="1"/>
    <xf numFmtId="164" fontId="0" fillId="0" borderId="0" xfId="0" applyNumberFormat="1"/>
    <xf numFmtId="40" fontId="0" fillId="0" borderId="5" xfId="0" applyNumberFormat="1" applyBorder="1"/>
    <xf numFmtId="40" fontId="0" fillId="0" borderId="0" xfId="0" applyNumberFormat="1" applyBorder="1"/>
    <xf numFmtId="40" fontId="0" fillId="0" borderId="6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0" xfId="0" applyNumberFormat="1" applyBorder="1"/>
    <xf numFmtId="0" fontId="0" fillId="0" borderId="0" xfId="0" applyFont="1" applyAlignment="1">
      <alignment horizontal="center"/>
    </xf>
    <xf numFmtId="2" fontId="0" fillId="0" borderId="3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4"/>
  <sheetViews>
    <sheetView zoomScale="120" zoomScaleNormal="120" workbookViewId="0">
      <pane xSplit="3" ySplit="4" topLeftCell="D86" activePane="bottomRight" state="frozen"/>
      <selection pane="topRight" activeCell="D1" sqref="D1"/>
      <selection pane="bottomLeft" activeCell="A5" sqref="A5"/>
      <selection pane="bottomRight" activeCell="D125" sqref="D125:F126"/>
    </sheetView>
  </sheetViews>
  <sheetFormatPr baseColWidth="10" defaultColWidth="8.83203125" defaultRowHeight="13" x14ac:dyDescent="0.15"/>
  <cols>
    <col min="2" max="2" width="18.33203125" customWidth="1"/>
    <col min="3" max="3" width="6" customWidth="1"/>
    <col min="4" max="4" width="10.33203125" customWidth="1"/>
    <col min="5" max="5" width="12.33203125" bestFit="1" customWidth="1"/>
    <col min="6" max="6" width="11.5" bestFit="1" customWidth="1"/>
    <col min="7" max="9" width="10.83203125" bestFit="1" customWidth="1"/>
    <col min="10" max="10" width="16.5" customWidth="1"/>
    <col min="11" max="11" width="20.1640625" customWidth="1"/>
    <col min="12" max="15" width="10.83203125" bestFit="1" customWidth="1"/>
    <col min="16" max="16" width="22.5" customWidth="1"/>
    <col min="17" max="17" width="10.83203125" bestFit="1" customWidth="1"/>
    <col min="18" max="18" width="11.5" customWidth="1"/>
    <col min="19" max="25" width="10.83203125" bestFit="1" customWidth="1"/>
    <col min="26" max="26" width="9.83203125" bestFit="1" customWidth="1"/>
    <col min="27" max="29" width="10.83203125" bestFit="1" customWidth="1"/>
    <col min="30" max="31" width="9.83203125" bestFit="1" customWidth="1"/>
    <col min="32" max="33" width="10.83203125" bestFit="1" customWidth="1"/>
    <col min="34" max="34" width="9.83203125" bestFit="1" customWidth="1"/>
    <col min="35" max="35" width="10.83203125" bestFit="1" customWidth="1"/>
    <col min="36" max="37" width="11.83203125" bestFit="1" customWidth="1"/>
    <col min="38" max="42" width="10.83203125" bestFit="1" customWidth="1"/>
    <col min="43" max="44" width="11.83203125" bestFit="1" customWidth="1"/>
    <col min="45" max="45" width="10.83203125" bestFit="1" customWidth="1"/>
    <col min="46" max="46" width="10.6640625" bestFit="1" customWidth="1"/>
    <col min="47" max="47" width="12.83203125" bestFit="1" customWidth="1"/>
    <col min="48" max="49" width="10.1640625" bestFit="1" customWidth="1"/>
    <col min="50" max="50" width="13.6640625" customWidth="1"/>
    <col min="51" max="52" width="10.1640625" bestFit="1" customWidth="1"/>
    <col min="53" max="54" width="11.1640625" bestFit="1" customWidth="1"/>
  </cols>
  <sheetData>
    <row r="1" spans="1:58" x14ac:dyDescent="0.15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4" t="s">
        <v>45</v>
      </c>
      <c r="AV1" s="3"/>
      <c r="AX1" s="3"/>
      <c r="AY1" s="3"/>
      <c r="AZ1" s="3"/>
      <c r="BA1" s="3"/>
    </row>
    <row r="2" spans="1:58" ht="14" x14ac:dyDescent="0.15">
      <c r="A2" s="1" t="s">
        <v>46</v>
      </c>
      <c r="B2" s="2" t="s">
        <v>46</v>
      </c>
      <c r="D2" s="1"/>
      <c r="E2" s="1" t="s">
        <v>47</v>
      </c>
      <c r="F2" s="1" t="s">
        <v>48</v>
      </c>
      <c r="G2" s="1" t="s">
        <v>49</v>
      </c>
      <c r="H2" s="1"/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  <c r="V2" s="1" t="s">
        <v>63</v>
      </c>
      <c r="W2" s="1" t="s">
        <v>64</v>
      </c>
      <c r="X2" s="1" t="s">
        <v>59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66</v>
      </c>
      <c r="AF2" s="1" t="s">
        <v>66</v>
      </c>
      <c r="AG2" s="1" t="s">
        <v>71</v>
      </c>
      <c r="AH2" s="1" t="s">
        <v>72</v>
      </c>
      <c r="AI2" s="1"/>
      <c r="AJ2" s="1" t="s">
        <v>73</v>
      </c>
      <c r="AK2" s="1"/>
      <c r="AL2" s="1"/>
      <c r="AM2" s="1"/>
      <c r="AN2" s="1" t="s">
        <v>74</v>
      </c>
      <c r="AO2" s="1" t="s">
        <v>75</v>
      </c>
      <c r="AP2" s="1" t="s">
        <v>75</v>
      </c>
      <c r="AQ2" s="1" t="s">
        <v>76</v>
      </c>
      <c r="AR2" s="1" t="s">
        <v>77</v>
      </c>
      <c r="AS2" s="1" t="s">
        <v>78</v>
      </c>
      <c r="AT2" s="1" t="s">
        <v>79</v>
      </c>
      <c r="AU2" s="5" t="s">
        <v>80</v>
      </c>
      <c r="AV2" s="2" t="s">
        <v>81</v>
      </c>
      <c r="AW2" s="6" t="s">
        <v>82</v>
      </c>
      <c r="AX2" s="1" t="s">
        <v>44</v>
      </c>
      <c r="AY2" s="1" t="s">
        <v>83</v>
      </c>
      <c r="AZ2" s="7" t="s">
        <v>84</v>
      </c>
      <c r="BA2" s="1" t="s">
        <v>85</v>
      </c>
      <c r="BB2" s="1" t="s">
        <v>85</v>
      </c>
    </row>
    <row r="3" spans="1:58" ht="12.75" customHeight="1" x14ac:dyDescent="0.15">
      <c r="A3" s="1" t="s">
        <v>86</v>
      </c>
      <c r="B3" s="2" t="s">
        <v>86</v>
      </c>
      <c r="D3" s="1" t="s">
        <v>87</v>
      </c>
      <c r="E3" s="1" t="s">
        <v>49</v>
      </c>
      <c r="F3" s="1" t="s">
        <v>88</v>
      </c>
      <c r="G3" s="1" t="s">
        <v>89</v>
      </c>
      <c r="H3" s="1" t="s">
        <v>90</v>
      </c>
      <c r="I3" s="1" t="s">
        <v>91</v>
      </c>
      <c r="J3" s="1" t="s">
        <v>92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99</v>
      </c>
      <c r="R3" s="1" t="s">
        <v>100</v>
      </c>
      <c r="S3" s="1" t="s">
        <v>62</v>
      </c>
      <c r="T3" s="1" t="s">
        <v>101</v>
      </c>
      <c r="U3" s="1" t="s">
        <v>102</v>
      </c>
      <c r="V3" s="1" t="s">
        <v>103</v>
      </c>
      <c r="W3" s="1" t="s">
        <v>104</v>
      </c>
      <c r="X3" s="1" t="s">
        <v>105</v>
      </c>
      <c r="Y3" s="1" t="s">
        <v>106</v>
      </c>
      <c r="Z3" s="1" t="s">
        <v>107</v>
      </c>
      <c r="AA3" s="1" t="s">
        <v>108</v>
      </c>
      <c r="AB3" s="1" t="s">
        <v>109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  <c r="AR3" s="1" t="s">
        <v>125</v>
      </c>
      <c r="AS3" s="1" t="s">
        <v>126</v>
      </c>
      <c r="AT3" s="1" t="s">
        <v>127</v>
      </c>
      <c r="AU3" s="2" t="s">
        <v>128</v>
      </c>
      <c r="AV3" s="2" t="s">
        <v>129</v>
      </c>
      <c r="AW3" s="1" t="s">
        <v>130</v>
      </c>
      <c r="AX3" s="1" t="s">
        <v>131</v>
      </c>
      <c r="AY3" s="1"/>
      <c r="AZ3" s="7" t="s">
        <v>132</v>
      </c>
      <c r="BA3" s="1" t="s">
        <v>133</v>
      </c>
      <c r="BB3" s="1" t="s">
        <v>127</v>
      </c>
    </row>
    <row r="4" spans="1:58" x14ac:dyDescent="0.15">
      <c r="A4" s="8"/>
      <c r="B4" s="8"/>
      <c r="C4">
        <v>0</v>
      </c>
      <c r="D4">
        <f>C4+1</f>
        <v>1</v>
      </c>
      <c r="E4">
        <f t="shared" ref="E4:AZ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>AZ4+1</f>
        <v>50</v>
      </c>
      <c r="BB4">
        <f>BA4+1</f>
        <v>51</v>
      </c>
    </row>
    <row r="5" spans="1:58" x14ac:dyDescent="0.15">
      <c r="A5" s="9" t="s">
        <v>2</v>
      </c>
      <c r="B5" s="2" t="s">
        <v>87</v>
      </c>
      <c r="C5" s="10">
        <v>1</v>
      </c>
      <c r="D5" s="11">
        <v>23595.482176929701</v>
      </c>
      <c r="E5" s="11">
        <v>10.193862910235922</v>
      </c>
      <c r="F5" s="11">
        <v>23.076263520502856</v>
      </c>
      <c r="G5" s="11">
        <v>138.64405880568651</v>
      </c>
      <c r="H5" s="11">
        <v>91.547021527439867</v>
      </c>
      <c r="I5" s="11">
        <v>25.126388000452916</v>
      </c>
      <c r="J5" s="11">
        <v>60.270671526122356</v>
      </c>
      <c r="K5" s="11">
        <v>4.4277872885215475</v>
      </c>
      <c r="L5" s="11">
        <v>2.6091083689795798</v>
      </c>
      <c r="M5" s="11">
        <v>1.2510579647794045</v>
      </c>
      <c r="N5" s="11">
        <v>9.0351459633442516E-2</v>
      </c>
      <c r="O5" s="11">
        <v>31.067436139718698</v>
      </c>
      <c r="P5" s="11">
        <v>2064.9993738717208</v>
      </c>
      <c r="Q5" s="11">
        <v>4248.6168129901043</v>
      </c>
      <c r="R5" s="11">
        <v>433.74518957090697</v>
      </c>
      <c r="S5" s="11">
        <v>9179.4489312653532</v>
      </c>
      <c r="T5" s="11">
        <v>436.54195171668277</v>
      </c>
      <c r="U5" s="11">
        <v>240.48901294223455</v>
      </c>
      <c r="V5" s="11">
        <v>743.41786341654165</v>
      </c>
      <c r="W5" s="11">
        <v>41.323529751736622</v>
      </c>
      <c r="X5" s="11">
        <v>2765.1352243578044</v>
      </c>
      <c r="Y5" s="11">
        <v>34.615657440584535</v>
      </c>
      <c r="Z5" s="11">
        <v>248.92335335721404</v>
      </c>
      <c r="AA5" s="11">
        <v>3708.0470519107316</v>
      </c>
      <c r="AB5" s="11">
        <v>24840.895375701602</v>
      </c>
      <c r="AC5" s="11">
        <v>44550.857563540754</v>
      </c>
      <c r="AD5" s="11">
        <v>12175.398753034391</v>
      </c>
      <c r="AE5" s="11">
        <v>7769.7223616584106</v>
      </c>
      <c r="AF5" s="11">
        <v>22447.085538870102</v>
      </c>
      <c r="AG5" s="11">
        <v>6854.1605995079208</v>
      </c>
      <c r="AH5" s="11">
        <v>194.4121231581021</v>
      </c>
      <c r="AI5" s="11">
        <v>3.164909873226788</v>
      </c>
      <c r="AJ5" s="11">
        <v>30.15579743225668</v>
      </c>
      <c r="AK5" s="11">
        <v>28.074586090041841</v>
      </c>
      <c r="AL5" s="11">
        <v>3.9944806315407906</v>
      </c>
      <c r="AM5" s="11">
        <v>3.5528434783735228</v>
      </c>
      <c r="AN5" s="11">
        <v>2.8613507970312857</v>
      </c>
      <c r="AO5" s="11">
        <v>2641.6719063933028</v>
      </c>
      <c r="AP5" s="11">
        <v>3.1718955813473757</v>
      </c>
      <c r="AQ5" s="11">
        <v>1.0715090568419838</v>
      </c>
      <c r="AR5" s="11">
        <v>728.3134467952907</v>
      </c>
      <c r="AS5" s="11">
        <v>874.79612603806515</v>
      </c>
      <c r="AT5" s="11">
        <v>171282.45130467199</v>
      </c>
      <c r="AU5" s="11">
        <v>29609.988525059973</v>
      </c>
      <c r="AV5" s="11">
        <v>-1.3899201317289379E-2</v>
      </c>
      <c r="AW5" s="11">
        <v>0</v>
      </c>
      <c r="AX5" s="11">
        <v>58980.151714999578</v>
      </c>
      <c r="AY5" s="11">
        <v>13100.925610882961</v>
      </c>
      <c r="AZ5" s="11">
        <v>6412.4967435868184</v>
      </c>
      <c r="BA5" s="11">
        <v>108103.54869532801</v>
      </c>
      <c r="BB5" s="11">
        <v>279386</v>
      </c>
      <c r="BD5" s="11">
        <f t="shared" ref="BD5:BD68" si="1">SUM(D5:AS5)-AT5</f>
        <v>0</v>
      </c>
      <c r="BE5" s="11">
        <f t="shared" ref="BE5:BE68" si="2">SUM(AU5:AZ5)-BA5</f>
        <v>0</v>
      </c>
      <c r="BF5" s="11">
        <f t="shared" ref="BF5:BF68" si="3">AT5+BA5-BB5</f>
        <v>0</v>
      </c>
    </row>
    <row r="6" spans="1:58" x14ac:dyDescent="0.15">
      <c r="A6" s="9" t="s">
        <v>3</v>
      </c>
      <c r="B6" s="12" t="s">
        <v>134</v>
      </c>
      <c r="C6" s="13">
        <f>C5+1</f>
        <v>2</v>
      </c>
      <c r="D6" s="11">
        <v>941.15307716508869</v>
      </c>
      <c r="E6" s="11">
        <v>3097.8279477360466</v>
      </c>
      <c r="F6" s="11">
        <v>6.8050703839643694</v>
      </c>
      <c r="G6" s="11">
        <v>1958.2742985555594</v>
      </c>
      <c r="H6" s="11">
        <v>9343.8473329035078</v>
      </c>
      <c r="I6" s="11">
        <v>2612.9538719313659</v>
      </c>
      <c r="J6" s="11">
        <v>475.03880220317524</v>
      </c>
      <c r="K6" s="11">
        <v>500.52773126409477</v>
      </c>
      <c r="L6" s="11">
        <v>37.887890926149673</v>
      </c>
      <c r="M6" s="11">
        <v>1.1185007470023685</v>
      </c>
      <c r="N6" s="11">
        <v>2.2754995765252133</v>
      </c>
      <c r="O6" s="11">
        <v>94.982620815269897</v>
      </c>
      <c r="P6" s="11">
        <v>27.292334281058459</v>
      </c>
      <c r="Q6" s="11">
        <v>76.38496566651564</v>
      </c>
      <c r="R6" s="11">
        <v>2.187450961580943</v>
      </c>
      <c r="S6" s="11">
        <v>3989.220286175344</v>
      </c>
      <c r="T6" s="11">
        <v>41.665493600506004</v>
      </c>
      <c r="U6" s="11">
        <v>179.07738345511959</v>
      </c>
      <c r="V6" s="11">
        <v>18.477934228561839</v>
      </c>
      <c r="W6" s="11">
        <v>1.3659625850505384</v>
      </c>
      <c r="X6" s="11">
        <v>0.3713753741456523</v>
      </c>
      <c r="Y6" s="11">
        <v>0.32963690345937702</v>
      </c>
      <c r="Z6" s="11">
        <v>20.590215132160971</v>
      </c>
      <c r="AA6" s="11">
        <v>3.4502914615153729E-2</v>
      </c>
      <c r="AB6" s="11">
        <v>5.5066586358447598</v>
      </c>
      <c r="AC6" s="11">
        <v>9.4288682226243168</v>
      </c>
      <c r="AD6" s="11">
        <v>0.24545171915353356</v>
      </c>
      <c r="AE6" s="11">
        <v>1.0266069052301965</v>
      </c>
      <c r="AF6" s="11">
        <v>2.1054411086233897</v>
      </c>
      <c r="AG6" s="11">
        <v>49.031032894978459</v>
      </c>
      <c r="AH6" s="11">
        <v>8.3592882420171346</v>
      </c>
      <c r="AI6" s="11">
        <v>2.0389094844684807</v>
      </c>
      <c r="AJ6" s="11">
        <v>1947.0319860776967</v>
      </c>
      <c r="AK6" s="11">
        <v>9.4024722389653625</v>
      </c>
      <c r="AL6" s="11">
        <v>1.7643058987513445</v>
      </c>
      <c r="AM6" s="11">
        <v>4.4682571083137503</v>
      </c>
      <c r="AN6" s="11">
        <v>1.3674025403753034</v>
      </c>
      <c r="AO6" s="11">
        <v>13.242660136098689</v>
      </c>
      <c r="AP6" s="11">
        <v>2.3207308536554696</v>
      </c>
      <c r="AQ6" s="11">
        <v>1.1191478677159887</v>
      </c>
      <c r="AR6" s="11">
        <v>33.742303854462584</v>
      </c>
      <c r="AS6" s="11">
        <v>19.283256755508486</v>
      </c>
      <c r="AT6" s="11">
        <v>25541.174966030347</v>
      </c>
      <c r="AU6" s="11">
        <v>29438.647278515426</v>
      </c>
      <c r="AV6" s="11">
        <v>0</v>
      </c>
      <c r="AW6" s="11">
        <v>0</v>
      </c>
      <c r="AX6" s="11">
        <v>329.55789303691324</v>
      </c>
      <c r="AY6" s="11">
        <v>22.441674128637871</v>
      </c>
      <c r="AZ6" s="11">
        <v>-219.82181171132891</v>
      </c>
      <c r="BA6" s="11">
        <v>29570.825033969646</v>
      </c>
      <c r="BB6" s="11">
        <v>55112</v>
      </c>
      <c r="BD6" s="11">
        <f t="shared" si="1"/>
        <v>0</v>
      </c>
      <c r="BE6" s="11">
        <f t="shared" si="2"/>
        <v>0</v>
      </c>
      <c r="BF6" s="11">
        <f t="shared" si="3"/>
        <v>0</v>
      </c>
    </row>
    <row r="7" spans="1:58" x14ac:dyDescent="0.15">
      <c r="A7" s="9" t="s">
        <v>4</v>
      </c>
      <c r="B7" s="12" t="s">
        <v>135</v>
      </c>
      <c r="C7" s="13">
        <f t="shared" ref="C7:C70" si="4">C6+1</f>
        <v>3</v>
      </c>
      <c r="D7" s="11">
        <v>18.919599544867577</v>
      </c>
      <c r="E7" s="11">
        <v>62.866016965561691</v>
      </c>
      <c r="F7" s="11">
        <v>2967.0589975210269</v>
      </c>
      <c r="G7" s="11">
        <v>52.008994946993994</v>
      </c>
      <c r="H7" s="11">
        <v>891.08566742240953</v>
      </c>
      <c r="I7" s="11">
        <v>7.5604077280366058</v>
      </c>
      <c r="J7" s="11">
        <v>4.8006792599158317</v>
      </c>
      <c r="K7" s="11">
        <v>20.289466489907973</v>
      </c>
      <c r="L7" s="11">
        <v>43.211256738519097</v>
      </c>
      <c r="M7" s="11">
        <v>0.31703029800891602</v>
      </c>
      <c r="N7" s="11">
        <v>0.17346627231546313</v>
      </c>
      <c r="O7" s="11">
        <v>12.974913796158246</v>
      </c>
      <c r="P7" s="11">
        <v>1.4845420239728742</v>
      </c>
      <c r="Q7" s="11">
        <v>19.597228894469222</v>
      </c>
      <c r="R7" s="11">
        <v>7.2740466207640164</v>
      </c>
      <c r="S7" s="11">
        <v>108.9700634286947</v>
      </c>
      <c r="T7" s="11">
        <v>74879.653503490874</v>
      </c>
      <c r="U7" s="11">
        <v>8.5677987243357698</v>
      </c>
      <c r="V7" s="11">
        <v>2.0303470159295274</v>
      </c>
      <c r="W7" s="11">
        <v>12.302622739540423</v>
      </c>
      <c r="X7" s="11">
        <v>0.83115845906277597</v>
      </c>
      <c r="Y7" s="11">
        <v>0.1903187939529766</v>
      </c>
      <c r="Z7" s="11">
        <v>4.4807435691852762E-2</v>
      </c>
      <c r="AA7" s="11">
        <v>8.6396611433992888E-3</v>
      </c>
      <c r="AB7" s="11">
        <v>1.5447564911667491</v>
      </c>
      <c r="AC7" s="11">
        <v>1.5237438312887908</v>
      </c>
      <c r="AD7" s="11">
        <v>1.8722463857697584</v>
      </c>
      <c r="AE7" s="11">
        <v>9.9562929324527094E-2</v>
      </c>
      <c r="AF7" s="11">
        <v>0.52763828198957041</v>
      </c>
      <c r="AG7" s="11">
        <v>12.312254537855047</v>
      </c>
      <c r="AH7" s="11">
        <v>4.4925443387118094</v>
      </c>
      <c r="AI7" s="11">
        <v>7012.4127731538283</v>
      </c>
      <c r="AJ7" s="11">
        <v>18.562054847730575</v>
      </c>
      <c r="AK7" s="11">
        <v>19.644095882275781</v>
      </c>
      <c r="AL7" s="11">
        <v>156.04294137710062</v>
      </c>
      <c r="AM7" s="11">
        <v>2.4688394370540498</v>
      </c>
      <c r="AN7" s="11">
        <v>0.75435741859027439</v>
      </c>
      <c r="AO7" s="11">
        <v>18.741736942615503</v>
      </c>
      <c r="AP7" s="11">
        <v>1.3734898703641139</v>
      </c>
      <c r="AQ7" s="11">
        <v>1.7445024855500875</v>
      </c>
      <c r="AR7" s="11">
        <v>12.02235416164064</v>
      </c>
      <c r="AS7" s="11">
        <v>7.5275581048286411E-2</v>
      </c>
      <c r="AT7" s="11">
        <v>86388.436742226069</v>
      </c>
      <c r="AU7" s="11">
        <v>24894.385877521308</v>
      </c>
      <c r="AV7" s="11">
        <v>0</v>
      </c>
      <c r="AW7" s="11">
        <v>0</v>
      </c>
      <c r="AX7" s="11">
        <v>290.95837678401728</v>
      </c>
      <c r="AY7" s="11">
        <v>5.4516821905418515</v>
      </c>
      <c r="AZ7" s="11">
        <v>-547.23267872194481</v>
      </c>
      <c r="BA7" s="11">
        <v>24643.56325777392</v>
      </c>
      <c r="BB7" s="11">
        <v>111032</v>
      </c>
      <c r="BD7" s="11">
        <f t="shared" si="1"/>
        <v>0</v>
      </c>
      <c r="BE7" s="11">
        <f t="shared" si="2"/>
        <v>0</v>
      </c>
      <c r="BF7" s="11">
        <f t="shared" si="3"/>
        <v>0</v>
      </c>
    </row>
    <row r="8" spans="1:58" x14ac:dyDescent="0.15">
      <c r="A8" s="9" t="s">
        <v>5</v>
      </c>
      <c r="B8" s="12" t="s">
        <v>136</v>
      </c>
      <c r="C8" s="13">
        <f t="shared" si="4"/>
        <v>4</v>
      </c>
      <c r="D8" s="11">
        <v>139.59869353994318</v>
      </c>
      <c r="E8" s="11">
        <v>64.648496914391515</v>
      </c>
      <c r="F8" s="11">
        <v>1028.6379741194223</v>
      </c>
      <c r="G8" s="11">
        <v>4701.6449782813152</v>
      </c>
      <c r="H8" s="11">
        <v>1046.660383415086</v>
      </c>
      <c r="I8" s="11">
        <v>183.55834903195785</v>
      </c>
      <c r="J8" s="11">
        <v>331.48282046626002</v>
      </c>
      <c r="K8" s="11">
        <v>148.19038915926672</v>
      </c>
      <c r="L8" s="11">
        <v>680.30830633721132</v>
      </c>
      <c r="M8" s="11">
        <v>202.21970823959225</v>
      </c>
      <c r="N8" s="11">
        <v>865.4823112475076</v>
      </c>
      <c r="O8" s="11">
        <v>697.92721193497607</v>
      </c>
      <c r="P8" s="11">
        <v>835.65972052278801</v>
      </c>
      <c r="Q8" s="11">
        <v>80.935093719879916</v>
      </c>
      <c r="R8" s="11">
        <v>0.80467904091539355</v>
      </c>
      <c r="S8" s="11">
        <v>344.06909213386888</v>
      </c>
      <c r="T8" s="11">
        <v>15.39000665013516</v>
      </c>
      <c r="U8" s="11">
        <v>316.72676857061072</v>
      </c>
      <c r="V8" s="11">
        <v>486.56901793343724</v>
      </c>
      <c r="W8" s="11">
        <v>17.331524763716562</v>
      </c>
      <c r="X8" s="11">
        <v>0.72008095649255199</v>
      </c>
      <c r="Y8" s="11">
        <v>0.3268143108448272</v>
      </c>
      <c r="Z8" s="11">
        <v>91.895772302203838</v>
      </c>
      <c r="AA8" s="11">
        <v>16.847855910412214</v>
      </c>
      <c r="AB8" s="11">
        <v>28.192644488378257</v>
      </c>
      <c r="AC8" s="11">
        <v>21.033389069618831</v>
      </c>
      <c r="AD8" s="11">
        <v>44.731205459411051</v>
      </c>
      <c r="AE8" s="11">
        <v>12.093729941575219</v>
      </c>
      <c r="AF8" s="11">
        <v>1.214612778985203</v>
      </c>
      <c r="AG8" s="11">
        <v>507.11999220103547</v>
      </c>
      <c r="AH8" s="11">
        <v>78.195026603928042</v>
      </c>
      <c r="AI8" s="11">
        <v>15.066424684441081</v>
      </c>
      <c r="AJ8" s="11">
        <v>29136.279729367099</v>
      </c>
      <c r="AK8" s="11">
        <v>152.41920459398389</v>
      </c>
      <c r="AL8" s="11">
        <v>1.3247191314480329</v>
      </c>
      <c r="AM8" s="11">
        <v>3.2922499161474885</v>
      </c>
      <c r="AN8" s="11">
        <v>1.0272551970286787</v>
      </c>
      <c r="AO8" s="11">
        <v>1042.6255546417412</v>
      </c>
      <c r="AP8" s="11">
        <v>2.0870211157938039</v>
      </c>
      <c r="AQ8" s="11">
        <v>1.5484813909203647</v>
      </c>
      <c r="AR8" s="11">
        <v>521.32506357163516</v>
      </c>
      <c r="AS8" s="11">
        <v>491.33560059759679</v>
      </c>
      <c r="AT8" s="11">
        <v>44358.547954253008</v>
      </c>
      <c r="AU8" s="11">
        <v>2887.8039872019681</v>
      </c>
      <c r="AV8" s="11">
        <v>0</v>
      </c>
      <c r="AW8" s="11">
        <v>0</v>
      </c>
      <c r="AX8" s="11">
        <v>1397.0693349480121</v>
      </c>
      <c r="AY8" s="11">
        <v>110.57587923877458</v>
      </c>
      <c r="AZ8" s="11">
        <v>1595.0028443582437</v>
      </c>
      <c r="BA8" s="11">
        <v>5990.4520457469998</v>
      </c>
      <c r="BB8" s="11">
        <v>50349</v>
      </c>
      <c r="BD8" s="11">
        <f t="shared" si="1"/>
        <v>0</v>
      </c>
      <c r="BE8" s="11">
        <f t="shared" si="2"/>
        <v>0</v>
      </c>
      <c r="BF8" s="11">
        <f t="shared" si="3"/>
        <v>0</v>
      </c>
    </row>
    <row r="9" spans="1:58" x14ac:dyDescent="0.15">
      <c r="A9" s="9" t="s">
        <v>6</v>
      </c>
      <c r="B9" s="2" t="s">
        <v>90</v>
      </c>
      <c r="C9" s="13">
        <f t="shared" si="4"/>
        <v>5</v>
      </c>
      <c r="D9" s="11">
        <v>146.87330229661561</v>
      </c>
      <c r="E9" s="11">
        <v>189.66700949539637</v>
      </c>
      <c r="F9" s="11">
        <v>314.75189331013723</v>
      </c>
      <c r="G9" s="11">
        <v>795.74616749447136</v>
      </c>
      <c r="H9" s="11">
        <v>12167.582052861637</v>
      </c>
      <c r="I9" s="11">
        <v>683.78025109220982</v>
      </c>
      <c r="J9" s="11">
        <v>13464.704793856934</v>
      </c>
      <c r="K9" s="11">
        <v>13273.840289843776</v>
      </c>
      <c r="L9" s="11">
        <v>4838.2885142950327</v>
      </c>
      <c r="M9" s="11">
        <v>758.58966715204178</v>
      </c>
      <c r="N9" s="11">
        <v>7602.4461215556348</v>
      </c>
      <c r="O9" s="11">
        <v>12800.988001456955</v>
      </c>
      <c r="P9" s="11">
        <v>986.57185849924747</v>
      </c>
      <c r="Q9" s="11">
        <v>58.419990402291944</v>
      </c>
      <c r="R9" s="11">
        <v>599.56033746236005</v>
      </c>
      <c r="S9" s="11">
        <v>616.50162645539763</v>
      </c>
      <c r="T9" s="11">
        <v>130.07920550089861</v>
      </c>
      <c r="U9" s="11">
        <v>81.804601734642944</v>
      </c>
      <c r="V9" s="11">
        <v>46.008931689154835</v>
      </c>
      <c r="W9" s="11">
        <v>61.156856081868305</v>
      </c>
      <c r="X9" s="11">
        <v>2.2200621633107551</v>
      </c>
      <c r="Y9" s="11">
        <v>0.48328634452796121</v>
      </c>
      <c r="Z9" s="11">
        <v>9.7957514755952584</v>
      </c>
      <c r="AA9" s="11">
        <v>196.25215470605917</v>
      </c>
      <c r="AB9" s="11">
        <v>5.7911817977898066</v>
      </c>
      <c r="AC9" s="11">
        <v>6.4334198439446908</v>
      </c>
      <c r="AD9" s="11">
        <v>16.184377707779866</v>
      </c>
      <c r="AE9" s="11">
        <v>6.5292218431687621</v>
      </c>
      <c r="AF9" s="11">
        <v>18.934718889842564</v>
      </c>
      <c r="AG9" s="11">
        <v>35.299985877546398</v>
      </c>
      <c r="AH9" s="11">
        <v>752.99443941367815</v>
      </c>
      <c r="AI9" s="11">
        <v>15.59930803320211</v>
      </c>
      <c r="AJ9" s="11">
        <v>7094.9297875218608</v>
      </c>
      <c r="AK9" s="11">
        <v>17.568628434450556</v>
      </c>
      <c r="AL9" s="11">
        <v>5.2176642743678006</v>
      </c>
      <c r="AM9" s="11">
        <v>15.647769751746557</v>
      </c>
      <c r="AN9" s="11">
        <v>1.0678903783683891</v>
      </c>
      <c r="AO9" s="11">
        <v>24.049329267872718</v>
      </c>
      <c r="AP9" s="11">
        <v>3.0732315497085438</v>
      </c>
      <c r="AQ9" s="11">
        <v>0.94148163884420266</v>
      </c>
      <c r="AR9" s="11">
        <v>40.395655144241701</v>
      </c>
      <c r="AS9" s="11">
        <v>3.6129405845374429</v>
      </c>
      <c r="AT9" s="11">
        <v>77890.383759179153</v>
      </c>
      <c r="AU9" s="11">
        <v>22728.059160549608</v>
      </c>
      <c r="AV9" s="11">
        <v>0</v>
      </c>
      <c r="AW9" s="11">
        <v>0</v>
      </c>
      <c r="AX9" s="11">
        <v>104.37852725149646</v>
      </c>
      <c r="AY9" s="11">
        <v>267.01645571777061</v>
      </c>
      <c r="AZ9" s="11">
        <v>5294.1620973019717</v>
      </c>
      <c r="BA9" s="11">
        <v>28393.616240820847</v>
      </c>
      <c r="BB9" s="11">
        <v>106284</v>
      </c>
      <c r="BD9" s="11">
        <f t="shared" si="1"/>
        <v>0</v>
      </c>
      <c r="BE9" s="11">
        <f t="shared" si="2"/>
        <v>0</v>
      </c>
      <c r="BF9" s="11">
        <f t="shared" si="3"/>
        <v>0</v>
      </c>
    </row>
    <row r="10" spans="1:58" x14ac:dyDescent="0.15">
      <c r="A10" s="9" t="s">
        <v>7</v>
      </c>
      <c r="B10" s="12" t="s">
        <v>137</v>
      </c>
      <c r="C10" s="13">
        <f t="shared" si="4"/>
        <v>6</v>
      </c>
      <c r="D10" s="11">
        <v>54.747045519557759</v>
      </c>
      <c r="E10" s="11">
        <v>112.27121329792703</v>
      </c>
      <c r="F10" s="11">
        <v>55.853225263800432</v>
      </c>
      <c r="G10" s="11">
        <v>114.46599747393874</v>
      </c>
      <c r="H10" s="11">
        <v>1028.1425786344926</v>
      </c>
      <c r="I10" s="11">
        <v>2052.9227520919694</v>
      </c>
      <c r="J10" s="11">
        <v>3354.7302433822597</v>
      </c>
      <c r="K10" s="11">
        <v>4695.2550003042352</v>
      </c>
      <c r="L10" s="11">
        <v>2182.6616623564664</v>
      </c>
      <c r="M10" s="11">
        <v>907.05925550483448</v>
      </c>
      <c r="N10" s="11">
        <v>467.6961274060875</v>
      </c>
      <c r="O10" s="11">
        <v>780.78913947783667</v>
      </c>
      <c r="P10" s="11">
        <v>92.089045750964644</v>
      </c>
      <c r="Q10" s="11">
        <v>269.59496087370206</v>
      </c>
      <c r="R10" s="11">
        <v>19.857448921321623</v>
      </c>
      <c r="S10" s="11">
        <v>74.124283352899653</v>
      </c>
      <c r="T10" s="11">
        <v>56.859946367773738</v>
      </c>
      <c r="U10" s="11">
        <v>117.47876977350897</v>
      </c>
      <c r="V10" s="11">
        <v>49.76587650064603</v>
      </c>
      <c r="W10" s="11">
        <v>93.346832086129268</v>
      </c>
      <c r="X10" s="11">
        <v>3.2824912835147684</v>
      </c>
      <c r="Y10" s="11">
        <v>1.9450213486749401</v>
      </c>
      <c r="Z10" s="11">
        <v>12.318704718324796</v>
      </c>
      <c r="AA10" s="11">
        <v>10.21857495704743</v>
      </c>
      <c r="AB10" s="11">
        <v>6.349499315973131</v>
      </c>
      <c r="AC10" s="11">
        <v>5.3238347137650059</v>
      </c>
      <c r="AD10" s="11">
        <v>69.33282938423271</v>
      </c>
      <c r="AE10" s="11">
        <v>5.995704784918682</v>
      </c>
      <c r="AF10" s="11">
        <v>7.9629588198328474</v>
      </c>
      <c r="AG10" s="11">
        <v>34.505163633023159</v>
      </c>
      <c r="AH10" s="11">
        <v>367.7116579292433</v>
      </c>
      <c r="AI10" s="11">
        <v>438.43863390929994</v>
      </c>
      <c r="AJ10" s="11">
        <v>601.03889139439718</v>
      </c>
      <c r="AK10" s="11">
        <v>10.608656374992185</v>
      </c>
      <c r="AL10" s="11">
        <v>5.6680660596236274</v>
      </c>
      <c r="AM10" s="11">
        <v>17.759642171767783</v>
      </c>
      <c r="AN10" s="11">
        <v>10.70969368030555</v>
      </c>
      <c r="AO10" s="11">
        <v>32.541480644511559</v>
      </c>
      <c r="AP10" s="11">
        <v>5.4526759593020158</v>
      </c>
      <c r="AQ10" s="11">
        <v>0.85008232525361216</v>
      </c>
      <c r="AR10" s="11">
        <v>64.188732437494096</v>
      </c>
      <c r="AS10" s="11">
        <v>8.6510274334535993</v>
      </c>
      <c r="AT10" s="11">
        <v>18300.565427619302</v>
      </c>
      <c r="AU10" s="11">
        <v>11658.533293010318</v>
      </c>
      <c r="AV10" s="11">
        <v>0</v>
      </c>
      <c r="AW10" s="11">
        <v>0</v>
      </c>
      <c r="AX10" s="11">
        <v>135.79809834156237</v>
      </c>
      <c r="AY10" s="11">
        <v>187.52006389173766</v>
      </c>
      <c r="AZ10" s="11">
        <v>406.58311713708008</v>
      </c>
      <c r="BA10" s="11">
        <v>12388.434572380696</v>
      </c>
      <c r="BB10" s="11">
        <v>30689</v>
      </c>
      <c r="BD10" s="11">
        <f t="shared" si="1"/>
        <v>0</v>
      </c>
      <c r="BE10" s="11">
        <f t="shared" si="2"/>
        <v>0</v>
      </c>
      <c r="BF10" s="11">
        <f t="shared" si="3"/>
        <v>0</v>
      </c>
    </row>
    <row r="11" spans="1:58" x14ac:dyDescent="0.15">
      <c r="A11" s="9" t="s">
        <v>8</v>
      </c>
      <c r="B11" s="12" t="s">
        <v>138</v>
      </c>
      <c r="C11" s="13">
        <f t="shared" si="4"/>
        <v>7</v>
      </c>
      <c r="D11" s="11">
        <v>919.47233130283871</v>
      </c>
      <c r="E11" s="11">
        <v>729.93298759703657</v>
      </c>
      <c r="F11" s="11">
        <v>3583.9452701864907</v>
      </c>
      <c r="G11" s="11">
        <v>420.69041913070117</v>
      </c>
      <c r="H11" s="11">
        <v>5933.1893430261352</v>
      </c>
      <c r="I11" s="11">
        <v>1869.4992108556403</v>
      </c>
      <c r="J11" s="11">
        <v>4700.9958915011221</v>
      </c>
      <c r="K11" s="11">
        <v>6761.7765714460102</v>
      </c>
      <c r="L11" s="11">
        <v>2648.7014463531923</v>
      </c>
      <c r="M11" s="11">
        <v>1758.2514118606023</v>
      </c>
      <c r="N11" s="11">
        <v>3729.218997182023</v>
      </c>
      <c r="O11" s="11">
        <v>2292.3087621339082</v>
      </c>
      <c r="P11" s="11">
        <v>878.69859005433398</v>
      </c>
      <c r="Q11" s="11">
        <v>781.37023122769006</v>
      </c>
      <c r="R11" s="11">
        <v>488.37778408324743</v>
      </c>
      <c r="S11" s="11">
        <v>560.08861592858011</v>
      </c>
      <c r="T11" s="11">
        <v>1033.8611186753524</v>
      </c>
      <c r="U11" s="11">
        <v>932.71818707124532</v>
      </c>
      <c r="V11" s="11">
        <v>360.63371108109084</v>
      </c>
      <c r="W11" s="11">
        <v>108.61957991417572</v>
      </c>
      <c r="X11" s="11">
        <v>2.9167966350445309</v>
      </c>
      <c r="Y11" s="11">
        <v>1.1699342535435437</v>
      </c>
      <c r="Z11" s="11">
        <v>310.06861589481099</v>
      </c>
      <c r="AA11" s="11">
        <v>14.125034807733794</v>
      </c>
      <c r="AB11" s="11">
        <v>270.40743126411979</v>
      </c>
      <c r="AC11" s="11">
        <v>392.01218998095737</v>
      </c>
      <c r="AD11" s="11">
        <v>463.66162177606543</v>
      </c>
      <c r="AE11" s="11">
        <v>450.29574480755184</v>
      </c>
      <c r="AF11" s="11">
        <v>371.43049787080713</v>
      </c>
      <c r="AG11" s="11">
        <v>1463.4289139650145</v>
      </c>
      <c r="AH11" s="11">
        <v>535.26328981996971</v>
      </c>
      <c r="AI11" s="11">
        <v>5.5249861983745312</v>
      </c>
      <c r="AJ11" s="11">
        <v>6786.3587271871638</v>
      </c>
      <c r="AK11" s="11">
        <v>659.58793901993465</v>
      </c>
      <c r="AL11" s="11">
        <v>44.801518762155347</v>
      </c>
      <c r="AM11" s="11">
        <v>751.74748962443959</v>
      </c>
      <c r="AN11" s="11">
        <v>1.6259558539563386</v>
      </c>
      <c r="AO11" s="11">
        <v>551.46656943811956</v>
      </c>
      <c r="AP11" s="11">
        <v>58.716480392884655</v>
      </c>
      <c r="AQ11" s="11">
        <v>2.6532105390972918</v>
      </c>
      <c r="AR11" s="11">
        <v>1693.7965016906999</v>
      </c>
      <c r="AS11" s="11">
        <v>69.32342494689415</v>
      </c>
      <c r="AT11" s="11">
        <v>55392.733335340759</v>
      </c>
      <c r="AU11" s="11">
        <v>3505.6792910095542</v>
      </c>
      <c r="AV11" s="11">
        <v>18.614360268744232</v>
      </c>
      <c r="AW11" s="11">
        <v>0</v>
      </c>
      <c r="AX11" s="11">
        <v>3118.2485235356398</v>
      </c>
      <c r="AY11" s="11">
        <v>15740.683162540889</v>
      </c>
      <c r="AZ11" s="11">
        <v>2009.0413273044207</v>
      </c>
      <c r="BA11" s="11">
        <v>24392.266664659244</v>
      </c>
      <c r="BB11" s="11">
        <v>79785</v>
      </c>
      <c r="BD11" s="11">
        <f t="shared" si="1"/>
        <v>0</v>
      </c>
      <c r="BE11" s="11">
        <f t="shared" si="2"/>
        <v>0</v>
      </c>
      <c r="BF11" s="11">
        <f t="shared" si="3"/>
        <v>0</v>
      </c>
    </row>
    <row r="12" spans="1:58" x14ac:dyDescent="0.15">
      <c r="A12" s="9" t="s">
        <v>9</v>
      </c>
      <c r="B12" s="2" t="s">
        <v>139</v>
      </c>
      <c r="C12" s="13">
        <f t="shared" si="4"/>
        <v>8</v>
      </c>
      <c r="D12" s="11">
        <v>6.6732807022639982</v>
      </c>
      <c r="E12" s="11">
        <v>940.81781187218439</v>
      </c>
      <c r="F12" s="11">
        <v>1798.7445962803508</v>
      </c>
      <c r="G12" s="11">
        <v>588.17233922075923</v>
      </c>
      <c r="H12" s="11">
        <v>1299.8586364773632</v>
      </c>
      <c r="I12" s="11">
        <v>299.11123339431185</v>
      </c>
      <c r="J12" s="11">
        <v>688.96459836608619</v>
      </c>
      <c r="K12" s="11">
        <v>2950.9522684301155</v>
      </c>
      <c r="L12" s="11">
        <v>811.50623017447174</v>
      </c>
      <c r="M12" s="11">
        <v>202.744005863946</v>
      </c>
      <c r="N12" s="11">
        <v>2077.2030409847607</v>
      </c>
      <c r="O12" s="11">
        <v>1060.9010652761654</v>
      </c>
      <c r="P12" s="11">
        <v>186.19131296249688</v>
      </c>
      <c r="Q12" s="11">
        <v>557.16720523315212</v>
      </c>
      <c r="R12" s="11">
        <v>120.28352548220596</v>
      </c>
      <c r="S12" s="11">
        <v>873.03210211632177</v>
      </c>
      <c r="T12" s="11">
        <v>797.16555647824089</v>
      </c>
      <c r="U12" s="11">
        <v>120.17140359107638</v>
      </c>
      <c r="V12" s="11">
        <v>184.5557770269188</v>
      </c>
      <c r="W12" s="11">
        <v>243.67191267333936</v>
      </c>
      <c r="X12" s="11">
        <v>258.45497687908772</v>
      </c>
      <c r="Y12" s="11">
        <v>77.849489414374517</v>
      </c>
      <c r="Z12" s="11">
        <v>117.36176770114814</v>
      </c>
      <c r="AA12" s="11">
        <v>11.837323125484348</v>
      </c>
      <c r="AB12" s="11">
        <v>135.74397028993107</v>
      </c>
      <c r="AC12" s="11">
        <v>296.54723691214491</v>
      </c>
      <c r="AD12" s="11">
        <v>73.331826875054489</v>
      </c>
      <c r="AE12" s="11">
        <v>267.83319061466091</v>
      </c>
      <c r="AF12" s="11">
        <v>139.37251838918169</v>
      </c>
      <c r="AG12" s="11">
        <v>436.35806839903495</v>
      </c>
      <c r="AH12" s="11">
        <v>108.47925515720777</v>
      </c>
      <c r="AI12" s="11">
        <v>137.13154796597496</v>
      </c>
      <c r="AJ12" s="11">
        <v>1576.6183614385973</v>
      </c>
      <c r="AK12" s="11">
        <v>35.671716737575252</v>
      </c>
      <c r="AL12" s="11">
        <v>103.91740120209698</v>
      </c>
      <c r="AM12" s="11">
        <v>378.22997534847303</v>
      </c>
      <c r="AN12" s="11">
        <v>4.2505222525954451</v>
      </c>
      <c r="AO12" s="11">
        <v>540.52676073100702</v>
      </c>
      <c r="AP12" s="11">
        <v>207.21949529807998</v>
      </c>
      <c r="AQ12" s="11">
        <v>141.65692728483637</v>
      </c>
      <c r="AR12" s="11">
        <v>125.13932668633673</v>
      </c>
      <c r="AS12" s="11">
        <v>10.591518869763679</v>
      </c>
      <c r="AT12" s="11">
        <v>20992.011080179182</v>
      </c>
      <c r="AU12" s="11">
        <v>13187.367699046543</v>
      </c>
      <c r="AV12" s="11">
        <v>0</v>
      </c>
      <c r="AW12" s="11">
        <v>0</v>
      </c>
      <c r="AX12" s="11">
        <v>1998.2606343501052</v>
      </c>
      <c r="AY12" s="11">
        <v>62698.05291575782</v>
      </c>
      <c r="AZ12" s="11">
        <v>2510.3076706663614</v>
      </c>
      <c r="BA12" s="11">
        <v>80393.988919820811</v>
      </c>
      <c r="BB12" s="11">
        <v>101386</v>
      </c>
      <c r="BD12" s="11">
        <f t="shared" si="1"/>
        <v>0</v>
      </c>
      <c r="BE12" s="11">
        <f t="shared" si="2"/>
        <v>0</v>
      </c>
      <c r="BF12" s="11">
        <f t="shared" si="3"/>
        <v>0</v>
      </c>
    </row>
    <row r="13" spans="1:58" x14ac:dyDescent="0.15">
      <c r="A13" s="9" t="s">
        <v>10</v>
      </c>
      <c r="B13" s="2" t="s">
        <v>140</v>
      </c>
      <c r="C13" s="13">
        <f t="shared" si="4"/>
        <v>9</v>
      </c>
      <c r="D13" s="11">
        <v>39.055397041185472</v>
      </c>
      <c r="E13" s="11">
        <v>101.00074939453422</v>
      </c>
      <c r="F13" s="11">
        <v>974.72062769370223</v>
      </c>
      <c r="G13" s="11">
        <v>231.09131988048156</v>
      </c>
      <c r="H13" s="11">
        <v>98.148769158372872</v>
      </c>
      <c r="I13" s="11">
        <v>71.754210164659753</v>
      </c>
      <c r="J13" s="11">
        <v>64.741913259338119</v>
      </c>
      <c r="K13" s="11">
        <v>2771.971882576107</v>
      </c>
      <c r="L13" s="11">
        <v>3916.0099902125944</v>
      </c>
      <c r="M13" s="11">
        <v>4480.0952708266313</v>
      </c>
      <c r="N13" s="11">
        <v>3425.0240555679625</v>
      </c>
      <c r="O13" s="11">
        <v>521.48861310501468</v>
      </c>
      <c r="P13" s="11">
        <v>57.593399823232275</v>
      </c>
      <c r="Q13" s="11">
        <v>35.94626154547408</v>
      </c>
      <c r="R13" s="11">
        <v>135.17708175966308</v>
      </c>
      <c r="S13" s="11">
        <v>100.35089831740505</v>
      </c>
      <c r="T13" s="11">
        <v>395.88425183973203</v>
      </c>
      <c r="U13" s="11">
        <v>62.981343251254778</v>
      </c>
      <c r="V13" s="11">
        <v>173.65502870585235</v>
      </c>
      <c r="W13" s="11">
        <v>73.861261535161333</v>
      </c>
      <c r="X13" s="11">
        <v>14.387418531754077</v>
      </c>
      <c r="Y13" s="11">
        <v>2.7083240752171793</v>
      </c>
      <c r="Z13" s="11">
        <v>71.567404654486722</v>
      </c>
      <c r="AA13" s="11">
        <v>16.509217858774321</v>
      </c>
      <c r="AB13" s="11">
        <v>28.955594828766831</v>
      </c>
      <c r="AC13" s="11">
        <v>150.81883630411093</v>
      </c>
      <c r="AD13" s="11">
        <v>102.71220305504936</v>
      </c>
      <c r="AE13" s="11">
        <v>12.988477422642063</v>
      </c>
      <c r="AF13" s="11">
        <v>87.177371858194661</v>
      </c>
      <c r="AG13" s="11">
        <v>90.54285661039205</v>
      </c>
      <c r="AH13" s="11">
        <v>340.52996035189796</v>
      </c>
      <c r="AI13" s="11">
        <v>2990.3608710233311</v>
      </c>
      <c r="AJ13" s="11">
        <v>2155.7647479854172</v>
      </c>
      <c r="AK13" s="11">
        <v>409.2498283879616</v>
      </c>
      <c r="AL13" s="11">
        <v>1089.8472089963013</v>
      </c>
      <c r="AM13" s="11">
        <v>1463.715802963686</v>
      </c>
      <c r="AN13" s="11">
        <v>84.960907284305122</v>
      </c>
      <c r="AO13" s="11">
        <v>1090.3886067214855</v>
      </c>
      <c r="AP13" s="11">
        <v>200.05677145069174</v>
      </c>
      <c r="AQ13" s="11">
        <v>67.125790828655582</v>
      </c>
      <c r="AR13" s="11">
        <v>276.06314056838306</v>
      </c>
      <c r="AS13" s="11">
        <v>1116.5779061382946</v>
      </c>
      <c r="AT13" s="11">
        <v>29593.561573558156</v>
      </c>
      <c r="AU13" s="11">
        <v>5433.0354175204684</v>
      </c>
      <c r="AV13" s="11">
        <v>0</v>
      </c>
      <c r="AW13" s="11">
        <v>0</v>
      </c>
      <c r="AX13" s="11">
        <v>15672.759580844426</v>
      </c>
      <c r="AY13" s="11">
        <v>8299.8799795315444</v>
      </c>
      <c r="AZ13" s="11">
        <v>1313.763448545403</v>
      </c>
      <c r="BA13" s="11">
        <v>30719.438426441848</v>
      </c>
      <c r="BB13" s="11">
        <v>60313</v>
      </c>
      <c r="BD13" s="11">
        <f t="shared" si="1"/>
        <v>0</v>
      </c>
      <c r="BE13" s="11">
        <f t="shared" si="2"/>
        <v>0</v>
      </c>
      <c r="BF13" s="11">
        <f t="shared" si="3"/>
        <v>0</v>
      </c>
    </row>
    <row r="14" spans="1:58" x14ac:dyDescent="0.15">
      <c r="A14" s="9" t="s">
        <v>11</v>
      </c>
      <c r="B14" s="12" t="s">
        <v>141</v>
      </c>
      <c r="C14" s="13">
        <f t="shared" si="4"/>
        <v>10</v>
      </c>
      <c r="D14" s="11">
        <v>159.35640091425628</v>
      </c>
      <c r="E14" s="11">
        <v>74.715312577118652</v>
      </c>
      <c r="F14" s="11">
        <v>84.000933894076951</v>
      </c>
      <c r="G14" s="11">
        <v>26.073037662225051</v>
      </c>
      <c r="H14" s="11">
        <v>12.751904165968639</v>
      </c>
      <c r="I14" s="11">
        <v>4.3053626526110476</v>
      </c>
      <c r="J14" s="11">
        <v>13.136339308338703</v>
      </c>
      <c r="K14" s="11">
        <v>596.90934680716771</v>
      </c>
      <c r="L14" s="11">
        <v>403.06362738079275</v>
      </c>
      <c r="M14" s="11">
        <v>9744.2610113449246</v>
      </c>
      <c r="N14" s="11">
        <v>291.35295966491304</v>
      </c>
      <c r="O14" s="11">
        <v>422.76236873995003</v>
      </c>
      <c r="P14" s="11">
        <v>18.571472815497117</v>
      </c>
      <c r="Q14" s="11">
        <v>97.568861986278989</v>
      </c>
      <c r="R14" s="11">
        <v>7.1681820536327878</v>
      </c>
      <c r="S14" s="11">
        <v>16.054826693290227</v>
      </c>
      <c r="T14" s="11">
        <v>56.318248861595336</v>
      </c>
      <c r="U14" s="11">
        <v>78.096307065977911</v>
      </c>
      <c r="V14" s="11">
        <v>51.714146949371191</v>
      </c>
      <c r="W14" s="11">
        <v>23.731010613979009</v>
      </c>
      <c r="X14" s="11">
        <v>4.1502676927180051</v>
      </c>
      <c r="Y14" s="11">
        <v>1.557564002782003</v>
      </c>
      <c r="Z14" s="11">
        <v>9.891908640586724</v>
      </c>
      <c r="AA14" s="11">
        <v>0.42828790836070529</v>
      </c>
      <c r="AB14" s="11">
        <v>4.5972286813830161</v>
      </c>
      <c r="AC14" s="11">
        <v>4.7014262098710615</v>
      </c>
      <c r="AD14" s="11">
        <v>3.2276669798062039</v>
      </c>
      <c r="AE14" s="11">
        <v>5.0139002820202485</v>
      </c>
      <c r="AF14" s="11">
        <v>4.1479153185261906</v>
      </c>
      <c r="AG14" s="11">
        <v>14.072514709694062</v>
      </c>
      <c r="AH14" s="11">
        <v>42.851694293556839</v>
      </c>
      <c r="AI14" s="11">
        <v>48.296967860414291</v>
      </c>
      <c r="AJ14" s="11">
        <v>196.16444151954144</v>
      </c>
      <c r="AK14" s="11">
        <v>332.91732622160151</v>
      </c>
      <c r="AL14" s="11">
        <v>148.2727927913003</v>
      </c>
      <c r="AM14" s="11">
        <v>1409.3714533539105</v>
      </c>
      <c r="AN14" s="11">
        <v>101.82642915889535</v>
      </c>
      <c r="AO14" s="11">
        <v>725.49781623430226</v>
      </c>
      <c r="AP14" s="11">
        <v>865.54130416831197</v>
      </c>
      <c r="AQ14" s="11">
        <v>24.750012924074557</v>
      </c>
      <c r="AR14" s="11">
        <v>370.17510862076148</v>
      </c>
      <c r="AS14" s="11">
        <v>86.341950273930081</v>
      </c>
      <c r="AT14" s="11">
        <v>16585.707639998313</v>
      </c>
      <c r="AU14" s="11">
        <v>5495.1159966229343</v>
      </c>
      <c r="AV14" s="11">
        <v>0.29313953179124769</v>
      </c>
      <c r="AW14" s="11">
        <v>0</v>
      </c>
      <c r="AX14" s="11">
        <v>14023.288161522012</v>
      </c>
      <c r="AY14" s="11">
        <v>34151.764221868616</v>
      </c>
      <c r="AZ14" s="11">
        <v>223.83084045633728</v>
      </c>
      <c r="BA14" s="11">
        <v>53894.292360001673</v>
      </c>
      <c r="BB14" s="11">
        <v>70480</v>
      </c>
      <c r="BD14" s="11">
        <f t="shared" si="1"/>
        <v>0</v>
      </c>
      <c r="BE14" s="11">
        <f t="shared" si="2"/>
        <v>0</v>
      </c>
      <c r="BF14" s="11">
        <f t="shared" si="3"/>
        <v>0</v>
      </c>
    </row>
    <row r="15" spans="1:58" x14ac:dyDescent="0.15">
      <c r="A15" s="9" t="s">
        <v>12</v>
      </c>
      <c r="B15" s="12" t="s">
        <v>142</v>
      </c>
      <c r="C15" s="13">
        <f t="shared" si="4"/>
        <v>11</v>
      </c>
      <c r="D15" s="11">
        <v>3.3457182659085469</v>
      </c>
      <c r="E15" s="11">
        <v>2.8934149434196184</v>
      </c>
      <c r="F15" s="11">
        <v>2.8306805797180719</v>
      </c>
      <c r="G15" s="11">
        <v>1.6836175264317561</v>
      </c>
      <c r="H15" s="11">
        <v>1.9452319874554109</v>
      </c>
      <c r="I15" s="11">
        <v>0.46443939262104872</v>
      </c>
      <c r="J15" s="11">
        <v>0.89328529771324705</v>
      </c>
      <c r="K15" s="11">
        <v>608.09398851615413</v>
      </c>
      <c r="L15" s="11">
        <v>7.6257004247177518</v>
      </c>
      <c r="M15" s="11">
        <v>0.48540438850017348</v>
      </c>
      <c r="N15" s="11">
        <v>4543.3892490458238</v>
      </c>
      <c r="O15" s="11">
        <v>721.08923524030081</v>
      </c>
      <c r="P15" s="11">
        <v>0.53511845176295147</v>
      </c>
      <c r="Q15" s="11">
        <v>1.007182220178616</v>
      </c>
      <c r="R15" s="11">
        <v>1.9711093636263486</v>
      </c>
      <c r="S15" s="11">
        <v>1.7357636827641363</v>
      </c>
      <c r="T15" s="11">
        <v>1.518948083620637</v>
      </c>
      <c r="U15" s="11">
        <v>0.44755526623827835</v>
      </c>
      <c r="V15" s="11">
        <v>0.4191429483437934</v>
      </c>
      <c r="W15" s="11">
        <v>0.61480124448488793</v>
      </c>
      <c r="X15" s="11">
        <v>0.41162537488490913</v>
      </c>
      <c r="Y15" s="11">
        <v>0.17825344240323671</v>
      </c>
      <c r="Z15" s="11">
        <v>0.14886021722896475</v>
      </c>
      <c r="AA15" s="11">
        <v>0.17166367518401426</v>
      </c>
      <c r="AB15" s="11">
        <v>0.35094921636758503</v>
      </c>
      <c r="AC15" s="11">
        <v>0.61430284827585613</v>
      </c>
      <c r="AD15" s="11">
        <v>0.29760043866670521</v>
      </c>
      <c r="AE15" s="11">
        <v>0.58415800550305741</v>
      </c>
      <c r="AF15" s="11">
        <v>0.4177156312849663</v>
      </c>
      <c r="AG15" s="11">
        <v>1.7847999554453478</v>
      </c>
      <c r="AH15" s="11">
        <v>0.12920630731003177</v>
      </c>
      <c r="AI15" s="11">
        <v>3.1045611344501878</v>
      </c>
      <c r="AJ15" s="11">
        <v>5.2566673305842047</v>
      </c>
      <c r="AK15" s="11">
        <v>94.373544395673008</v>
      </c>
      <c r="AL15" s="11">
        <v>512.38289018487819</v>
      </c>
      <c r="AM15" s="11">
        <v>2.8899192258326565</v>
      </c>
      <c r="AN15" s="11">
        <v>0.38250888410491335</v>
      </c>
      <c r="AO15" s="11">
        <v>311.71822356585636</v>
      </c>
      <c r="AP15" s="11">
        <v>12.217350146676059</v>
      </c>
      <c r="AQ15" s="11">
        <v>3.894193624632893</v>
      </c>
      <c r="AR15" s="11">
        <v>8.1080333818878945</v>
      </c>
      <c r="AS15" s="11">
        <v>2.9188490610560038E-2</v>
      </c>
      <c r="AT15" s="11">
        <v>6862.4358023475252</v>
      </c>
      <c r="AU15" s="11">
        <v>13663.193790697589</v>
      </c>
      <c r="AV15" s="11">
        <v>0</v>
      </c>
      <c r="AW15" s="11">
        <v>0</v>
      </c>
      <c r="AX15" s="11">
        <v>47564.783744086068</v>
      </c>
      <c r="AY15" s="11">
        <v>47376.712355124662</v>
      </c>
      <c r="AZ15" s="11">
        <v>2710.8743077441641</v>
      </c>
      <c r="BA15" s="11">
        <v>111315.56419765248</v>
      </c>
      <c r="BB15" s="11">
        <v>118178</v>
      </c>
      <c r="BD15" s="11">
        <f t="shared" si="1"/>
        <v>0</v>
      </c>
      <c r="BE15" s="11">
        <f t="shared" si="2"/>
        <v>0</v>
      </c>
      <c r="BF15" s="11">
        <f t="shared" si="3"/>
        <v>0</v>
      </c>
    </row>
    <row r="16" spans="1:58" x14ac:dyDescent="0.15">
      <c r="A16" s="9" t="s">
        <v>13</v>
      </c>
      <c r="B16" s="12" t="s">
        <v>143</v>
      </c>
      <c r="C16" s="13">
        <f t="shared" si="4"/>
        <v>12</v>
      </c>
      <c r="D16" s="11">
        <v>205.71991121997382</v>
      </c>
      <c r="E16" s="11">
        <v>98.777806478975151</v>
      </c>
      <c r="F16" s="11">
        <v>74.238861147974788</v>
      </c>
      <c r="G16" s="11">
        <v>86.444836808772152</v>
      </c>
      <c r="H16" s="11">
        <v>145.12677747783516</v>
      </c>
      <c r="I16" s="11">
        <v>50.469039077374482</v>
      </c>
      <c r="J16" s="11">
        <v>109.49419922761399</v>
      </c>
      <c r="K16" s="11">
        <v>1483.8097695773993</v>
      </c>
      <c r="L16" s="11">
        <v>482.54794458748938</v>
      </c>
      <c r="M16" s="11">
        <v>139.36264223441418</v>
      </c>
      <c r="N16" s="11">
        <v>24132.880716019314</v>
      </c>
      <c r="O16" s="11">
        <v>21545.832823264616</v>
      </c>
      <c r="P16" s="11">
        <v>45.236824228123773</v>
      </c>
      <c r="Q16" s="11">
        <v>37.148072500022657</v>
      </c>
      <c r="R16" s="11">
        <v>114.93480803298006</v>
      </c>
      <c r="S16" s="11">
        <v>69.618362489928785</v>
      </c>
      <c r="T16" s="11">
        <v>61.272355794689879</v>
      </c>
      <c r="U16" s="11">
        <v>33.035237379455289</v>
      </c>
      <c r="V16" s="11">
        <v>22.895689627703515</v>
      </c>
      <c r="W16" s="11">
        <v>28.25436175558869</v>
      </c>
      <c r="X16" s="11">
        <v>10.190487310352253</v>
      </c>
      <c r="Y16" s="11">
        <v>2.895765184068932</v>
      </c>
      <c r="Z16" s="11">
        <v>8.4150306280717668</v>
      </c>
      <c r="AA16" s="11">
        <v>10.424085651759782</v>
      </c>
      <c r="AB16" s="11">
        <v>14.655124064155542</v>
      </c>
      <c r="AC16" s="11">
        <v>26.561624151627004</v>
      </c>
      <c r="AD16" s="11">
        <v>20.814235805540754</v>
      </c>
      <c r="AE16" s="11">
        <v>23.950651990256663</v>
      </c>
      <c r="AF16" s="11">
        <v>21.991035526536837</v>
      </c>
      <c r="AG16" s="11">
        <v>92.940647262396695</v>
      </c>
      <c r="AH16" s="11">
        <v>19.304862426925482</v>
      </c>
      <c r="AI16" s="11">
        <v>228.62170747896252</v>
      </c>
      <c r="AJ16" s="11">
        <v>389.02756954625943</v>
      </c>
      <c r="AK16" s="11">
        <v>5226.2446337366446</v>
      </c>
      <c r="AL16" s="11">
        <v>7467.8602622972521</v>
      </c>
      <c r="AM16" s="11">
        <v>140.65969492946155</v>
      </c>
      <c r="AN16" s="11">
        <v>8.7231611030077971</v>
      </c>
      <c r="AO16" s="11">
        <v>2344.7912301784668</v>
      </c>
      <c r="AP16" s="11">
        <v>662.98158860774151</v>
      </c>
      <c r="AQ16" s="11">
        <v>160.97320108619252</v>
      </c>
      <c r="AR16" s="11">
        <v>383.45179335766352</v>
      </c>
      <c r="AS16" s="11">
        <v>26.281635451319246</v>
      </c>
      <c r="AT16" s="11">
        <v>66258.861066704907</v>
      </c>
      <c r="AU16" s="11">
        <v>24327.103665194718</v>
      </c>
      <c r="AV16" s="11">
        <v>0</v>
      </c>
      <c r="AW16" s="11">
        <v>0</v>
      </c>
      <c r="AX16" s="11">
        <v>8399.7739279085363</v>
      </c>
      <c r="AY16" s="11">
        <v>8069.5628048788149</v>
      </c>
      <c r="AZ16" s="11">
        <v>3418.6985353130181</v>
      </c>
      <c r="BA16" s="11">
        <v>44215.138933295093</v>
      </c>
      <c r="BB16" s="11">
        <v>110474</v>
      </c>
      <c r="BD16" s="11">
        <f t="shared" si="1"/>
        <v>0</v>
      </c>
      <c r="BE16" s="11">
        <f t="shared" si="2"/>
        <v>0</v>
      </c>
      <c r="BF16" s="11">
        <f t="shared" si="3"/>
        <v>0</v>
      </c>
    </row>
    <row r="17" spans="1:58" x14ac:dyDescent="0.15">
      <c r="A17" s="9" t="s">
        <v>14</v>
      </c>
      <c r="B17" s="12" t="s">
        <v>144</v>
      </c>
      <c r="C17" s="13">
        <f t="shared" si="4"/>
        <v>13</v>
      </c>
      <c r="D17" s="11">
        <v>320.03623225609385</v>
      </c>
      <c r="E17" s="11">
        <v>6.049948587988033</v>
      </c>
      <c r="F17" s="11">
        <v>14.838057070933342</v>
      </c>
      <c r="G17" s="11">
        <v>624.55088713481996</v>
      </c>
      <c r="H17" s="11">
        <v>12.04280638915019</v>
      </c>
      <c r="I17" s="11">
        <v>6.2270399224811488</v>
      </c>
      <c r="J17" s="11">
        <v>221.75592896155979</v>
      </c>
      <c r="K17" s="11">
        <v>181.20592462363985</v>
      </c>
      <c r="L17" s="11">
        <v>23.696987991567244</v>
      </c>
      <c r="M17" s="11">
        <v>273.37274494803006</v>
      </c>
      <c r="N17" s="11">
        <v>24.161484449134758</v>
      </c>
      <c r="O17" s="11">
        <v>186.27277935873374</v>
      </c>
      <c r="P17" s="11">
        <v>7902.136567909366</v>
      </c>
      <c r="Q17" s="11">
        <v>367.96642343708771</v>
      </c>
      <c r="R17" s="11">
        <v>5.8059492465877298</v>
      </c>
      <c r="S17" s="11">
        <v>48.974267068801574</v>
      </c>
      <c r="T17" s="11">
        <v>10.387453724767775</v>
      </c>
      <c r="U17" s="11">
        <v>230.3262358172766</v>
      </c>
      <c r="V17" s="11">
        <v>137.64994989105676</v>
      </c>
      <c r="W17" s="11">
        <v>35.09237792308808</v>
      </c>
      <c r="X17" s="11">
        <v>4.5243869243327257</v>
      </c>
      <c r="Y17" s="11">
        <v>7.1844085370160506</v>
      </c>
      <c r="Z17" s="11">
        <v>19.748910203822483</v>
      </c>
      <c r="AA17" s="11">
        <v>1.7904577458142636</v>
      </c>
      <c r="AB17" s="11">
        <v>39.960845510523825</v>
      </c>
      <c r="AC17" s="11">
        <v>2.9506581222423724</v>
      </c>
      <c r="AD17" s="11">
        <v>27.739304226987535</v>
      </c>
      <c r="AE17" s="11">
        <v>2.4827930766339286</v>
      </c>
      <c r="AF17" s="11">
        <v>2.5765500982333633</v>
      </c>
      <c r="AG17" s="11">
        <v>33.870751947690501</v>
      </c>
      <c r="AH17" s="11">
        <v>302.0175830696873</v>
      </c>
      <c r="AI17" s="11">
        <v>1.1857194625472189</v>
      </c>
      <c r="AJ17" s="11">
        <v>4530.2109882742116</v>
      </c>
      <c r="AK17" s="11">
        <v>172.67692235188139</v>
      </c>
      <c r="AL17" s="11">
        <v>2.9539244544732899</v>
      </c>
      <c r="AM17" s="11">
        <v>18.271822489974028</v>
      </c>
      <c r="AN17" s="11">
        <v>1.629105582691905</v>
      </c>
      <c r="AO17" s="11">
        <v>192.52724671029762</v>
      </c>
      <c r="AP17" s="11">
        <v>7.5361432337740162</v>
      </c>
      <c r="AQ17" s="11">
        <v>4.9830489172629777</v>
      </c>
      <c r="AR17" s="11">
        <v>74.073954268854052</v>
      </c>
      <c r="AS17" s="11">
        <v>7.4019226623568262</v>
      </c>
      <c r="AT17" s="11">
        <v>16090.847494583473</v>
      </c>
      <c r="AU17" s="11">
        <v>4854.0420507623894</v>
      </c>
      <c r="AV17" s="11">
        <v>0</v>
      </c>
      <c r="AW17" s="11">
        <v>0</v>
      </c>
      <c r="AX17" s="11">
        <v>18474.150543276679</v>
      </c>
      <c r="AY17" s="11">
        <v>10363.865503761832</v>
      </c>
      <c r="AZ17" s="11">
        <v>9.4407615620859239E-2</v>
      </c>
      <c r="BA17" s="11">
        <v>33692.152505416525</v>
      </c>
      <c r="BB17" s="11">
        <v>49783</v>
      </c>
      <c r="BD17" s="11">
        <f t="shared" si="1"/>
        <v>0</v>
      </c>
      <c r="BE17" s="11">
        <f t="shared" si="2"/>
        <v>0</v>
      </c>
      <c r="BF17" s="11">
        <f t="shared" si="3"/>
        <v>0</v>
      </c>
    </row>
    <row r="18" spans="1:58" x14ac:dyDescent="0.15">
      <c r="A18" s="9" t="s">
        <v>15</v>
      </c>
      <c r="B18" s="12" t="s">
        <v>145</v>
      </c>
      <c r="C18" s="13">
        <f t="shared" si="4"/>
        <v>14</v>
      </c>
      <c r="D18" s="11">
        <v>48.794407374059467</v>
      </c>
      <c r="E18" s="11">
        <v>430.05197241494471</v>
      </c>
      <c r="F18" s="11">
        <v>30.791323547681003</v>
      </c>
      <c r="G18" s="11">
        <v>611.31799923141216</v>
      </c>
      <c r="H18" s="11">
        <v>68.904198679685621</v>
      </c>
      <c r="I18" s="11">
        <v>81.87873698543109</v>
      </c>
      <c r="J18" s="11">
        <v>539.37444384673461</v>
      </c>
      <c r="K18" s="11">
        <v>361.91269245619435</v>
      </c>
      <c r="L18" s="11">
        <v>598.68703375433063</v>
      </c>
      <c r="M18" s="11">
        <v>468.51577041125898</v>
      </c>
      <c r="N18" s="11">
        <v>273.46641535208147</v>
      </c>
      <c r="O18" s="11">
        <v>283.03470249043863</v>
      </c>
      <c r="P18" s="11">
        <v>480.9105374226491</v>
      </c>
      <c r="Q18" s="11">
        <v>12939.262016156534</v>
      </c>
      <c r="R18" s="11">
        <v>26.214239406675716</v>
      </c>
      <c r="S18" s="11">
        <v>372.26722713953524</v>
      </c>
      <c r="T18" s="11">
        <v>111.88108641204227</v>
      </c>
      <c r="U18" s="11">
        <v>729.7935611906978</v>
      </c>
      <c r="V18" s="11">
        <v>1295.5942203992688</v>
      </c>
      <c r="W18" s="11">
        <v>1015.7604838950436</v>
      </c>
      <c r="X18" s="11">
        <v>156.81765609853207</v>
      </c>
      <c r="Y18" s="11">
        <v>67.328396000444158</v>
      </c>
      <c r="Z18" s="11">
        <v>466.80589516340058</v>
      </c>
      <c r="AA18" s="11">
        <v>28.104306987533366</v>
      </c>
      <c r="AB18" s="11">
        <v>759.04674217750858</v>
      </c>
      <c r="AC18" s="11">
        <v>43.915260580875319</v>
      </c>
      <c r="AD18" s="11">
        <v>542.32056881709468</v>
      </c>
      <c r="AE18" s="11">
        <v>71.757773975697162</v>
      </c>
      <c r="AF18" s="11">
        <v>261.46486495180193</v>
      </c>
      <c r="AG18" s="11">
        <v>919.98128655446294</v>
      </c>
      <c r="AH18" s="11">
        <v>961.4996829051546</v>
      </c>
      <c r="AI18" s="11">
        <v>261.1722333571779</v>
      </c>
      <c r="AJ18" s="11">
        <v>309.49595645000494</v>
      </c>
      <c r="AK18" s="11">
        <v>2839.0557524968367</v>
      </c>
      <c r="AL18" s="11">
        <v>591.92178754924259</v>
      </c>
      <c r="AM18" s="11">
        <v>3219.3415155764023</v>
      </c>
      <c r="AN18" s="11">
        <v>4687.5541771003154</v>
      </c>
      <c r="AO18" s="11">
        <v>2843.3163081996554</v>
      </c>
      <c r="AP18" s="11">
        <v>12205.963822012614</v>
      </c>
      <c r="AQ18" s="11">
        <v>615.78653860341524</v>
      </c>
      <c r="AR18" s="11">
        <v>3496.4416117038049</v>
      </c>
      <c r="AS18" s="11">
        <v>1123.1211998097669</v>
      </c>
      <c r="AT18" s="11">
        <v>57240.626405638432</v>
      </c>
      <c r="AU18" s="11">
        <v>8268.0562909756209</v>
      </c>
      <c r="AV18" s="11">
        <v>4.8761966542724755</v>
      </c>
      <c r="AW18" s="11">
        <v>0</v>
      </c>
      <c r="AX18" s="11">
        <v>18699.096072678774</v>
      </c>
      <c r="AY18" s="11">
        <v>200.57430778805923</v>
      </c>
      <c r="AZ18" s="11">
        <v>530.77072626482811</v>
      </c>
      <c r="BA18" s="11">
        <v>27703.373594361557</v>
      </c>
      <c r="BB18" s="11">
        <v>84944</v>
      </c>
      <c r="BD18" s="11">
        <f t="shared" si="1"/>
        <v>0</v>
      </c>
      <c r="BE18" s="11">
        <f t="shared" si="2"/>
        <v>0</v>
      </c>
      <c r="BF18" s="11">
        <f t="shared" si="3"/>
        <v>0</v>
      </c>
    </row>
    <row r="19" spans="1:58" x14ac:dyDescent="0.15">
      <c r="A19" s="9" t="s">
        <v>16</v>
      </c>
      <c r="B19" s="2" t="s">
        <v>146</v>
      </c>
      <c r="C19" s="13">
        <f t="shared" si="4"/>
        <v>15</v>
      </c>
      <c r="D19" s="11">
        <v>98.704631778748748</v>
      </c>
      <c r="E19" s="11">
        <v>316.9317848811508</v>
      </c>
      <c r="F19" s="11">
        <v>132.81525659614974</v>
      </c>
      <c r="G19" s="11">
        <v>101.66578935253185</v>
      </c>
      <c r="H19" s="11">
        <v>170.79196575337841</v>
      </c>
      <c r="I19" s="11">
        <v>50.601877609051094</v>
      </c>
      <c r="J19" s="11">
        <v>172.96971566486627</v>
      </c>
      <c r="K19" s="11">
        <v>243.26613907112974</v>
      </c>
      <c r="L19" s="11">
        <v>211.46483107409105</v>
      </c>
      <c r="M19" s="11">
        <v>165.27534680530337</v>
      </c>
      <c r="N19" s="11">
        <v>4196.6917946152234</v>
      </c>
      <c r="O19" s="11">
        <v>1886.4196378755094</v>
      </c>
      <c r="P19" s="11">
        <v>67.763491870123886</v>
      </c>
      <c r="Q19" s="11">
        <v>106.5086427472943</v>
      </c>
      <c r="R19" s="11">
        <v>255.92405894776277</v>
      </c>
      <c r="S19" s="11">
        <v>84.390862637083345</v>
      </c>
      <c r="T19" s="11">
        <v>87.087496194208555</v>
      </c>
      <c r="U19" s="11">
        <v>110.13394448905015</v>
      </c>
      <c r="V19" s="11">
        <v>148.41784635973076</v>
      </c>
      <c r="W19" s="11">
        <v>118.47435463163359</v>
      </c>
      <c r="X19" s="11">
        <v>39.425378543250851</v>
      </c>
      <c r="Y19" s="11">
        <v>8.9176485164916173</v>
      </c>
      <c r="Z19" s="11">
        <v>102.53537347216991</v>
      </c>
      <c r="AA19" s="11">
        <v>9.9279218776497178</v>
      </c>
      <c r="AB19" s="11">
        <v>34.223338285841336</v>
      </c>
      <c r="AC19" s="11">
        <v>36.042796718194424</v>
      </c>
      <c r="AD19" s="11">
        <v>23.41182202785393</v>
      </c>
      <c r="AE19" s="11">
        <v>14.182169461133356</v>
      </c>
      <c r="AF19" s="11">
        <v>23.712587379375069</v>
      </c>
      <c r="AG19" s="11">
        <v>74.238731298549553</v>
      </c>
      <c r="AH19" s="11">
        <v>12.31661184624631</v>
      </c>
      <c r="AI19" s="11">
        <v>277.46255703335413</v>
      </c>
      <c r="AJ19" s="11">
        <v>690.98158755870031</v>
      </c>
      <c r="AK19" s="11">
        <v>399.26730448122555</v>
      </c>
      <c r="AL19" s="11">
        <v>2674.5060878112231</v>
      </c>
      <c r="AM19" s="11">
        <v>202.91790419131542</v>
      </c>
      <c r="AN19" s="11">
        <v>28.599891004484299</v>
      </c>
      <c r="AO19" s="11">
        <v>309.66017478481513</v>
      </c>
      <c r="AP19" s="11">
        <v>3.9372459568418257</v>
      </c>
      <c r="AQ19" s="11">
        <v>80.08652434060329</v>
      </c>
      <c r="AR19" s="11">
        <v>51.21667786550104</v>
      </c>
      <c r="AS19" s="11">
        <v>0.62432966906929921</v>
      </c>
      <c r="AT19" s="11">
        <v>13824.494133077911</v>
      </c>
      <c r="AU19" s="11">
        <v>2506.9569154405112</v>
      </c>
      <c r="AV19" s="11">
        <v>0</v>
      </c>
      <c r="AW19" s="11">
        <v>0</v>
      </c>
      <c r="AX19" s="11">
        <v>2191.2484105923709</v>
      </c>
      <c r="AY19" s="11">
        <v>61.388864135457197</v>
      </c>
      <c r="AZ19" s="11">
        <v>238.91167675375019</v>
      </c>
      <c r="BA19" s="11">
        <v>4998.5058669220889</v>
      </c>
      <c r="BB19" s="11">
        <v>18823</v>
      </c>
      <c r="BD19" s="11">
        <f t="shared" si="1"/>
        <v>0</v>
      </c>
      <c r="BE19" s="11">
        <f t="shared" si="2"/>
        <v>0</v>
      </c>
      <c r="BF19" s="11">
        <f t="shared" si="3"/>
        <v>0</v>
      </c>
    </row>
    <row r="20" spans="1:58" x14ac:dyDescent="0.15">
      <c r="A20" s="9" t="s">
        <v>17</v>
      </c>
      <c r="B20" s="2" t="s">
        <v>147</v>
      </c>
      <c r="C20" s="13">
        <f t="shared" si="4"/>
        <v>16</v>
      </c>
      <c r="D20" s="11">
        <v>21281.990458960954</v>
      </c>
      <c r="E20" s="11">
        <v>406.87327778746459</v>
      </c>
      <c r="F20" s="11">
        <v>505.06955657929882</v>
      </c>
      <c r="G20" s="11">
        <v>756.64364614474914</v>
      </c>
      <c r="H20" s="11">
        <v>687.34379562902927</v>
      </c>
      <c r="I20" s="11">
        <v>1146.6589880276215</v>
      </c>
      <c r="J20" s="11">
        <v>474.64622047610777</v>
      </c>
      <c r="K20" s="11">
        <v>747.8562842760889</v>
      </c>
      <c r="L20" s="11">
        <v>131.63994266020919</v>
      </c>
      <c r="M20" s="11">
        <v>62.068398177224253</v>
      </c>
      <c r="N20" s="11">
        <v>19.234608438140949</v>
      </c>
      <c r="O20" s="11">
        <v>155.40058075379048</v>
      </c>
      <c r="P20" s="11">
        <v>98.718116461804769</v>
      </c>
      <c r="Q20" s="11">
        <v>803.17507964450317</v>
      </c>
      <c r="R20" s="11">
        <v>429.95287418821664</v>
      </c>
      <c r="S20" s="11">
        <v>10234.307335616886</v>
      </c>
      <c r="T20" s="11">
        <v>6580.4461254339394</v>
      </c>
      <c r="U20" s="11">
        <v>3838.5274082823198</v>
      </c>
      <c r="V20" s="11">
        <v>2140.7393138027005</v>
      </c>
      <c r="W20" s="11">
        <v>375.63093117137203</v>
      </c>
      <c r="X20" s="11">
        <v>115.40377589346019</v>
      </c>
      <c r="Y20" s="11">
        <v>12.652783583766569</v>
      </c>
      <c r="Z20" s="11">
        <v>216.61172362620414</v>
      </c>
      <c r="AA20" s="11">
        <v>1.1908496834676703</v>
      </c>
      <c r="AB20" s="11">
        <v>128.00142292812839</v>
      </c>
      <c r="AC20" s="11">
        <v>8.3941551968810053</v>
      </c>
      <c r="AD20" s="11">
        <v>51.630141280763503</v>
      </c>
      <c r="AE20" s="11">
        <v>177.55091262709973</v>
      </c>
      <c r="AF20" s="11">
        <v>176.77050426423313</v>
      </c>
      <c r="AG20" s="11">
        <v>614.00758300984603</v>
      </c>
      <c r="AH20" s="11">
        <v>19.442222046634605</v>
      </c>
      <c r="AI20" s="11">
        <v>852.20872806491661</v>
      </c>
      <c r="AJ20" s="11">
        <v>92.457072103899506</v>
      </c>
      <c r="AK20" s="11">
        <v>2543.4340109234686</v>
      </c>
      <c r="AL20" s="11">
        <v>277.22988862743136</v>
      </c>
      <c r="AM20" s="11">
        <v>161.56447698235596</v>
      </c>
      <c r="AN20" s="11">
        <v>1.0905709428721564</v>
      </c>
      <c r="AO20" s="11">
        <v>749.97558375389326</v>
      </c>
      <c r="AP20" s="11">
        <v>2.8099762161484887</v>
      </c>
      <c r="AQ20" s="11">
        <v>216.772606588477</v>
      </c>
      <c r="AR20" s="11">
        <v>1273.7182648395451</v>
      </c>
      <c r="AS20" s="11">
        <v>4.0364873532439018</v>
      </c>
      <c r="AT20" s="11">
        <v>58573.876683049166</v>
      </c>
      <c r="AU20" s="11">
        <v>5471.1274966417504</v>
      </c>
      <c r="AV20" s="11">
        <v>0.19542635452749849</v>
      </c>
      <c r="AW20" s="11">
        <v>0</v>
      </c>
      <c r="AX20" s="11">
        <v>9165.2475028564259</v>
      </c>
      <c r="AY20" s="11">
        <v>252.92284904572116</v>
      </c>
      <c r="AZ20" s="11">
        <v>-77.369957947580147</v>
      </c>
      <c r="BA20" s="11">
        <v>14812.123316950843</v>
      </c>
      <c r="BB20" s="11">
        <v>73386</v>
      </c>
      <c r="BD20" s="11">
        <f t="shared" si="1"/>
        <v>0</v>
      </c>
      <c r="BE20" s="11">
        <f t="shared" si="2"/>
        <v>0</v>
      </c>
      <c r="BF20" s="11">
        <f t="shared" si="3"/>
        <v>0</v>
      </c>
    </row>
    <row r="21" spans="1:58" x14ac:dyDescent="0.15">
      <c r="A21" s="9" t="s">
        <v>18</v>
      </c>
      <c r="B21" s="2" t="s">
        <v>148</v>
      </c>
      <c r="C21" s="13">
        <f t="shared" si="4"/>
        <v>17</v>
      </c>
      <c r="D21" s="11">
        <v>7572.5324257218163</v>
      </c>
      <c r="E21" s="11">
        <v>2493.6699293848669</v>
      </c>
      <c r="F21" s="11">
        <v>1247.9363555970197</v>
      </c>
      <c r="G21" s="11">
        <v>2639.2255114403483</v>
      </c>
      <c r="H21" s="11">
        <v>3195.8158351945126</v>
      </c>
      <c r="I21" s="11">
        <v>896.12403068570677</v>
      </c>
      <c r="J21" s="11">
        <v>2380.6414673641716</v>
      </c>
      <c r="K21" s="11">
        <v>1626.2535554545098</v>
      </c>
      <c r="L21" s="11">
        <v>3797.3572705379979</v>
      </c>
      <c r="M21" s="11">
        <v>1128.1920564611635</v>
      </c>
      <c r="N21" s="11">
        <v>447.61365472755898</v>
      </c>
      <c r="O21" s="11">
        <v>2282.5098742783598</v>
      </c>
      <c r="P21" s="11">
        <v>1356.3982531006636</v>
      </c>
      <c r="Q21" s="11">
        <v>2165.9465766130379</v>
      </c>
      <c r="R21" s="11">
        <v>3561.6577858175933</v>
      </c>
      <c r="S21" s="11">
        <v>1925.4131302114599</v>
      </c>
      <c r="T21" s="11">
        <v>38941.546660348817</v>
      </c>
      <c r="U21" s="11">
        <v>5443.754876866522</v>
      </c>
      <c r="V21" s="11">
        <v>2894.6702769074059</v>
      </c>
      <c r="W21" s="11">
        <v>11610.517993108644</v>
      </c>
      <c r="X21" s="11">
        <v>2891.551714113567</v>
      </c>
      <c r="Y21" s="11">
        <v>227.97127880807619</v>
      </c>
      <c r="Z21" s="11">
        <v>1051.7208416506096</v>
      </c>
      <c r="AA21" s="11">
        <v>146.4994875091482</v>
      </c>
      <c r="AB21" s="11">
        <v>626.27032549870364</v>
      </c>
      <c r="AC21" s="11">
        <v>459.63001849404782</v>
      </c>
      <c r="AD21" s="11">
        <v>412.79766170415218</v>
      </c>
      <c r="AE21" s="11">
        <v>343.50384303782266</v>
      </c>
      <c r="AF21" s="11">
        <v>597.23236402426016</v>
      </c>
      <c r="AG21" s="11">
        <v>885.47619458761551</v>
      </c>
      <c r="AH21" s="11">
        <v>1133.0557860872943</v>
      </c>
      <c r="AI21" s="11">
        <v>3378.6946174190793</v>
      </c>
      <c r="AJ21" s="11">
        <v>2892.5362603485337</v>
      </c>
      <c r="AK21" s="11">
        <v>5328.0717396240998</v>
      </c>
      <c r="AL21" s="11">
        <v>32021.854349271536</v>
      </c>
      <c r="AM21" s="11">
        <v>347.54973065068316</v>
      </c>
      <c r="AN21" s="11">
        <v>554.61324146486311</v>
      </c>
      <c r="AO21" s="11">
        <v>1939.3919386433538</v>
      </c>
      <c r="AP21" s="11">
        <v>1048.2455391912913</v>
      </c>
      <c r="AQ21" s="11">
        <v>225.68254791969315</v>
      </c>
      <c r="AR21" s="11">
        <v>4071.1000429468281</v>
      </c>
      <c r="AS21" s="11">
        <v>254.8328669179304</v>
      </c>
      <c r="AT21" s="11">
        <v>158446.05990973537</v>
      </c>
      <c r="AU21" s="11">
        <v>20420.879957922294</v>
      </c>
      <c r="AV21" s="11">
        <v>28.6788175269104</v>
      </c>
      <c r="AW21" s="11">
        <v>0</v>
      </c>
      <c r="AX21" s="11">
        <v>34539.01727512369</v>
      </c>
      <c r="AY21" s="11">
        <v>152.80496116059183</v>
      </c>
      <c r="AZ21" s="11">
        <v>314.55907853113939</v>
      </c>
      <c r="BA21" s="11">
        <v>55455.940090264623</v>
      </c>
      <c r="BB21" s="11">
        <v>213902</v>
      </c>
      <c r="BD21" s="11">
        <f t="shared" si="1"/>
        <v>0</v>
      </c>
      <c r="BE21" s="11">
        <f t="shared" si="2"/>
        <v>0</v>
      </c>
      <c r="BF21" s="11">
        <f t="shared" si="3"/>
        <v>0</v>
      </c>
    </row>
    <row r="22" spans="1:58" x14ac:dyDescent="0.15">
      <c r="A22" s="9" t="s">
        <v>19</v>
      </c>
      <c r="B22" s="12" t="s">
        <v>149</v>
      </c>
      <c r="C22" s="13">
        <f t="shared" si="4"/>
        <v>18</v>
      </c>
      <c r="D22" s="11">
        <v>8811.9946134352576</v>
      </c>
      <c r="E22" s="11">
        <v>225.56133192885983</v>
      </c>
      <c r="F22" s="11">
        <v>260.59991047777072</v>
      </c>
      <c r="G22" s="11">
        <v>365.2582616407966</v>
      </c>
      <c r="H22" s="11">
        <v>199.00037180589584</v>
      </c>
      <c r="I22" s="11">
        <v>79.513907900528125</v>
      </c>
      <c r="J22" s="11">
        <v>912.297784857794</v>
      </c>
      <c r="K22" s="11">
        <v>247.05700107038271</v>
      </c>
      <c r="L22" s="11">
        <v>375.73878782320588</v>
      </c>
      <c r="M22" s="11">
        <v>689.183839796234</v>
      </c>
      <c r="N22" s="11">
        <v>635.61306539238512</v>
      </c>
      <c r="O22" s="11">
        <v>334.39584440455548</v>
      </c>
      <c r="P22" s="11">
        <v>975.51091344896076</v>
      </c>
      <c r="Q22" s="11">
        <v>2080.9435257314399</v>
      </c>
      <c r="R22" s="11">
        <v>235.58167037780794</v>
      </c>
      <c r="S22" s="11">
        <v>701.58613615390266</v>
      </c>
      <c r="T22" s="11">
        <v>1759.84694053777</v>
      </c>
      <c r="U22" s="11">
        <v>3651.0745274507162</v>
      </c>
      <c r="V22" s="11">
        <v>2085.8323682882019</v>
      </c>
      <c r="W22" s="11">
        <v>946.07712457876164</v>
      </c>
      <c r="X22" s="11">
        <v>184.62155828086156</v>
      </c>
      <c r="Y22" s="11">
        <v>48.229436480444392</v>
      </c>
      <c r="Z22" s="11">
        <v>511.791509772616</v>
      </c>
      <c r="AA22" s="11">
        <v>1.2549272615040157</v>
      </c>
      <c r="AB22" s="11">
        <v>141.20590566887424</v>
      </c>
      <c r="AC22" s="11">
        <v>40.047431832388597</v>
      </c>
      <c r="AD22" s="11">
        <v>51.967214021047567</v>
      </c>
      <c r="AE22" s="11">
        <v>90.179728806142577</v>
      </c>
      <c r="AF22" s="11">
        <v>57.414408858309599</v>
      </c>
      <c r="AG22" s="11">
        <v>489.64410012224187</v>
      </c>
      <c r="AH22" s="11">
        <v>85.070617438232233</v>
      </c>
      <c r="AI22" s="11">
        <v>464.89584144626048</v>
      </c>
      <c r="AJ22" s="11">
        <v>5479.9530192178281</v>
      </c>
      <c r="AK22" s="11">
        <v>3.8468379430067556</v>
      </c>
      <c r="AL22" s="11">
        <v>78.525695400480615</v>
      </c>
      <c r="AM22" s="11">
        <v>8.0246067706767725</v>
      </c>
      <c r="AN22" s="11">
        <v>139.65316062469194</v>
      </c>
      <c r="AO22" s="11">
        <v>1371.0410585332224</v>
      </c>
      <c r="AP22" s="11">
        <v>547.56632253076384</v>
      </c>
      <c r="AQ22" s="11">
        <v>17.233161523844352</v>
      </c>
      <c r="AR22" s="11">
        <v>1906.4541713949143</v>
      </c>
      <c r="AS22" s="11">
        <v>28.362074629912382</v>
      </c>
      <c r="AT22" s="11">
        <v>37319.650715659496</v>
      </c>
      <c r="AU22" s="11">
        <v>3316.2601198320699</v>
      </c>
      <c r="AV22" s="11">
        <v>0.58627906358249537</v>
      </c>
      <c r="AW22" s="11">
        <v>0</v>
      </c>
      <c r="AX22" s="11">
        <v>2225.8836382137838</v>
      </c>
      <c r="AY22" s="11">
        <v>24.020379845643625</v>
      </c>
      <c r="AZ22" s="11">
        <v>1493.5988673854292</v>
      </c>
      <c r="BA22" s="11">
        <v>7060.3492843405093</v>
      </c>
      <c r="BB22" s="11">
        <v>44380</v>
      </c>
      <c r="BD22" s="11">
        <f t="shared" si="1"/>
        <v>0</v>
      </c>
      <c r="BE22" s="11">
        <f t="shared" si="2"/>
        <v>0</v>
      </c>
      <c r="BF22" s="11">
        <f t="shared" si="3"/>
        <v>0</v>
      </c>
    </row>
    <row r="23" spans="1:58" x14ac:dyDescent="0.15">
      <c r="A23" s="9" t="s">
        <v>20</v>
      </c>
      <c r="B23" s="2" t="s">
        <v>150</v>
      </c>
      <c r="C23" s="13">
        <f t="shared" si="4"/>
        <v>19</v>
      </c>
      <c r="D23" s="11">
        <v>1867.764435868756</v>
      </c>
      <c r="E23" s="11">
        <v>48.935520552768565</v>
      </c>
      <c r="F23" s="11">
        <v>15.72589332999047</v>
      </c>
      <c r="G23" s="11">
        <v>105.27693141719584</v>
      </c>
      <c r="H23" s="11">
        <v>59.954221047994629</v>
      </c>
      <c r="I23" s="11">
        <v>196.57553860882319</v>
      </c>
      <c r="J23" s="11">
        <v>77.467876208848196</v>
      </c>
      <c r="K23" s="11">
        <v>131.49586470957681</v>
      </c>
      <c r="L23" s="11">
        <v>12.976607848525141</v>
      </c>
      <c r="M23" s="11">
        <v>37.765852508586782</v>
      </c>
      <c r="N23" s="11">
        <v>36.133078067614711</v>
      </c>
      <c r="O23" s="11">
        <v>34.143380981435826</v>
      </c>
      <c r="P23" s="11">
        <v>13.653356868496019</v>
      </c>
      <c r="Q23" s="11">
        <v>33.769880474822742</v>
      </c>
      <c r="R23" s="11">
        <v>11.719843618442118</v>
      </c>
      <c r="S23" s="11">
        <v>355.01830238488549</v>
      </c>
      <c r="T23" s="11">
        <v>60.642631928196927</v>
      </c>
      <c r="U23" s="11">
        <v>94.036280334962271</v>
      </c>
      <c r="V23" s="11">
        <v>1572.6245114576295</v>
      </c>
      <c r="W23" s="11">
        <v>43.602146399169222</v>
      </c>
      <c r="X23" s="11">
        <v>8.7852341691742151</v>
      </c>
      <c r="Y23" s="11">
        <v>10.59847077217743</v>
      </c>
      <c r="Z23" s="11">
        <v>87.551589119722067</v>
      </c>
      <c r="AA23" s="11">
        <v>0.1364797164433951</v>
      </c>
      <c r="AB23" s="11">
        <v>4.1907199216835069</v>
      </c>
      <c r="AC23" s="11">
        <v>157.66095249198511</v>
      </c>
      <c r="AD23" s="11">
        <v>141.96881861716764</v>
      </c>
      <c r="AE23" s="11">
        <v>1.1228313131926944</v>
      </c>
      <c r="AF23" s="11">
        <v>0.83541837587653422</v>
      </c>
      <c r="AG23" s="11">
        <v>67.13995589195207</v>
      </c>
      <c r="AH23" s="11">
        <v>8.8451450151550421</v>
      </c>
      <c r="AI23" s="11">
        <v>178.7924779905274</v>
      </c>
      <c r="AJ23" s="11">
        <v>121.00505415233394</v>
      </c>
      <c r="AK23" s="11">
        <v>12.14833373313618</v>
      </c>
      <c r="AL23" s="11">
        <v>87.740024961758834</v>
      </c>
      <c r="AM23" s="11">
        <v>141.70324773044567</v>
      </c>
      <c r="AN23" s="11">
        <v>13.659684096356608</v>
      </c>
      <c r="AO23" s="11">
        <v>3058.0394872409302</v>
      </c>
      <c r="AP23" s="11">
        <v>236.02230035599649</v>
      </c>
      <c r="AQ23" s="11">
        <v>33.583254333844259</v>
      </c>
      <c r="AR23" s="11">
        <v>3700.7905670285077</v>
      </c>
      <c r="AS23" s="11">
        <v>148.53776089720685</v>
      </c>
      <c r="AT23" s="11">
        <v>13030.139962542293</v>
      </c>
      <c r="AU23" s="11">
        <v>2081.3937816225102</v>
      </c>
      <c r="AV23" s="11">
        <v>2801.5833619175864</v>
      </c>
      <c r="AW23" s="11">
        <v>0</v>
      </c>
      <c r="AX23" s="11">
        <v>41508.185210930249</v>
      </c>
      <c r="AY23" s="11">
        <v>42.881204238141805</v>
      </c>
      <c r="AZ23" s="11">
        <v>-504.18352125078343</v>
      </c>
      <c r="BA23" s="11">
        <v>45929.860037457707</v>
      </c>
      <c r="BB23" s="11">
        <v>58960</v>
      </c>
      <c r="BD23" s="11">
        <f t="shared" si="1"/>
        <v>0</v>
      </c>
      <c r="BE23" s="11">
        <f t="shared" si="2"/>
        <v>0</v>
      </c>
      <c r="BF23" s="11">
        <f t="shared" si="3"/>
        <v>0</v>
      </c>
    </row>
    <row r="24" spans="1:58" x14ac:dyDescent="0.15">
      <c r="A24" s="9" t="s">
        <v>21</v>
      </c>
      <c r="B24" s="2" t="s">
        <v>151</v>
      </c>
      <c r="C24" s="13">
        <f t="shared" si="4"/>
        <v>20</v>
      </c>
      <c r="D24" s="11">
        <v>719.93525047803769</v>
      </c>
      <c r="E24" s="11">
        <v>199.91143688115872</v>
      </c>
      <c r="F24" s="11">
        <v>41.350502156962641</v>
      </c>
      <c r="G24" s="11">
        <v>27.723491255296949</v>
      </c>
      <c r="H24" s="11">
        <v>406.56090364942855</v>
      </c>
      <c r="I24" s="11">
        <v>356.684631097926</v>
      </c>
      <c r="J24" s="11">
        <v>1401.5964250722266</v>
      </c>
      <c r="K24" s="11">
        <v>1746.2576362645768</v>
      </c>
      <c r="L24" s="11">
        <v>766.14735814144285</v>
      </c>
      <c r="M24" s="11">
        <v>958.10989368606238</v>
      </c>
      <c r="N24" s="11">
        <v>3822.0385707746482</v>
      </c>
      <c r="O24" s="11">
        <v>1418.6501045024825</v>
      </c>
      <c r="P24" s="11">
        <v>669.59346737961664</v>
      </c>
      <c r="Q24" s="11">
        <v>1539.7981651491732</v>
      </c>
      <c r="R24" s="11">
        <v>181.7019083165271</v>
      </c>
      <c r="S24" s="11">
        <v>318.8586311222827</v>
      </c>
      <c r="T24" s="11">
        <v>190.43270949727653</v>
      </c>
      <c r="U24" s="11">
        <v>999.60374749421226</v>
      </c>
      <c r="V24" s="11">
        <v>937.31342809485341</v>
      </c>
      <c r="W24" s="11">
        <v>1843.4076950465583</v>
      </c>
      <c r="X24" s="11">
        <v>269.402898842041</v>
      </c>
      <c r="Y24" s="11">
        <v>106.54397876374821</v>
      </c>
      <c r="Z24" s="11">
        <v>285.39484428217372</v>
      </c>
      <c r="AA24" s="11">
        <v>142.33462864198893</v>
      </c>
      <c r="AB24" s="11">
        <v>255.64760488892892</v>
      </c>
      <c r="AC24" s="11">
        <v>565.3486283721021</v>
      </c>
      <c r="AD24" s="11">
        <v>462.949625280519</v>
      </c>
      <c r="AE24" s="11">
        <v>97.877530357420568</v>
      </c>
      <c r="AF24" s="11">
        <v>509.16390714833182</v>
      </c>
      <c r="AG24" s="11">
        <v>1925.4578482928657</v>
      </c>
      <c r="AH24" s="11">
        <v>906.17644351324816</v>
      </c>
      <c r="AI24" s="11">
        <v>178.8788616729494</v>
      </c>
      <c r="AJ24" s="11">
        <v>3905.6439123615091</v>
      </c>
      <c r="AK24" s="11">
        <v>2007.8582315098486</v>
      </c>
      <c r="AL24" s="11">
        <v>729.70187755648465</v>
      </c>
      <c r="AM24" s="11">
        <v>2216.6989396986546</v>
      </c>
      <c r="AN24" s="11">
        <v>32.677336878685175</v>
      </c>
      <c r="AO24" s="11">
        <v>2650.4214646851638</v>
      </c>
      <c r="AP24" s="11">
        <v>2654.9832235431963</v>
      </c>
      <c r="AQ24" s="11">
        <v>132.37048569544282</v>
      </c>
      <c r="AR24" s="11">
        <v>41.090663992780279</v>
      </c>
      <c r="AS24" s="11">
        <v>253.61950727044416</v>
      </c>
      <c r="AT24" s="11">
        <v>38875.918399309274</v>
      </c>
      <c r="AU24" s="11">
        <v>1642.7405353600523</v>
      </c>
      <c r="AV24" s="11">
        <v>0</v>
      </c>
      <c r="AW24" s="11">
        <v>0</v>
      </c>
      <c r="AX24" s="11">
        <v>1469.4051457061994</v>
      </c>
      <c r="AY24" s="11">
        <v>158.39922951407252</v>
      </c>
      <c r="AZ24" s="11">
        <v>335.53669011039955</v>
      </c>
      <c r="BA24" s="11">
        <v>3606.0816006907235</v>
      </c>
      <c r="BB24" s="11">
        <v>42482</v>
      </c>
      <c r="BD24" s="11">
        <f t="shared" si="1"/>
        <v>0</v>
      </c>
      <c r="BE24" s="11">
        <f t="shared" si="2"/>
        <v>0</v>
      </c>
      <c r="BF24" s="11">
        <f t="shared" si="3"/>
        <v>0</v>
      </c>
    </row>
    <row r="25" spans="1:58" x14ac:dyDescent="0.15">
      <c r="A25" s="9" t="s">
        <v>22</v>
      </c>
      <c r="B25" s="12" t="s">
        <v>152</v>
      </c>
      <c r="C25" s="13">
        <f t="shared" si="4"/>
        <v>21</v>
      </c>
      <c r="D25" s="11">
        <v>412.56022561695164</v>
      </c>
      <c r="E25" s="11">
        <v>376.71984558009552</v>
      </c>
      <c r="F25" s="11">
        <v>3.5460906430960213</v>
      </c>
      <c r="G25" s="11">
        <v>300.51855470616522</v>
      </c>
      <c r="H25" s="11">
        <v>2.7692536420800704</v>
      </c>
      <c r="I25" s="11">
        <v>0.91534953275027298</v>
      </c>
      <c r="J25" s="11">
        <v>7.3305680280319265</v>
      </c>
      <c r="K25" s="11">
        <v>241.75161597445091</v>
      </c>
      <c r="L25" s="11">
        <v>35.017614162238836</v>
      </c>
      <c r="M25" s="11">
        <v>2.5053630346875297</v>
      </c>
      <c r="N25" s="11">
        <v>7.973796049116376</v>
      </c>
      <c r="O25" s="11">
        <v>38.157899477083554</v>
      </c>
      <c r="P25" s="11">
        <v>577.55417585195551</v>
      </c>
      <c r="Q25" s="11">
        <v>376.56769079959639</v>
      </c>
      <c r="R25" s="11">
        <v>295.54158085925377</v>
      </c>
      <c r="S25" s="11">
        <v>108.03733080272009</v>
      </c>
      <c r="T25" s="11">
        <v>15.075752236443199</v>
      </c>
      <c r="U25" s="11">
        <v>111.77876434529703</v>
      </c>
      <c r="V25" s="11">
        <v>112.53458650264933</v>
      </c>
      <c r="W25" s="11">
        <v>296.52160437463255</v>
      </c>
      <c r="X25" s="11">
        <v>7271.6182341491667</v>
      </c>
      <c r="Y25" s="11">
        <v>12199.963658420149</v>
      </c>
      <c r="Z25" s="11">
        <v>519.7276544956967</v>
      </c>
      <c r="AA25" s="11">
        <v>0.13634158407716643</v>
      </c>
      <c r="AB25" s="11">
        <v>432.88772028976649</v>
      </c>
      <c r="AC25" s="11">
        <v>0.87016607317547323</v>
      </c>
      <c r="AD25" s="11">
        <v>1.0672409795231959</v>
      </c>
      <c r="AE25" s="11">
        <v>16.703915074380667</v>
      </c>
      <c r="AF25" s="11">
        <v>7.7465547481621853</v>
      </c>
      <c r="AG25" s="11">
        <v>20.922535067835312</v>
      </c>
      <c r="AH25" s="11">
        <v>132.90369102516868</v>
      </c>
      <c r="AI25" s="11">
        <v>0.90703130575543955</v>
      </c>
      <c r="AJ25" s="11">
        <v>172.46501030762997</v>
      </c>
      <c r="AK25" s="11">
        <v>654.14869589372631</v>
      </c>
      <c r="AL25" s="11">
        <v>402.12889746936116</v>
      </c>
      <c r="AM25" s="11">
        <v>3.7266185504895017</v>
      </c>
      <c r="AN25" s="11">
        <v>1.3217261909471334</v>
      </c>
      <c r="AO25" s="11">
        <v>1078.8580441880699</v>
      </c>
      <c r="AP25" s="11">
        <v>5.1415315265656494</v>
      </c>
      <c r="AQ25" s="11">
        <v>8.4561079683793388</v>
      </c>
      <c r="AR25" s="11">
        <v>31.27676520393279</v>
      </c>
      <c r="AS25" s="11">
        <v>1098.264502183401</v>
      </c>
      <c r="AT25" s="11">
        <v>27384.620304914657</v>
      </c>
      <c r="AU25" s="11">
        <v>2959.8460077681289</v>
      </c>
      <c r="AV25" s="11">
        <v>0</v>
      </c>
      <c r="AW25" s="11">
        <v>0</v>
      </c>
      <c r="AX25" s="11">
        <v>10201.637272936016</v>
      </c>
      <c r="AY25" s="11">
        <v>29.525025650956554</v>
      </c>
      <c r="AZ25" s="11">
        <v>562.37138873024071</v>
      </c>
      <c r="BA25" s="11">
        <v>13753.379695085341</v>
      </c>
      <c r="BB25" s="11">
        <v>41138</v>
      </c>
      <c r="BD25" s="11">
        <f t="shared" si="1"/>
        <v>0</v>
      </c>
      <c r="BE25" s="11">
        <f t="shared" si="2"/>
        <v>0</v>
      </c>
      <c r="BF25" s="11">
        <f t="shared" si="3"/>
        <v>0</v>
      </c>
    </row>
    <row r="26" spans="1:58" x14ac:dyDescent="0.15">
      <c r="A26" s="9" t="s">
        <v>23</v>
      </c>
      <c r="B26" s="2" t="s">
        <v>153</v>
      </c>
      <c r="C26" s="13">
        <f t="shared" si="4"/>
        <v>22</v>
      </c>
      <c r="D26" s="11">
        <v>0.82035409199716991</v>
      </c>
      <c r="E26" s="11">
        <v>13.083728350717324</v>
      </c>
      <c r="F26" s="11">
        <v>4.1910999444104009</v>
      </c>
      <c r="G26" s="11">
        <v>0.60548459521863862</v>
      </c>
      <c r="H26" s="11">
        <v>0.66720805100271763</v>
      </c>
      <c r="I26" s="11">
        <v>0.16578577016708143</v>
      </c>
      <c r="J26" s="11">
        <v>14.398639669891917</v>
      </c>
      <c r="K26" s="11">
        <v>2.2489970480963932</v>
      </c>
      <c r="L26" s="11">
        <v>0.58742301081112736</v>
      </c>
      <c r="M26" s="11">
        <v>2.5431895947278189</v>
      </c>
      <c r="N26" s="11">
        <v>1.0374979762596375</v>
      </c>
      <c r="O26" s="11">
        <v>46.02229629218894</v>
      </c>
      <c r="P26" s="11">
        <v>4.541625022894304</v>
      </c>
      <c r="Q26" s="11">
        <v>1.4505595924179886</v>
      </c>
      <c r="R26" s="11">
        <v>1.3037792054681845</v>
      </c>
      <c r="S26" s="11">
        <v>0.96039527480756715</v>
      </c>
      <c r="T26" s="11">
        <v>0.73234857717156121</v>
      </c>
      <c r="U26" s="11">
        <v>0.26967771625855108</v>
      </c>
      <c r="V26" s="11">
        <v>0.37019182786114424</v>
      </c>
      <c r="W26" s="11">
        <v>0.77221429733538471</v>
      </c>
      <c r="X26" s="11">
        <v>7.4052239998051466</v>
      </c>
      <c r="Y26" s="11">
        <v>254.89259538312606</v>
      </c>
      <c r="Z26" s="11">
        <v>3.022712077964504</v>
      </c>
      <c r="AA26" s="11">
        <v>2.4460978669673145E-2</v>
      </c>
      <c r="AB26" s="11">
        <v>0.95550063699162158</v>
      </c>
      <c r="AC26" s="11">
        <v>0.28917671723731742</v>
      </c>
      <c r="AD26" s="11">
        <v>0.11381942037896102</v>
      </c>
      <c r="AE26" s="11">
        <v>0.18689882736115174</v>
      </c>
      <c r="AF26" s="11">
        <v>0.2161646336241963</v>
      </c>
      <c r="AG26" s="11">
        <v>0.89304769346555191</v>
      </c>
      <c r="AH26" s="11">
        <v>0.88601678033449549</v>
      </c>
      <c r="AI26" s="11">
        <v>41.873463804761379</v>
      </c>
      <c r="AJ26" s="11">
        <v>32.306656179343562</v>
      </c>
      <c r="AK26" s="11">
        <v>221.96252253860317</v>
      </c>
      <c r="AL26" s="11">
        <v>407.97679248413471</v>
      </c>
      <c r="AM26" s="11">
        <v>60.308946880861996</v>
      </c>
      <c r="AN26" s="11">
        <v>207.17146424942581</v>
      </c>
      <c r="AO26" s="11">
        <v>1061.4093348421477</v>
      </c>
      <c r="AP26" s="11">
        <v>514.43968242669644</v>
      </c>
      <c r="AQ26" s="11">
        <v>0.72777179819631799</v>
      </c>
      <c r="AR26" s="11">
        <v>165.58280751011759</v>
      </c>
      <c r="AS26" s="11">
        <v>3.2407937140330865</v>
      </c>
      <c r="AT26" s="11">
        <v>3082.6583494869847</v>
      </c>
      <c r="AU26" s="11">
        <v>330.88216103836709</v>
      </c>
      <c r="AV26" s="11">
        <v>0</v>
      </c>
      <c r="AW26" s="11">
        <v>0</v>
      </c>
      <c r="AX26" s="11">
        <v>34921.78870665875</v>
      </c>
      <c r="AY26" s="11">
        <v>29.999046168981451</v>
      </c>
      <c r="AZ26" s="11">
        <v>963.67173664691813</v>
      </c>
      <c r="BA26" s="11">
        <v>36246.341650513015</v>
      </c>
      <c r="BB26" s="11">
        <v>39329</v>
      </c>
      <c r="BD26" s="11">
        <f t="shared" si="1"/>
        <v>0</v>
      </c>
      <c r="BE26" s="11">
        <f t="shared" si="2"/>
        <v>0</v>
      </c>
      <c r="BF26" s="11">
        <f t="shared" si="3"/>
        <v>0</v>
      </c>
    </row>
    <row r="27" spans="1:58" x14ac:dyDescent="0.15">
      <c r="A27" s="9" t="s">
        <v>24</v>
      </c>
      <c r="B27" s="2" t="s">
        <v>154</v>
      </c>
      <c r="C27" s="13">
        <f t="shared" si="4"/>
        <v>23</v>
      </c>
      <c r="D27" s="11">
        <v>1.3241060747523792</v>
      </c>
      <c r="E27" s="11">
        <v>8.3099931407194365</v>
      </c>
      <c r="F27" s="11">
        <v>1.1823851786229764</v>
      </c>
      <c r="G27" s="11">
        <v>0.48366390088443312</v>
      </c>
      <c r="H27" s="11">
        <v>0.69258874881507071</v>
      </c>
      <c r="I27" s="11">
        <v>0.49147010916606365</v>
      </c>
      <c r="J27" s="11">
        <v>32.509437807731537</v>
      </c>
      <c r="K27" s="11">
        <v>45.152872598982427</v>
      </c>
      <c r="L27" s="11">
        <v>0.43443886031971757</v>
      </c>
      <c r="M27" s="11">
        <v>19.725725463131209</v>
      </c>
      <c r="N27" s="11">
        <v>91.551796963995884</v>
      </c>
      <c r="O27" s="11">
        <v>0.67890570771506087</v>
      </c>
      <c r="P27" s="11">
        <v>3.4639962441413337</v>
      </c>
      <c r="Q27" s="11">
        <v>32.700688361852144</v>
      </c>
      <c r="R27" s="11">
        <v>0.8841090936211341</v>
      </c>
      <c r="S27" s="11">
        <v>0.63724748882010118</v>
      </c>
      <c r="T27" s="11">
        <v>2.1811494362451116</v>
      </c>
      <c r="U27" s="11">
        <v>1.4423535734714494</v>
      </c>
      <c r="V27" s="11">
        <v>2.7914835278633547</v>
      </c>
      <c r="W27" s="11">
        <v>0.6753317597453582</v>
      </c>
      <c r="X27" s="11">
        <v>0.13972227238678905</v>
      </c>
      <c r="Y27" s="11">
        <v>68.98859094185579</v>
      </c>
      <c r="Z27" s="11">
        <v>5085.4551897338843</v>
      </c>
      <c r="AA27" s="11">
        <v>2.8184145213466676E-2</v>
      </c>
      <c r="AB27" s="11">
        <v>0.14858300916268311</v>
      </c>
      <c r="AC27" s="11">
        <v>0.3310045095574452</v>
      </c>
      <c r="AD27" s="11">
        <v>0.12849723229636315</v>
      </c>
      <c r="AE27" s="11">
        <v>9.0446302608560639E-2</v>
      </c>
      <c r="AF27" s="11">
        <v>0.18324463879532582</v>
      </c>
      <c r="AG27" s="11">
        <v>0.79035631940164741</v>
      </c>
      <c r="AH27" s="11">
        <v>0.23982180308258294</v>
      </c>
      <c r="AI27" s="11">
        <v>0.47042101011786225</v>
      </c>
      <c r="AJ27" s="11">
        <v>5.7915210880217973</v>
      </c>
      <c r="AK27" s="11">
        <v>1.9170662973579051</v>
      </c>
      <c r="AL27" s="11">
        <v>0.83496305389777592</v>
      </c>
      <c r="AM27" s="11">
        <v>1.140414833394465</v>
      </c>
      <c r="AN27" s="11">
        <v>0.48885717217387181</v>
      </c>
      <c r="AO27" s="11">
        <v>6.2278377043535418</v>
      </c>
      <c r="AP27" s="11">
        <v>1.3717002359209205</v>
      </c>
      <c r="AQ27" s="11">
        <v>0.1979733505801354</v>
      </c>
      <c r="AR27" s="11">
        <v>4.8732378226206139</v>
      </c>
      <c r="AS27" s="11">
        <v>104.18619925640027</v>
      </c>
      <c r="AT27" s="11">
        <v>5531.3375767736788</v>
      </c>
      <c r="AU27" s="11">
        <v>4794.4097889840523</v>
      </c>
      <c r="AV27" s="11">
        <v>0</v>
      </c>
      <c r="AW27" s="11">
        <v>0</v>
      </c>
      <c r="AX27" s="11">
        <v>15975.46137583332</v>
      </c>
      <c r="AY27" s="11">
        <v>7.775906617049424</v>
      </c>
      <c r="AZ27" s="11">
        <v>481.01535179189898</v>
      </c>
      <c r="BA27" s="11">
        <v>21258.662423226317</v>
      </c>
      <c r="BB27" s="11">
        <v>26790</v>
      </c>
      <c r="BD27" s="11">
        <f t="shared" si="1"/>
        <v>0</v>
      </c>
      <c r="BE27" s="11">
        <f t="shared" si="2"/>
        <v>0</v>
      </c>
      <c r="BF27" s="11">
        <f t="shared" si="3"/>
        <v>0</v>
      </c>
    </row>
    <row r="28" spans="1:58" x14ac:dyDescent="0.15">
      <c r="A28" s="9" t="s">
        <v>25</v>
      </c>
      <c r="B28" s="2" t="s">
        <v>155</v>
      </c>
      <c r="C28" s="13">
        <f t="shared" si="4"/>
        <v>24</v>
      </c>
      <c r="D28" s="11">
        <v>25.889619854296495</v>
      </c>
      <c r="E28" s="11">
        <v>0.74329509008758055</v>
      </c>
      <c r="F28" s="11">
        <v>0.19648642885856474</v>
      </c>
      <c r="G28" s="11">
        <v>2.1350050021782234</v>
      </c>
      <c r="H28" s="11">
        <v>2.8822131492074701E-2</v>
      </c>
      <c r="I28" s="11">
        <v>6.2753276864211827E-3</v>
      </c>
      <c r="J28" s="11">
        <v>2.1141902002463353E-2</v>
      </c>
      <c r="K28" s="11">
        <v>4.4384685094513703E-2</v>
      </c>
      <c r="L28" s="11">
        <v>1.8720865408315145E-2</v>
      </c>
      <c r="M28" s="11">
        <v>8.9048129889862087E-3</v>
      </c>
      <c r="N28" s="11">
        <v>3.0214587217248654E-2</v>
      </c>
      <c r="O28" s="11">
        <v>2.5106391911762713E-2</v>
      </c>
      <c r="P28" s="11">
        <v>1.4196887630286608</v>
      </c>
      <c r="Q28" s="11">
        <v>1.5940609578508751</v>
      </c>
      <c r="R28" s="11">
        <v>3.8965648003874173E-3</v>
      </c>
      <c r="S28" s="11">
        <v>3.5206922030831721E-2</v>
      </c>
      <c r="T28" s="11">
        <v>3.1440964244449976E-2</v>
      </c>
      <c r="U28" s="11">
        <v>9.4822578411806278E-3</v>
      </c>
      <c r="V28" s="11">
        <v>3.6396660159664786E-2</v>
      </c>
      <c r="W28" s="11">
        <v>1.0315773741037702E-2</v>
      </c>
      <c r="X28" s="11">
        <v>7.6306404354902395E-3</v>
      </c>
      <c r="Y28" s="11">
        <v>1.2432163427025964E-2</v>
      </c>
      <c r="Z28" s="11">
        <v>4.9454011923869032</v>
      </c>
      <c r="AA28" s="11">
        <v>1365.349588659157</v>
      </c>
      <c r="AB28" s="11">
        <v>6.9221888205943447</v>
      </c>
      <c r="AC28" s="11">
        <v>2.7054253053809854</v>
      </c>
      <c r="AD28" s="11">
        <v>1.4064372777849594</v>
      </c>
      <c r="AE28" s="11">
        <v>2.1128665702314406E-2</v>
      </c>
      <c r="AF28" s="11">
        <v>0.15870106918217577</v>
      </c>
      <c r="AG28" s="11">
        <v>231.85624650472556</v>
      </c>
      <c r="AH28" s="11">
        <v>4.3383611313508224E-3</v>
      </c>
      <c r="AI28" s="11">
        <v>1.8519678727658612E-2</v>
      </c>
      <c r="AJ28" s="11">
        <v>57.217927765856317</v>
      </c>
      <c r="AK28" s="11">
        <v>435.18646509005742</v>
      </c>
      <c r="AL28" s="11">
        <v>44.536692226355434</v>
      </c>
      <c r="AM28" s="11">
        <v>7.2140719884431688</v>
      </c>
      <c r="AN28" s="11">
        <v>30.400840969073627</v>
      </c>
      <c r="AO28" s="11">
        <v>495.21842740969453</v>
      </c>
      <c r="AP28" s="11">
        <v>9.9690641773542392</v>
      </c>
      <c r="AQ28" s="11">
        <v>0.73249199381928165</v>
      </c>
      <c r="AR28" s="11">
        <v>310.82543457246123</v>
      </c>
      <c r="AS28" s="11">
        <v>136.98741300431919</v>
      </c>
      <c r="AT28" s="11">
        <v>3173.98533347899</v>
      </c>
      <c r="AU28" s="11">
        <v>826.41706348851824</v>
      </c>
      <c r="AV28" s="11">
        <v>0</v>
      </c>
      <c r="AW28" s="11">
        <v>0</v>
      </c>
      <c r="AX28" s="11">
        <v>5200.0606722055754</v>
      </c>
      <c r="AY28" s="11">
        <v>0.75997025261753304</v>
      </c>
      <c r="AZ28" s="11">
        <v>229.77696057429864</v>
      </c>
      <c r="BA28" s="11">
        <v>6257.0146665210113</v>
      </c>
      <c r="BB28" s="11">
        <v>9431</v>
      </c>
      <c r="BD28" s="11">
        <f t="shared" si="1"/>
        <v>0</v>
      </c>
      <c r="BE28" s="11">
        <f t="shared" si="2"/>
        <v>0</v>
      </c>
      <c r="BF28" s="11">
        <f t="shared" si="3"/>
        <v>0</v>
      </c>
    </row>
    <row r="29" spans="1:58" x14ac:dyDescent="0.15">
      <c r="A29" s="9" t="s">
        <v>26</v>
      </c>
      <c r="B29" s="2" t="s">
        <v>156</v>
      </c>
      <c r="C29" s="13">
        <f t="shared" si="4"/>
        <v>25</v>
      </c>
      <c r="D29" s="11">
        <v>11865.414516134746</v>
      </c>
      <c r="E29" s="11">
        <v>9.1597513270113922</v>
      </c>
      <c r="F29" s="11">
        <v>3.4224888587131774</v>
      </c>
      <c r="G29" s="11">
        <v>1.4191095804884912</v>
      </c>
      <c r="H29" s="11">
        <v>0.57935426013695146</v>
      </c>
      <c r="I29" s="11">
        <v>0.23786378966572919</v>
      </c>
      <c r="J29" s="11">
        <v>1.7463823431793695</v>
      </c>
      <c r="K29" s="11">
        <v>0.71376108698297269</v>
      </c>
      <c r="L29" s="11">
        <v>1.5016608451363636</v>
      </c>
      <c r="M29" s="11">
        <v>3.5740392828033576</v>
      </c>
      <c r="N29" s="11">
        <v>0.44774810095386303</v>
      </c>
      <c r="O29" s="11">
        <v>1.1690406540483038</v>
      </c>
      <c r="P29" s="11">
        <v>22.594517263345079</v>
      </c>
      <c r="Q29" s="11">
        <v>86.16974004962799</v>
      </c>
      <c r="R29" s="11">
        <v>0.73681513438531276</v>
      </c>
      <c r="S29" s="11">
        <v>10.167828195694053</v>
      </c>
      <c r="T29" s="11">
        <v>8.2596440752491791</v>
      </c>
      <c r="U29" s="11">
        <v>21.397497945689373</v>
      </c>
      <c r="V29" s="11">
        <v>31.118751430972839</v>
      </c>
      <c r="W29" s="11">
        <v>2.4069404586408005</v>
      </c>
      <c r="X29" s="11">
        <v>0.60417150428175614</v>
      </c>
      <c r="Y29" s="11">
        <v>0.41252321039321771</v>
      </c>
      <c r="Z29" s="11">
        <v>9.3862788239925781</v>
      </c>
      <c r="AA29" s="11">
        <v>12.288885088433506</v>
      </c>
      <c r="AB29" s="11">
        <v>1108.2287917136698</v>
      </c>
      <c r="AC29" s="11">
        <v>300.52091372821491</v>
      </c>
      <c r="AD29" s="11">
        <v>186.45657181054605</v>
      </c>
      <c r="AE29" s="11">
        <v>9.1136136038492168</v>
      </c>
      <c r="AF29" s="11">
        <v>83.557614123208296</v>
      </c>
      <c r="AG29" s="11">
        <v>6132.0205822249654</v>
      </c>
      <c r="AH29" s="11">
        <v>0.665819419927</v>
      </c>
      <c r="AI29" s="11">
        <v>2.5512131079573992</v>
      </c>
      <c r="AJ29" s="11">
        <v>4.1210061095409749</v>
      </c>
      <c r="AK29" s="11">
        <v>3.5915594234666401</v>
      </c>
      <c r="AL29" s="11">
        <v>1.1868809256199737</v>
      </c>
      <c r="AM29" s="11">
        <v>1.6827899399401394</v>
      </c>
      <c r="AN29" s="11">
        <v>1.2844178062002796</v>
      </c>
      <c r="AO29" s="11">
        <v>1892.0661334741794</v>
      </c>
      <c r="AP29" s="11">
        <v>3.8317375035830463</v>
      </c>
      <c r="AQ29" s="11">
        <v>0.54293233844452304</v>
      </c>
      <c r="AR29" s="11">
        <v>462.19829321809902</v>
      </c>
      <c r="AS29" s="11">
        <v>428.51503160123792</v>
      </c>
      <c r="AT29" s="11">
        <v>22717.065211517223</v>
      </c>
      <c r="AU29" s="11">
        <v>6728.9937150560208</v>
      </c>
      <c r="AV29" s="11">
        <v>0.43970929768687156</v>
      </c>
      <c r="AW29" s="11">
        <v>0</v>
      </c>
      <c r="AX29" s="11">
        <v>41603.775967346206</v>
      </c>
      <c r="AY29" s="11">
        <v>21.400366942670288</v>
      </c>
      <c r="AZ29" s="11">
        <v>-186.67497015980368</v>
      </c>
      <c r="BA29" s="11">
        <v>48167.93478848278</v>
      </c>
      <c r="BB29" s="11">
        <v>70885</v>
      </c>
      <c r="BD29" s="11">
        <f t="shared" si="1"/>
        <v>0</v>
      </c>
      <c r="BE29" s="11">
        <f t="shared" si="2"/>
        <v>0</v>
      </c>
      <c r="BF29" s="11">
        <f t="shared" si="3"/>
        <v>0</v>
      </c>
    </row>
    <row r="30" spans="1:58" x14ac:dyDescent="0.15">
      <c r="A30" s="9" t="s">
        <v>27</v>
      </c>
      <c r="B30" s="2" t="s">
        <v>157</v>
      </c>
      <c r="C30" s="13">
        <f t="shared" si="4"/>
        <v>26</v>
      </c>
      <c r="D30" s="11">
        <v>743.04257958262974</v>
      </c>
      <c r="E30" s="11">
        <v>0.73225792194121286</v>
      </c>
      <c r="F30" s="11">
        <v>3.0810502331753358</v>
      </c>
      <c r="G30" s="11">
        <v>0.22650376023647978</v>
      </c>
      <c r="H30" s="11">
        <v>0.29398379911619693</v>
      </c>
      <c r="I30" s="11">
        <v>6.9752812520638183E-2</v>
      </c>
      <c r="J30" s="11">
        <v>0.28001486839747974</v>
      </c>
      <c r="K30" s="11">
        <v>0.47508279252614716</v>
      </c>
      <c r="L30" s="11">
        <v>0.22867976041797555</v>
      </c>
      <c r="M30" s="11">
        <v>0.18704292749323556</v>
      </c>
      <c r="N30" s="11">
        <v>0.43725584184466637</v>
      </c>
      <c r="O30" s="11">
        <v>11.173785313214328</v>
      </c>
      <c r="P30" s="11">
        <v>0.1527234295009578</v>
      </c>
      <c r="Q30" s="11">
        <v>5.3750168076200371</v>
      </c>
      <c r="R30" s="11">
        <v>7.6093066015803817E-2</v>
      </c>
      <c r="S30" s="11">
        <v>0.47446893093882381</v>
      </c>
      <c r="T30" s="11">
        <v>18.847839242411389</v>
      </c>
      <c r="U30" s="11">
        <v>3.4293373505761893</v>
      </c>
      <c r="V30" s="11">
        <v>946.69394036003189</v>
      </c>
      <c r="W30" s="11">
        <v>0.83737146591077827</v>
      </c>
      <c r="X30" s="11">
        <v>9.4940132575169103E-2</v>
      </c>
      <c r="Y30" s="11">
        <v>23.348788705134947</v>
      </c>
      <c r="Z30" s="11">
        <v>2024.8337445315365</v>
      </c>
      <c r="AA30" s="11">
        <v>0.67859816778229587</v>
      </c>
      <c r="AB30" s="11">
        <v>126.00857246418549</v>
      </c>
      <c r="AC30" s="11">
        <v>6572.3030784375169</v>
      </c>
      <c r="AD30" s="11">
        <v>6.9500762452776019</v>
      </c>
      <c r="AE30" s="11">
        <v>0.52921565587714947</v>
      </c>
      <c r="AF30" s="11">
        <v>299.11163401625691</v>
      </c>
      <c r="AG30" s="11">
        <v>1241.9463491924007</v>
      </c>
      <c r="AH30" s="11">
        <v>89.168645739737329</v>
      </c>
      <c r="AI30" s="11">
        <v>0.2973893405967451</v>
      </c>
      <c r="AJ30" s="11">
        <v>1.1589061816202804</v>
      </c>
      <c r="AK30" s="11">
        <v>5.0026342424697194</v>
      </c>
      <c r="AL30" s="11">
        <v>0.93184745136763059</v>
      </c>
      <c r="AM30" s="11">
        <v>2.3819665100557512</v>
      </c>
      <c r="AN30" s="11">
        <v>0.92782155221209039</v>
      </c>
      <c r="AO30" s="11">
        <v>3119.2895444931341</v>
      </c>
      <c r="AP30" s="11">
        <v>1.3486088748954728</v>
      </c>
      <c r="AQ30" s="11">
        <v>1.3055621913353077</v>
      </c>
      <c r="AR30" s="11">
        <v>1502.1361199728692</v>
      </c>
      <c r="AS30" s="11">
        <v>1045.1694884206211</v>
      </c>
      <c r="AT30" s="11">
        <v>17801.038312785975</v>
      </c>
      <c r="AU30" s="11">
        <v>20072.62943409937</v>
      </c>
      <c r="AV30" s="11">
        <v>9.7713177263749243E-2</v>
      </c>
      <c r="AW30" s="11">
        <v>0</v>
      </c>
      <c r="AX30" s="11">
        <v>48566.503555320713</v>
      </c>
      <c r="AY30" s="11">
        <v>39.566418434252121</v>
      </c>
      <c r="AZ30" s="11">
        <v>219.16456618242489</v>
      </c>
      <c r="BA30" s="11">
        <v>68897.961687214018</v>
      </c>
      <c r="BB30" s="11">
        <v>86699</v>
      </c>
      <c r="BD30" s="11">
        <f t="shared" si="1"/>
        <v>0</v>
      </c>
      <c r="BE30" s="11">
        <f t="shared" si="2"/>
        <v>0</v>
      </c>
      <c r="BF30" s="11">
        <f t="shared" si="3"/>
        <v>0</v>
      </c>
    </row>
    <row r="31" spans="1:58" x14ac:dyDescent="0.15">
      <c r="A31" s="9" t="s">
        <v>28</v>
      </c>
      <c r="B31" s="2" t="s">
        <v>158</v>
      </c>
      <c r="C31" s="13">
        <f t="shared" si="4"/>
        <v>27</v>
      </c>
      <c r="D31" s="11">
        <v>18.027049972522175</v>
      </c>
      <c r="E31" s="11">
        <v>0.10006028880655339</v>
      </c>
      <c r="F31" s="11">
        <v>1.4942782247678545</v>
      </c>
      <c r="G31" s="11">
        <v>8.6364150963192457E-2</v>
      </c>
      <c r="H31" s="11">
        <v>0.11023044107976401</v>
      </c>
      <c r="I31" s="11">
        <v>2.3277256570296879E-2</v>
      </c>
      <c r="J31" s="11">
        <v>0.10840709249030887</v>
      </c>
      <c r="K31" s="11">
        <v>0.16455157607806675</v>
      </c>
      <c r="L31" s="11">
        <v>7.9581371347078919E-2</v>
      </c>
      <c r="M31" s="11">
        <v>6.1392462296044323E-2</v>
      </c>
      <c r="N31" s="11">
        <v>7.5748292902317549E-2</v>
      </c>
      <c r="O31" s="11">
        <v>0.11136092822240135</v>
      </c>
      <c r="P31" s="11">
        <v>4.7593316763363522E-2</v>
      </c>
      <c r="Q31" s="11">
        <v>0.24087454787964485</v>
      </c>
      <c r="R31" s="11">
        <v>2.3061649807257285E-2</v>
      </c>
      <c r="S31" s="11">
        <v>0.20718016885387971</v>
      </c>
      <c r="T31" s="11">
        <v>0.17936368003102515</v>
      </c>
      <c r="U31" s="11">
        <v>2.9752708663967744</v>
      </c>
      <c r="V31" s="11">
        <v>104.71887565244583</v>
      </c>
      <c r="W31" s="11">
        <v>6.1806268850094909E-2</v>
      </c>
      <c r="X31" s="11">
        <v>3.7708066546495833E-2</v>
      </c>
      <c r="Y31" s="11">
        <v>9.6217834828771456E-2</v>
      </c>
      <c r="Z31" s="11">
        <v>2.1915687361120754E-2</v>
      </c>
      <c r="AA31" s="11">
        <v>46.90421828118032</v>
      </c>
      <c r="AB31" s="11">
        <v>19.254296819238544</v>
      </c>
      <c r="AC31" s="11">
        <v>3.2316651421982066</v>
      </c>
      <c r="AD31" s="11">
        <v>4234.1111892694025</v>
      </c>
      <c r="AE31" s="11">
        <v>3.6954930553733972E-2</v>
      </c>
      <c r="AF31" s="11">
        <v>3.0634799698722359</v>
      </c>
      <c r="AG31" s="11">
        <v>983.91456643960396</v>
      </c>
      <c r="AH31" s="11">
        <v>2.5731269423189054E-2</v>
      </c>
      <c r="AI31" s="11">
        <v>0.14355302148198543</v>
      </c>
      <c r="AJ31" s="11">
        <v>0.23879806912740814</v>
      </c>
      <c r="AK31" s="11">
        <v>2.8238560458735891</v>
      </c>
      <c r="AL31" s="11">
        <v>0.59308634745299338</v>
      </c>
      <c r="AM31" s="11">
        <v>1.2692492532944482</v>
      </c>
      <c r="AN31" s="11">
        <v>0.40958411466604572</v>
      </c>
      <c r="AO31" s="11">
        <v>1152.423505409377</v>
      </c>
      <c r="AP31" s="11">
        <v>0.70423886867356489</v>
      </c>
      <c r="AQ31" s="11">
        <v>0.30916556260393657</v>
      </c>
      <c r="AR31" s="11">
        <v>846.82884365275038</v>
      </c>
      <c r="AS31" s="11">
        <v>750.0363563620125</v>
      </c>
      <c r="AT31" s="11">
        <v>8175.3745086265953</v>
      </c>
      <c r="AU31" s="11">
        <v>612.50587598401808</v>
      </c>
      <c r="AV31" s="11">
        <v>0</v>
      </c>
      <c r="AW31" s="11">
        <v>0</v>
      </c>
      <c r="AX31" s="11">
        <v>23245.047974611905</v>
      </c>
      <c r="AY31" s="11">
        <v>5.5527217775603512</v>
      </c>
      <c r="AZ31" s="11">
        <v>262.51891899992086</v>
      </c>
      <c r="BA31" s="11">
        <v>24125.625491373401</v>
      </c>
      <c r="BB31" s="11">
        <v>32301</v>
      </c>
      <c r="BD31" s="11">
        <f t="shared" si="1"/>
        <v>0</v>
      </c>
      <c r="BE31" s="11">
        <f t="shared" si="2"/>
        <v>0</v>
      </c>
      <c r="BF31" s="11">
        <f t="shared" si="3"/>
        <v>0</v>
      </c>
    </row>
    <row r="32" spans="1:58" x14ac:dyDescent="0.15">
      <c r="A32" s="9" t="s">
        <v>29</v>
      </c>
      <c r="B32" s="2" t="s">
        <v>159</v>
      </c>
      <c r="C32" s="13">
        <f t="shared" si="4"/>
        <v>28</v>
      </c>
      <c r="D32" s="11">
        <v>25.777132962962778</v>
      </c>
      <c r="E32" s="11">
        <v>6.1052608035708946</v>
      </c>
      <c r="F32" s="11">
        <v>3.728130267076387</v>
      </c>
      <c r="G32" s="11">
        <v>0.83782469174356167</v>
      </c>
      <c r="H32" s="11">
        <v>1.7609557686301596</v>
      </c>
      <c r="I32" s="11">
        <v>0.39626994742863608</v>
      </c>
      <c r="J32" s="11">
        <v>0.96714252837129555</v>
      </c>
      <c r="K32" s="11">
        <v>2.7728880848695576</v>
      </c>
      <c r="L32" s="11">
        <v>1.0719233291963393</v>
      </c>
      <c r="M32" s="11">
        <v>2.8351216662171534</v>
      </c>
      <c r="N32" s="11">
        <v>2.5920897213526035</v>
      </c>
      <c r="O32" s="11">
        <v>1.3681334471869553</v>
      </c>
      <c r="P32" s="11">
        <v>0.27818761185072882</v>
      </c>
      <c r="Q32" s="11">
        <v>52.734494227792226</v>
      </c>
      <c r="R32" s="11">
        <v>0.81817543949580118</v>
      </c>
      <c r="S32" s="11">
        <v>284.67320231917449</v>
      </c>
      <c r="T32" s="11">
        <v>763.18801434483407</v>
      </c>
      <c r="U32" s="11">
        <v>190.77405790473307</v>
      </c>
      <c r="V32" s="11">
        <v>237.82076627292898</v>
      </c>
      <c r="W32" s="11">
        <v>0.36902608123943831</v>
      </c>
      <c r="X32" s="11">
        <v>3.1793481858998676</v>
      </c>
      <c r="Y32" s="11">
        <v>1.1609952243008439</v>
      </c>
      <c r="Z32" s="11">
        <v>0.16859059989053474</v>
      </c>
      <c r="AA32" s="11">
        <v>45.719504948828515</v>
      </c>
      <c r="AB32" s="11">
        <v>378.38849295961103</v>
      </c>
      <c r="AC32" s="11">
        <v>1.91511665011486</v>
      </c>
      <c r="AD32" s="11">
        <v>222.11713396730798</v>
      </c>
      <c r="AE32" s="11">
        <v>3867.470223256008</v>
      </c>
      <c r="AF32" s="11">
        <v>0.23009656755344424</v>
      </c>
      <c r="AG32" s="11">
        <v>1452.5302613138351</v>
      </c>
      <c r="AH32" s="11">
        <v>0.15692547637905618</v>
      </c>
      <c r="AI32" s="11">
        <v>190.69829075581001</v>
      </c>
      <c r="AJ32" s="11">
        <v>3.1462026030904813</v>
      </c>
      <c r="AK32" s="11">
        <v>408.05121417963096</v>
      </c>
      <c r="AL32" s="11">
        <v>44.661589190652172</v>
      </c>
      <c r="AM32" s="11">
        <v>1.6708218853053345</v>
      </c>
      <c r="AN32" s="11">
        <v>7.1087305240348329</v>
      </c>
      <c r="AO32" s="11">
        <v>546.81134430908446</v>
      </c>
      <c r="AP32" s="11">
        <v>0.92878242321731275</v>
      </c>
      <c r="AQ32" s="11">
        <v>34.835084894316338</v>
      </c>
      <c r="AR32" s="11">
        <v>439.9817995196625</v>
      </c>
      <c r="AS32" s="11">
        <v>120.2091349418662</v>
      </c>
      <c r="AT32" s="11">
        <v>9352.0084817970564</v>
      </c>
      <c r="AU32" s="11">
        <v>8164.8451022572744</v>
      </c>
      <c r="AV32" s="11">
        <v>0</v>
      </c>
      <c r="AW32" s="11">
        <v>0</v>
      </c>
      <c r="AX32" s="11">
        <v>8666.592569566059</v>
      </c>
      <c r="AY32" s="11">
        <v>57.13880998625018</v>
      </c>
      <c r="AZ32" s="11">
        <v>325.41503639336094</v>
      </c>
      <c r="BA32" s="11">
        <v>17213.991518202944</v>
      </c>
      <c r="BB32" s="11">
        <v>26566</v>
      </c>
      <c r="BD32" s="11">
        <f t="shared" si="1"/>
        <v>0</v>
      </c>
      <c r="BE32" s="11">
        <f t="shared" si="2"/>
        <v>0</v>
      </c>
      <c r="BF32" s="11">
        <f t="shared" si="3"/>
        <v>0</v>
      </c>
    </row>
    <row r="33" spans="1:58" x14ac:dyDescent="0.15">
      <c r="A33" s="9" t="s">
        <v>30</v>
      </c>
      <c r="B33" s="2" t="s">
        <v>160</v>
      </c>
      <c r="C33" s="13">
        <f t="shared" si="4"/>
        <v>29</v>
      </c>
      <c r="D33" s="11">
        <v>493.97943574132876</v>
      </c>
      <c r="E33" s="11">
        <v>3.0967577698907047</v>
      </c>
      <c r="F33" s="11">
        <v>4.3565639396217346</v>
      </c>
      <c r="G33" s="11">
        <v>2.3898601416395091</v>
      </c>
      <c r="H33" s="11">
        <v>1.0054894594166819</v>
      </c>
      <c r="I33" s="11">
        <v>0.36035150502504149</v>
      </c>
      <c r="J33" s="11">
        <v>3.2753255355424304</v>
      </c>
      <c r="K33" s="11">
        <v>0.60962026362436217</v>
      </c>
      <c r="L33" s="11">
        <v>2.7236707715551143</v>
      </c>
      <c r="M33" s="11">
        <v>6.9604634152226756</v>
      </c>
      <c r="N33" s="11">
        <v>0.2747749564928848</v>
      </c>
      <c r="O33" s="11">
        <v>2.4838576795000864</v>
      </c>
      <c r="P33" s="11">
        <v>8.1827697096615282</v>
      </c>
      <c r="Q33" s="11">
        <v>17.681628700246883</v>
      </c>
      <c r="R33" s="11">
        <v>1.5965050192043699</v>
      </c>
      <c r="S33" s="11">
        <v>273.15976743897107</v>
      </c>
      <c r="T33" s="11">
        <v>21.65829187448654</v>
      </c>
      <c r="U33" s="11">
        <v>296.00590704684987</v>
      </c>
      <c r="V33" s="11">
        <v>1003.3369747538067</v>
      </c>
      <c r="W33" s="11">
        <v>4.8262329946259062</v>
      </c>
      <c r="X33" s="11">
        <v>1.1793491543163905</v>
      </c>
      <c r="Y33" s="11">
        <v>0.52886504146754798</v>
      </c>
      <c r="Z33" s="11">
        <v>14.664029912321039</v>
      </c>
      <c r="AA33" s="11">
        <v>2.0762743180620706</v>
      </c>
      <c r="AB33" s="11">
        <v>12874.406921472062</v>
      </c>
      <c r="AC33" s="11">
        <v>2132.6792527494508</v>
      </c>
      <c r="AD33" s="11">
        <v>83.739129834673278</v>
      </c>
      <c r="AE33" s="11">
        <v>1.4284111270368327</v>
      </c>
      <c r="AF33" s="11">
        <v>9352.297850346491</v>
      </c>
      <c r="AG33" s="11">
        <v>1312.163958951598</v>
      </c>
      <c r="AH33" s="11">
        <v>0.53096852332245636</v>
      </c>
      <c r="AI33" s="11">
        <v>4.7388289265642287</v>
      </c>
      <c r="AJ33" s="11">
        <v>5.2576298907596408</v>
      </c>
      <c r="AK33" s="11">
        <v>3.3178879526929759</v>
      </c>
      <c r="AL33" s="11">
        <v>0.78332632873239383</v>
      </c>
      <c r="AM33" s="11">
        <v>1.4943793563114305</v>
      </c>
      <c r="AN33" s="11">
        <v>1.9283828341616784</v>
      </c>
      <c r="AO33" s="11">
        <v>745.40669662439598</v>
      </c>
      <c r="AP33" s="11">
        <v>6.6418143573169273</v>
      </c>
      <c r="AQ33" s="11">
        <v>0.25629882919203123</v>
      </c>
      <c r="AR33" s="11">
        <v>299.0363304219369</v>
      </c>
      <c r="AS33" s="11">
        <v>57.998505649010561</v>
      </c>
      <c r="AT33" s="11">
        <v>29050.519341318584</v>
      </c>
      <c r="AU33" s="11">
        <v>12155.094902751092</v>
      </c>
      <c r="AV33" s="11">
        <v>0</v>
      </c>
      <c r="AW33" s="11">
        <v>0</v>
      </c>
      <c r="AX33" s="11">
        <v>10641.515250603012</v>
      </c>
      <c r="AY33" s="11">
        <v>6.9700999049130257</v>
      </c>
      <c r="AZ33" s="11">
        <v>518.90040542240126</v>
      </c>
      <c r="BA33" s="11">
        <v>23322.480658681408</v>
      </c>
      <c r="BB33" s="11">
        <v>52373</v>
      </c>
      <c r="BD33" s="11">
        <f t="shared" si="1"/>
        <v>0</v>
      </c>
      <c r="BE33" s="11">
        <f t="shared" si="2"/>
        <v>0</v>
      </c>
      <c r="BF33" s="11">
        <f t="shared" si="3"/>
        <v>0</v>
      </c>
    </row>
    <row r="34" spans="1:58" x14ac:dyDescent="0.15">
      <c r="A34" s="9" t="s">
        <v>31</v>
      </c>
      <c r="B34" s="12" t="s">
        <v>161</v>
      </c>
      <c r="C34" s="13">
        <f t="shared" si="4"/>
        <v>30</v>
      </c>
      <c r="D34" s="11">
        <v>1550.4038229781663</v>
      </c>
      <c r="E34" s="11">
        <v>0.72836768799394092</v>
      </c>
      <c r="F34" s="11">
        <v>2.8856651055727229</v>
      </c>
      <c r="G34" s="11">
        <v>1.2493610846304863</v>
      </c>
      <c r="H34" s="11">
        <v>5.2464005395883309</v>
      </c>
      <c r="I34" s="11">
        <v>0.60648953644520853</v>
      </c>
      <c r="J34" s="11">
        <v>4.2599711393817206</v>
      </c>
      <c r="K34" s="11">
        <v>2.4325958656205722</v>
      </c>
      <c r="L34" s="11">
        <v>1.3638602395049322</v>
      </c>
      <c r="M34" s="11">
        <v>1.0710407706625631</v>
      </c>
      <c r="N34" s="11">
        <v>3.2109288040663464</v>
      </c>
      <c r="O34" s="11">
        <v>1.7180564629667567</v>
      </c>
      <c r="P34" s="11">
        <v>2.0612760550204334</v>
      </c>
      <c r="Q34" s="11">
        <v>4.4616308324824878</v>
      </c>
      <c r="R34" s="11">
        <v>3.1941157754061962</v>
      </c>
      <c r="S34" s="11">
        <v>3.2241616314115289</v>
      </c>
      <c r="T34" s="11">
        <v>20.835843487152633</v>
      </c>
      <c r="U34" s="11">
        <v>7.562816290985281</v>
      </c>
      <c r="V34" s="11">
        <v>14.799378706272496</v>
      </c>
      <c r="W34" s="11">
        <v>4.5103481505223328</v>
      </c>
      <c r="X34" s="11">
        <v>1.6971333096057872</v>
      </c>
      <c r="Y34" s="11">
        <v>0.40600672697261347</v>
      </c>
      <c r="Z34" s="11">
        <v>3.4500918766150162</v>
      </c>
      <c r="AA34" s="11">
        <v>179.11002212383175</v>
      </c>
      <c r="AB34" s="11">
        <v>103.91213453127469</v>
      </c>
      <c r="AC34" s="11">
        <v>403.22370150849764</v>
      </c>
      <c r="AD34" s="11">
        <v>286.91702889118869</v>
      </c>
      <c r="AE34" s="11">
        <v>0.34472096107552891</v>
      </c>
      <c r="AF34" s="11">
        <v>4.9735443243498985</v>
      </c>
      <c r="AG34" s="11">
        <v>3921.7159401786389</v>
      </c>
      <c r="AH34" s="11">
        <v>0.84703161195678489</v>
      </c>
      <c r="AI34" s="11">
        <v>0.29864571285974384</v>
      </c>
      <c r="AJ34" s="11">
        <v>9.9293520216870963</v>
      </c>
      <c r="AK34" s="11">
        <v>47.759142854609578</v>
      </c>
      <c r="AL34" s="11">
        <v>68.29740688277036</v>
      </c>
      <c r="AM34" s="11">
        <v>3.1322187827219841</v>
      </c>
      <c r="AN34" s="11">
        <v>3.6342467423340912</v>
      </c>
      <c r="AO34" s="11">
        <v>19722.054357324869</v>
      </c>
      <c r="AP34" s="11">
        <v>3.1873255872691164</v>
      </c>
      <c r="AQ34" s="11">
        <v>0.80086072636910777</v>
      </c>
      <c r="AR34" s="11">
        <v>1164.1819802947466</v>
      </c>
      <c r="AS34" s="11">
        <v>989.22427962802124</v>
      </c>
      <c r="AT34" s="11">
        <v>28554.923303746113</v>
      </c>
      <c r="AU34" s="11">
        <v>1912.670949856278</v>
      </c>
      <c r="AV34" s="11">
        <v>5.9071605598479855E-2</v>
      </c>
      <c r="AW34" s="11">
        <v>0</v>
      </c>
      <c r="AX34" s="11">
        <v>46361.383347989125</v>
      </c>
      <c r="AY34" s="11">
        <v>27.609128887582951</v>
      </c>
      <c r="AZ34" s="11">
        <v>791.35419791530103</v>
      </c>
      <c r="BA34" s="11">
        <v>49093.076696253884</v>
      </c>
      <c r="BB34" s="11">
        <v>77648</v>
      </c>
      <c r="BD34" s="11">
        <f t="shared" si="1"/>
        <v>0</v>
      </c>
      <c r="BE34" s="11">
        <f t="shared" si="2"/>
        <v>0</v>
      </c>
      <c r="BF34" s="11">
        <f t="shared" si="3"/>
        <v>0</v>
      </c>
    </row>
    <row r="35" spans="1:58" x14ac:dyDescent="0.15">
      <c r="A35" s="9" t="s">
        <v>32</v>
      </c>
      <c r="B35" s="2" t="s">
        <v>162</v>
      </c>
      <c r="C35" s="13">
        <f t="shared" si="4"/>
        <v>31</v>
      </c>
      <c r="D35" s="11">
        <v>32.389382783400421</v>
      </c>
      <c r="E35" s="11">
        <v>1.1285343478213403</v>
      </c>
      <c r="F35" s="11">
        <v>1.8942667345683859</v>
      </c>
      <c r="G35" s="11">
        <v>15.191445738911922</v>
      </c>
      <c r="H35" s="11">
        <v>502.56014058739203</v>
      </c>
      <c r="I35" s="11">
        <v>99.644911137452908</v>
      </c>
      <c r="J35" s="11">
        <v>47.302584136973948</v>
      </c>
      <c r="K35" s="11">
        <v>3.7523463142242481</v>
      </c>
      <c r="L35" s="11">
        <v>23.156131929047238</v>
      </c>
      <c r="M35" s="11">
        <v>1.3478742105993879</v>
      </c>
      <c r="N35" s="11">
        <v>8.4923157571318306</v>
      </c>
      <c r="O35" s="11">
        <v>2.3604895223204658</v>
      </c>
      <c r="P35" s="11">
        <v>1.9494896055387396</v>
      </c>
      <c r="Q35" s="11">
        <v>91.299824355950079</v>
      </c>
      <c r="R35" s="11">
        <v>0.91346803953655864</v>
      </c>
      <c r="S35" s="11">
        <v>9.3924269946928991</v>
      </c>
      <c r="T35" s="11">
        <v>4.3440409360841388</v>
      </c>
      <c r="U35" s="11">
        <v>1.0522098393356176</v>
      </c>
      <c r="V35" s="11">
        <v>1.364130074903007</v>
      </c>
      <c r="W35" s="11">
        <v>23.65281926220263</v>
      </c>
      <c r="X35" s="11">
        <v>0.78294414585157945</v>
      </c>
      <c r="Y35" s="11">
        <v>206.37263279591747</v>
      </c>
      <c r="Z35" s="11">
        <v>29.968962415033946</v>
      </c>
      <c r="AA35" s="11">
        <v>5.1969591342487158</v>
      </c>
      <c r="AB35" s="11">
        <v>69.376345336421934</v>
      </c>
      <c r="AC35" s="11">
        <v>1.2614579155183183</v>
      </c>
      <c r="AD35" s="11">
        <v>0.54429057399430103</v>
      </c>
      <c r="AE35" s="11">
        <v>0.29696258355686289</v>
      </c>
      <c r="AF35" s="11">
        <v>4.6271736913722297</v>
      </c>
      <c r="AG35" s="11">
        <v>2.4208824528185864</v>
      </c>
      <c r="AH35" s="11">
        <v>257.14625251051166</v>
      </c>
      <c r="AI35" s="11">
        <v>0.32231029671979927</v>
      </c>
      <c r="AJ35" s="11">
        <v>501.12944501349375</v>
      </c>
      <c r="AK35" s="11">
        <v>2.589825569824328</v>
      </c>
      <c r="AL35" s="11">
        <v>300.48322801316124</v>
      </c>
      <c r="AM35" s="11">
        <v>1.6429704486377619</v>
      </c>
      <c r="AN35" s="11">
        <v>1296.7438679580603</v>
      </c>
      <c r="AO35" s="11">
        <v>338.53390918648273</v>
      </c>
      <c r="AP35" s="11">
        <v>203.27348092873299</v>
      </c>
      <c r="AQ35" s="11">
        <v>70.071007683763568</v>
      </c>
      <c r="AR35" s="11">
        <v>2293.4096504274321</v>
      </c>
      <c r="AS35" s="11">
        <v>725.1737037568588</v>
      </c>
      <c r="AT35" s="11">
        <v>7184.5570951465015</v>
      </c>
      <c r="AU35" s="11">
        <v>635.88392280634503</v>
      </c>
      <c r="AV35" s="11">
        <v>0.1667904158074725</v>
      </c>
      <c r="AW35" s="11">
        <v>0</v>
      </c>
      <c r="AX35" s="11">
        <v>9056.6199287825802</v>
      </c>
      <c r="AY35" s="11">
        <v>47.434113984092868</v>
      </c>
      <c r="AZ35" s="11">
        <v>408.33814886467223</v>
      </c>
      <c r="BA35" s="11">
        <v>10148.442904853497</v>
      </c>
      <c r="BB35" s="11">
        <v>17333</v>
      </c>
      <c r="BD35" s="11">
        <f t="shared" si="1"/>
        <v>0</v>
      </c>
      <c r="BE35" s="11">
        <f t="shared" si="2"/>
        <v>0</v>
      </c>
      <c r="BF35" s="11">
        <f t="shared" si="3"/>
        <v>0</v>
      </c>
    </row>
    <row r="36" spans="1:58" x14ac:dyDescent="0.15">
      <c r="A36" s="9" t="s">
        <v>33</v>
      </c>
      <c r="B36" s="2" t="s">
        <v>116</v>
      </c>
      <c r="C36" s="13">
        <f t="shared" si="4"/>
        <v>32</v>
      </c>
      <c r="D36" s="11">
        <v>1240.3183573884505</v>
      </c>
      <c r="E36" s="11">
        <v>1095.2285736193546</v>
      </c>
      <c r="F36" s="11">
        <v>2170.0544911416628</v>
      </c>
      <c r="G36" s="11">
        <v>2883.7796646475117</v>
      </c>
      <c r="H36" s="11">
        <v>4072.5737044532193</v>
      </c>
      <c r="I36" s="11">
        <v>2547.6478411598746</v>
      </c>
      <c r="J36" s="11">
        <v>1821.5684978356576</v>
      </c>
      <c r="K36" s="11">
        <v>1312.3646814231749</v>
      </c>
      <c r="L36" s="11">
        <v>1247.0720696418418</v>
      </c>
      <c r="M36" s="11">
        <v>656.44433703037555</v>
      </c>
      <c r="N36" s="11">
        <v>1378.6241360575928</v>
      </c>
      <c r="O36" s="11">
        <v>1697.8337232133267</v>
      </c>
      <c r="P36" s="11">
        <v>770.11533137732283</v>
      </c>
      <c r="Q36" s="11">
        <v>2380.9500574101471</v>
      </c>
      <c r="R36" s="11">
        <v>363.6229210554485</v>
      </c>
      <c r="S36" s="11">
        <v>1875.3624024925593</v>
      </c>
      <c r="T36" s="11">
        <v>3804.9694453472948</v>
      </c>
      <c r="U36" s="11">
        <v>1055.0635685160369</v>
      </c>
      <c r="V36" s="11">
        <v>682.50077578752382</v>
      </c>
      <c r="W36" s="11">
        <v>984.16560890363075</v>
      </c>
      <c r="X36" s="11">
        <v>1562.8563926078357</v>
      </c>
      <c r="Y36" s="11">
        <v>429.65502086388392</v>
      </c>
      <c r="Z36" s="11">
        <v>373.324151724187</v>
      </c>
      <c r="AA36" s="11">
        <v>89.545476968423586</v>
      </c>
      <c r="AB36" s="11">
        <v>968.05112034342972</v>
      </c>
      <c r="AC36" s="11">
        <v>1540.4575635386407</v>
      </c>
      <c r="AD36" s="11">
        <v>663.60257437834673</v>
      </c>
      <c r="AE36" s="11">
        <v>199.15002590912357</v>
      </c>
      <c r="AF36" s="11">
        <v>482.97486870779414</v>
      </c>
      <c r="AG36" s="11">
        <v>1255.6459160472468</v>
      </c>
      <c r="AH36" s="11">
        <v>193.57143748716069</v>
      </c>
      <c r="AI36" s="11">
        <v>33398.300025452969</v>
      </c>
      <c r="AJ36" s="11">
        <v>412.7136863165461</v>
      </c>
      <c r="AK36" s="11">
        <v>7657.6877951096667</v>
      </c>
      <c r="AL36" s="11">
        <v>3131.4728006949449</v>
      </c>
      <c r="AM36" s="11">
        <v>2122.3269979330034</v>
      </c>
      <c r="AN36" s="11">
        <v>1696.1731476233465</v>
      </c>
      <c r="AO36" s="11">
        <v>6417.4373242571419</v>
      </c>
      <c r="AP36" s="11">
        <v>1769.6857597732917</v>
      </c>
      <c r="AQ36" s="11">
        <v>251.37280410494378</v>
      </c>
      <c r="AR36" s="11">
        <v>11425.641361362243</v>
      </c>
      <c r="AS36" s="11">
        <v>4416.4037379614556</v>
      </c>
      <c r="AT36" s="11">
        <v>114498.31017766763</v>
      </c>
      <c r="AU36" s="11">
        <v>79.257148976998735</v>
      </c>
      <c r="AV36" s="11">
        <v>2.0848801975934063E-2</v>
      </c>
      <c r="AW36" s="11">
        <v>0</v>
      </c>
      <c r="AX36" s="11">
        <v>50488.373800648827</v>
      </c>
      <c r="AY36" s="11">
        <v>31.455788557814664</v>
      </c>
      <c r="AZ36" s="11">
        <v>2.5822353467427961</v>
      </c>
      <c r="BA36" s="11">
        <v>50601.689822332366</v>
      </c>
      <c r="BB36" s="11">
        <v>165100</v>
      </c>
      <c r="BD36" s="11">
        <f t="shared" si="1"/>
        <v>0</v>
      </c>
      <c r="BE36" s="11">
        <f t="shared" si="2"/>
        <v>0</v>
      </c>
      <c r="BF36" s="11">
        <f t="shared" si="3"/>
        <v>0</v>
      </c>
    </row>
    <row r="37" spans="1:58" x14ac:dyDescent="0.15">
      <c r="A37" s="9" t="s">
        <v>34</v>
      </c>
      <c r="B37" s="2" t="s">
        <v>163</v>
      </c>
      <c r="C37" s="13">
        <f t="shared" si="4"/>
        <v>33</v>
      </c>
      <c r="D37" s="11">
        <v>1.9508567324650339</v>
      </c>
      <c r="E37" s="11">
        <v>5.4070139706846732</v>
      </c>
      <c r="F37" s="11">
        <v>2392.6576686531225</v>
      </c>
      <c r="G37" s="11">
        <v>140.12205535274984</v>
      </c>
      <c r="H37" s="11">
        <v>35.923197620811955</v>
      </c>
      <c r="I37" s="11">
        <v>28.994097602117396</v>
      </c>
      <c r="J37" s="11">
        <v>20.882245594847848</v>
      </c>
      <c r="K37" s="11">
        <v>55.688798192011774</v>
      </c>
      <c r="L37" s="11">
        <v>129.01036136043538</v>
      </c>
      <c r="M37" s="11">
        <v>100.55754192686321</v>
      </c>
      <c r="N37" s="11">
        <v>862.83408048896479</v>
      </c>
      <c r="O37" s="11">
        <v>94.96536938932347</v>
      </c>
      <c r="P37" s="11">
        <v>36.199086817804947</v>
      </c>
      <c r="Q37" s="11">
        <v>58.947485030770864</v>
      </c>
      <c r="R37" s="11">
        <v>137.95117496380155</v>
      </c>
      <c r="S37" s="11">
        <v>60.864511877701823</v>
      </c>
      <c r="T37" s="11">
        <v>138.20029599514558</v>
      </c>
      <c r="U37" s="11">
        <v>80.735817014130134</v>
      </c>
      <c r="V37" s="11">
        <v>31.080273876718735</v>
      </c>
      <c r="W37" s="11">
        <v>18.63819652108749</v>
      </c>
      <c r="X37" s="11">
        <v>26.925224471818392</v>
      </c>
      <c r="Y37" s="11">
        <v>16.811900304294461</v>
      </c>
      <c r="Z37" s="11">
        <v>8.7947350347655711</v>
      </c>
      <c r="AA37" s="11">
        <v>2.1535772446459585</v>
      </c>
      <c r="AB37" s="11">
        <v>10.514550283259521</v>
      </c>
      <c r="AC37" s="11">
        <v>68.936507483646324</v>
      </c>
      <c r="AD37" s="11">
        <v>18.491341549416294</v>
      </c>
      <c r="AE37" s="11">
        <v>3.3940063808954024</v>
      </c>
      <c r="AF37" s="11">
        <v>25.831650307240142</v>
      </c>
      <c r="AG37" s="11">
        <v>46.584861676766202</v>
      </c>
      <c r="AH37" s="11">
        <v>1.3419187928516709</v>
      </c>
      <c r="AI37" s="11">
        <v>24.214359919442543</v>
      </c>
      <c r="AJ37" s="11">
        <v>4521.4462227723316</v>
      </c>
      <c r="AK37" s="11">
        <v>402.44102166788724</v>
      </c>
      <c r="AL37" s="11">
        <v>38.553498875217329</v>
      </c>
      <c r="AM37" s="11">
        <v>958.77175384825057</v>
      </c>
      <c r="AN37" s="11">
        <v>1513.5517461155405</v>
      </c>
      <c r="AO37" s="11">
        <v>1630.301158487347</v>
      </c>
      <c r="AP37" s="11">
        <v>420.12721235907304</v>
      </c>
      <c r="AQ37" s="11">
        <v>5722.6636790513267</v>
      </c>
      <c r="AR37" s="11">
        <v>16893.928699897424</v>
      </c>
      <c r="AS37" s="11">
        <v>1279.4496029625816</v>
      </c>
      <c r="AT37" s="11">
        <v>38066.83935846758</v>
      </c>
      <c r="AU37" s="11">
        <v>1453.8270126853683</v>
      </c>
      <c r="AV37" s="11">
        <v>0</v>
      </c>
      <c r="AW37" s="11">
        <v>0</v>
      </c>
      <c r="AX37" s="11">
        <v>502.15954423930879</v>
      </c>
      <c r="AY37" s="11">
        <v>202949.17408460774</v>
      </c>
      <c r="AZ37" s="11">
        <v>0</v>
      </c>
      <c r="BA37" s="11">
        <v>204905.16064153245</v>
      </c>
      <c r="BB37" s="11">
        <v>242972</v>
      </c>
      <c r="BD37" s="11">
        <f t="shared" si="1"/>
        <v>0</v>
      </c>
      <c r="BE37" s="11">
        <f t="shared" si="2"/>
        <v>0</v>
      </c>
      <c r="BF37" s="11">
        <f t="shared" si="3"/>
        <v>0</v>
      </c>
    </row>
    <row r="38" spans="1:58" x14ac:dyDescent="0.15">
      <c r="A38" s="9" t="s">
        <v>35</v>
      </c>
      <c r="B38" s="2" t="s">
        <v>118</v>
      </c>
      <c r="C38" s="13">
        <f t="shared" si="4"/>
        <v>34</v>
      </c>
      <c r="D38" s="11">
        <v>11825.291526478175</v>
      </c>
      <c r="E38" s="11">
        <v>1531.667004278172</v>
      </c>
      <c r="F38" s="11">
        <v>2196.8265400023884</v>
      </c>
      <c r="G38" s="11">
        <v>3519.6293080631576</v>
      </c>
      <c r="H38" s="11">
        <v>3590.4532029174916</v>
      </c>
      <c r="I38" s="11">
        <v>1420.421549019256</v>
      </c>
      <c r="J38" s="11">
        <v>2672.3527045285705</v>
      </c>
      <c r="K38" s="11">
        <v>4909.4754390487378</v>
      </c>
      <c r="L38" s="11">
        <v>3292.1333237967478</v>
      </c>
      <c r="M38" s="11">
        <v>6685.7611868682361</v>
      </c>
      <c r="N38" s="11">
        <v>9079.0745393367615</v>
      </c>
      <c r="O38" s="11">
        <v>6184.0002818655621</v>
      </c>
      <c r="P38" s="11">
        <v>3789.9321420746046</v>
      </c>
      <c r="Q38" s="11">
        <v>5181.4850340478961</v>
      </c>
      <c r="R38" s="11">
        <v>966.64212795906963</v>
      </c>
      <c r="S38" s="11">
        <v>2669.2019640898047</v>
      </c>
      <c r="T38" s="11">
        <v>6282.4826711168553</v>
      </c>
      <c r="U38" s="11">
        <v>2709.0514990955044</v>
      </c>
      <c r="V38" s="11">
        <v>3847.5232391546629</v>
      </c>
      <c r="W38" s="11">
        <v>2170.737595142697</v>
      </c>
      <c r="X38" s="11">
        <v>2330.5520313082598</v>
      </c>
      <c r="Y38" s="11">
        <v>3420.1248555764141</v>
      </c>
      <c r="Z38" s="11">
        <v>2300.9097753418678</v>
      </c>
      <c r="AA38" s="11">
        <v>799.17606420855395</v>
      </c>
      <c r="AB38" s="11">
        <v>4663.1050234214854</v>
      </c>
      <c r="AC38" s="11">
        <v>4333.3195423506068</v>
      </c>
      <c r="AD38" s="11">
        <v>2544.3897364541285</v>
      </c>
      <c r="AE38" s="11">
        <v>923.0851082322788</v>
      </c>
      <c r="AF38" s="11">
        <v>5945.9257163101602</v>
      </c>
      <c r="AG38" s="11">
        <v>6390.4388528483914</v>
      </c>
      <c r="AH38" s="11">
        <v>1128.5720965184362</v>
      </c>
      <c r="AI38" s="11">
        <v>2488.1095338761861</v>
      </c>
      <c r="AJ38" s="11">
        <v>14425.66814343887</v>
      </c>
      <c r="AK38" s="11">
        <v>12865.861839939445</v>
      </c>
      <c r="AL38" s="11">
        <v>10730.940921382953</v>
      </c>
      <c r="AM38" s="11">
        <v>3204.5317309710858</v>
      </c>
      <c r="AN38" s="11">
        <v>2605.2844864797407</v>
      </c>
      <c r="AO38" s="11">
        <v>17264.863499158131</v>
      </c>
      <c r="AP38" s="11">
        <v>4249.9547470354792</v>
      </c>
      <c r="AQ38" s="11">
        <v>571.74598992413166</v>
      </c>
      <c r="AR38" s="11">
        <v>10052.540638010774</v>
      </c>
      <c r="AS38" s="11">
        <v>2819.488177378103</v>
      </c>
      <c r="AT38" s="11">
        <v>200582.73138904988</v>
      </c>
      <c r="AU38" s="11">
        <v>38843.451264978699</v>
      </c>
      <c r="AV38" s="11">
        <v>1529.4665777114026</v>
      </c>
      <c r="AW38" s="11">
        <v>263.74055529844259</v>
      </c>
      <c r="AX38" s="11">
        <v>161562.17826294666</v>
      </c>
      <c r="AY38" s="11">
        <v>48698.179314344867</v>
      </c>
      <c r="AZ38" s="11">
        <v>5653.2526356701146</v>
      </c>
      <c r="BA38" s="11">
        <v>256550.26861095012</v>
      </c>
      <c r="BB38" s="11">
        <v>457133</v>
      </c>
      <c r="BD38" s="11">
        <f t="shared" si="1"/>
        <v>0</v>
      </c>
      <c r="BE38" s="11">
        <f t="shared" si="2"/>
        <v>0</v>
      </c>
      <c r="BF38" s="11">
        <f t="shared" si="3"/>
        <v>0</v>
      </c>
    </row>
    <row r="39" spans="1:58" x14ac:dyDescent="0.15">
      <c r="A39" s="9" t="s">
        <v>36</v>
      </c>
      <c r="B39" s="12" t="s">
        <v>119</v>
      </c>
      <c r="C39" s="13">
        <f t="shared" si="4"/>
        <v>35</v>
      </c>
      <c r="D39" s="11">
        <v>4572.8982138104429</v>
      </c>
      <c r="E39" s="11">
        <v>4288.3758085643985</v>
      </c>
      <c r="F39" s="11">
        <v>8855.6790862957023</v>
      </c>
      <c r="G39" s="11">
        <v>2195.9551015632746</v>
      </c>
      <c r="H39" s="11">
        <v>5979.2732727728853</v>
      </c>
      <c r="I39" s="11">
        <v>1295.6857452210947</v>
      </c>
      <c r="J39" s="11">
        <v>2459.9852615195505</v>
      </c>
      <c r="K39" s="11">
        <v>3098.4699006324131</v>
      </c>
      <c r="L39" s="11">
        <v>2114.5307799751868</v>
      </c>
      <c r="M39" s="11">
        <v>2358.8868566105039</v>
      </c>
      <c r="N39" s="11">
        <v>4108.5392282310413</v>
      </c>
      <c r="O39" s="11">
        <v>2820.0739589612904</v>
      </c>
      <c r="P39" s="11">
        <v>1175.9816673749024</v>
      </c>
      <c r="Q39" s="11">
        <v>2607.861349516731</v>
      </c>
      <c r="R39" s="11">
        <v>558.29850602858994</v>
      </c>
      <c r="S39" s="11">
        <v>2406.372055195754</v>
      </c>
      <c r="T39" s="11">
        <v>4283.7505943701362</v>
      </c>
      <c r="U39" s="11">
        <v>1215.5310785381287</v>
      </c>
      <c r="V39" s="11">
        <v>2220.7021238671146</v>
      </c>
      <c r="W39" s="11">
        <v>1182.5166891274866</v>
      </c>
      <c r="X39" s="11">
        <v>1076.0633001345059</v>
      </c>
      <c r="Y39" s="11">
        <v>701.87267091569618</v>
      </c>
      <c r="Z39" s="11">
        <v>709.52069024560842</v>
      </c>
      <c r="AA39" s="11">
        <v>282.82933433849769</v>
      </c>
      <c r="AB39" s="11">
        <v>2885.6397581616789</v>
      </c>
      <c r="AC39" s="11">
        <v>3095.6686244043353</v>
      </c>
      <c r="AD39" s="11">
        <v>1164.7794762074464</v>
      </c>
      <c r="AE39" s="11">
        <v>639.25307248413333</v>
      </c>
      <c r="AF39" s="11">
        <v>4466.8013471830409</v>
      </c>
      <c r="AG39" s="11">
        <v>3237.224882776281</v>
      </c>
      <c r="AH39" s="11">
        <v>273.67332450843747</v>
      </c>
      <c r="AI39" s="11">
        <v>2795.2834829011608</v>
      </c>
      <c r="AJ39" s="11">
        <v>3056.8649441560829</v>
      </c>
      <c r="AK39" s="11">
        <v>20999.730818194312</v>
      </c>
      <c r="AL39" s="11">
        <v>20811.48979097253</v>
      </c>
      <c r="AM39" s="11">
        <v>4260.1849792473395</v>
      </c>
      <c r="AN39" s="11">
        <v>2535.705716363696</v>
      </c>
      <c r="AO39" s="11">
        <v>6462.3793155346048</v>
      </c>
      <c r="AP39" s="11">
        <v>2706.9732022125759</v>
      </c>
      <c r="AQ39" s="11">
        <v>364.49212868904397</v>
      </c>
      <c r="AR39" s="11">
        <v>4584.4506162777207</v>
      </c>
      <c r="AS39" s="11">
        <v>1559.8154550921374</v>
      </c>
      <c r="AT39" s="11">
        <v>148470.0642091776</v>
      </c>
      <c r="AU39" s="11">
        <v>13301.233684237075</v>
      </c>
      <c r="AV39" s="11">
        <v>31.935300225436336</v>
      </c>
      <c r="AW39" s="11">
        <v>0</v>
      </c>
      <c r="AX39" s="11">
        <v>92030.170361987854</v>
      </c>
      <c r="AY39" s="11">
        <v>7639.1183683465224</v>
      </c>
      <c r="AZ39" s="11">
        <v>648.4780760256233</v>
      </c>
      <c r="BA39" s="11">
        <v>113650.93579082255</v>
      </c>
      <c r="BB39" s="11">
        <v>262121</v>
      </c>
      <c r="BD39" s="11">
        <f t="shared" si="1"/>
        <v>0</v>
      </c>
      <c r="BE39" s="11">
        <f t="shared" si="2"/>
        <v>0</v>
      </c>
      <c r="BF39" s="11">
        <f t="shared" si="3"/>
        <v>0</v>
      </c>
    </row>
    <row r="40" spans="1:58" x14ac:dyDescent="0.15">
      <c r="A40" s="9" t="s">
        <v>37</v>
      </c>
      <c r="B40" s="2" t="s">
        <v>120</v>
      </c>
      <c r="C40" s="13">
        <f t="shared" si="4"/>
        <v>36</v>
      </c>
      <c r="D40" s="11">
        <v>593.6452936785862</v>
      </c>
      <c r="E40" s="11">
        <v>1143.2703936462246</v>
      </c>
      <c r="F40" s="11">
        <v>2329.3623930740355</v>
      </c>
      <c r="G40" s="11">
        <v>252.82021137805017</v>
      </c>
      <c r="H40" s="11">
        <v>2176.5084774293546</v>
      </c>
      <c r="I40" s="11">
        <v>80.86197773329522</v>
      </c>
      <c r="J40" s="11">
        <v>420.59282019979304</v>
      </c>
      <c r="K40" s="11">
        <v>1681.7452094763476</v>
      </c>
      <c r="L40" s="11">
        <v>1470.4996848468204</v>
      </c>
      <c r="M40" s="11">
        <v>1476.853026210189</v>
      </c>
      <c r="N40" s="11">
        <v>1545.7327498255427</v>
      </c>
      <c r="O40" s="11">
        <v>840.49809848955044</v>
      </c>
      <c r="P40" s="11">
        <v>80.607472600167355</v>
      </c>
      <c r="Q40" s="11">
        <v>655.28265249214087</v>
      </c>
      <c r="R40" s="11">
        <v>176.80523084888884</v>
      </c>
      <c r="S40" s="11">
        <v>685.30682461652225</v>
      </c>
      <c r="T40" s="11">
        <v>792.09740791596948</v>
      </c>
      <c r="U40" s="11">
        <v>722.88817733050882</v>
      </c>
      <c r="V40" s="11">
        <v>839.24611239837179</v>
      </c>
      <c r="W40" s="11">
        <v>404.4675509145145</v>
      </c>
      <c r="X40" s="11">
        <v>63.982290545484226</v>
      </c>
      <c r="Y40" s="11">
        <v>14.740273679543566</v>
      </c>
      <c r="Z40" s="11">
        <v>105.62318929813881</v>
      </c>
      <c r="AA40" s="11">
        <v>13.601979653400319</v>
      </c>
      <c r="AB40" s="11">
        <v>139.68351773619358</v>
      </c>
      <c r="AC40" s="11">
        <v>511.56561626025865</v>
      </c>
      <c r="AD40" s="11">
        <v>148.98720429059424</v>
      </c>
      <c r="AE40" s="11">
        <v>85.658194385588814</v>
      </c>
      <c r="AF40" s="11">
        <v>153.08831919781431</v>
      </c>
      <c r="AG40" s="11">
        <v>141.15111802991788</v>
      </c>
      <c r="AH40" s="11">
        <v>15.871953004602007</v>
      </c>
      <c r="AI40" s="11">
        <v>1802.5113176815316</v>
      </c>
      <c r="AJ40" s="11">
        <v>443.76335311356615</v>
      </c>
      <c r="AK40" s="11">
        <v>5361.9272275750109</v>
      </c>
      <c r="AL40" s="11">
        <v>2564.564777655371</v>
      </c>
      <c r="AM40" s="11">
        <v>29103.545546160967</v>
      </c>
      <c r="AN40" s="11">
        <v>15175.382039024753</v>
      </c>
      <c r="AO40" s="11">
        <v>8346.874679813498</v>
      </c>
      <c r="AP40" s="11">
        <v>25460.506211241962</v>
      </c>
      <c r="AQ40" s="11">
        <v>522.2431981013051</v>
      </c>
      <c r="AR40" s="11">
        <v>27976.676597846097</v>
      </c>
      <c r="AS40" s="11">
        <v>1997.7467428100551</v>
      </c>
      <c r="AT40" s="11">
        <v>138518.78711221053</v>
      </c>
      <c r="AU40" s="11">
        <v>1095.5667977959195</v>
      </c>
      <c r="AV40" s="11">
        <v>-1.966736986396447</v>
      </c>
      <c r="AW40" s="11">
        <v>0</v>
      </c>
      <c r="AX40" s="11">
        <v>54055.342914741872</v>
      </c>
      <c r="AY40" s="11">
        <v>-40.45493140468691</v>
      </c>
      <c r="AZ40" s="11">
        <v>-7.2751563572472753</v>
      </c>
      <c r="BA40" s="11">
        <v>55101.212887789457</v>
      </c>
      <c r="BB40" s="11">
        <v>193620</v>
      </c>
      <c r="BD40" s="11">
        <f t="shared" si="1"/>
        <v>0</v>
      </c>
      <c r="BE40" s="11">
        <f t="shared" si="2"/>
        <v>0</v>
      </c>
      <c r="BF40" s="11">
        <f t="shared" si="3"/>
        <v>0</v>
      </c>
    </row>
    <row r="41" spans="1:58" x14ac:dyDescent="0.15">
      <c r="A41" s="9" t="s">
        <v>38</v>
      </c>
      <c r="B41" s="12" t="s">
        <v>164</v>
      </c>
      <c r="C41" s="13">
        <f t="shared" si="4"/>
        <v>37</v>
      </c>
      <c r="D41" s="11">
        <v>1878.0908888880456</v>
      </c>
      <c r="E41" s="11">
        <v>2187.1681295736958</v>
      </c>
      <c r="F41" s="11">
        <v>1265.7304449108224</v>
      </c>
      <c r="G41" s="11">
        <v>1362.483941002504</v>
      </c>
      <c r="H41" s="11">
        <v>4334.9583750170059</v>
      </c>
      <c r="I41" s="11">
        <v>1348.9001990073402</v>
      </c>
      <c r="J41" s="11">
        <v>1966.5913671316553</v>
      </c>
      <c r="K41" s="11">
        <v>5023.4210376282199</v>
      </c>
      <c r="L41" s="11">
        <v>2135.946269102471</v>
      </c>
      <c r="M41" s="11">
        <v>2417.8465847753146</v>
      </c>
      <c r="N41" s="11">
        <v>4337.5650426736065</v>
      </c>
      <c r="O41" s="11">
        <v>3243.1653984333338</v>
      </c>
      <c r="P41" s="11">
        <v>851.93860051399304</v>
      </c>
      <c r="Q41" s="11">
        <v>2353.4464734327398</v>
      </c>
      <c r="R41" s="11">
        <v>491.26925645746866</v>
      </c>
      <c r="S41" s="11">
        <v>3323.4175030690653</v>
      </c>
      <c r="T41" s="11">
        <v>3777.8931073190224</v>
      </c>
      <c r="U41" s="11">
        <v>1761.8847796247403</v>
      </c>
      <c r="V41" s="11">
        <v>1421.6008517001717</v>
      </c>
      <c r="W41" s="11">
        <v>1155.1762157809783</v>
      </c>
      <c r="X41" s="11">
        <v>934.82442725143426</v>
      </c>
      <c r="Y41" s="11">
        <v>598.45411327545514</v>
      </c>
      <c r="Z41" s="11">
        <v>636.89124139176408</v>
      </c>
      <c r="AA41" s="11">
        <v>164.89676623053802</v>
      </c>
      <c r="AB41" s="11">
        <v>1374.9877387402871</v>
      </c>
      <c r="AC41" s="11">
        <v>1049.0317091023953</v>
      </c>
      <c r="AD41" s="11">
        <v>358.64072776085277</v>
      </c>
      <c r="AE41" s="11">
        <v>629.56126154148171</v>
      </c>
      <c r="AF41" s="11">
        <v>1113.4813636465444</v>
      </c>
      <c r="AG41" s="11">
        <v>2400.7834972462815</v>
      </c>
      <c r="AH41" s="11">
        <v>249.7207716779364</v>
      </c>
      <c r="AI41" s="11">
        <v>2007.4608603429899</v>
      </c>
      <c r="AJ41" s="11">
        <v>2275.6562137156266</v>
      </c>
      <c r="AK41" s="11">
        <v>10032.385639661221</v>
      </c>
      <c r="AL41" s="11">
        <v>6766.4142440603127</v>
      </c>
      <c r="AM41" s="11">
        <v>5633.2280807987554</v>
      </c>
      <c r="AN41" s="11">
        <v>36930.455478768454</v>
      </c>
      <c r="AO41" s="11">
        <v>2274.6505869996645</v>
      </c>
      <c r="AP41" s="11">
        <v>3805.478267022007</v>
      </c>
      <c r="AQ41" s="11">
        <v>1377.6066075883034</v>
      </c>
      <c r="AR41" s="11">
        <v>31273.894908284165</v>
      </c>
      <c r="AS41" s="11">
        <v>374.7208409559675</v>
      </c>
      <c r="AT41" s="11">
        <v>158901.71981210462</v>
      </c>
      <c r="AU41" s="11">
        <v>2134.8471628900165</v>
      </c>
      <c r="AV41" s="11">
        <v>1566.1799125083633</v>
      </c>
      <c r="AW41" s="11">
        <v>0</v>
      </c>
      <c r="AX41" s="11">
        <v>115066.23024967093</v>
      </c>
      <c r="AY41" s="11">
        <v>40.022862826055025</v>
      </c>
      <c r="AZ41" s="11">
        <v>0</v>
      </c>
      <c r="BA41" s="11">
        <v>118807.28018789536</v>
      </c>
      <c r="BB41" s="11">
        <v>277709</v>
      </c>
      <c r="BD41" s="11">
        <f t="shared" si="1"/>
        <v>0</v>
      </c>
      <c r="BE41" s="11">
        <f t="shared" si="2"/>
        <v>0</v>
      </c>
      <c r="BF41" s="11">
        <f t="shared" si="3"/>
        <v>0</v>
      </c>
    </row>
    <row r="42" spans="1:58" x14ac:dyDescent="0.15">
      <c r="A42" s="9" t="s">
        <v>39</v>
      </c>
      <c r="B42" s="12" t="s">
        <v>165</v>
      </c>
      <c r="C42" s="13">
        <f t="shared" si="4"/>
        <v>38</v>
      </c>
      <c r="D42" s="11">
        <v>151.58600580483571</v>
      </c>
      <c r="E42" s="11">
        <v>612.73951026516522</v>
      </c>
      <c r="F42" s="11">
        <v>762.44159059941433</v>
      </c>
      <c r="G42" s="11">
        <v>347.32072969120134</v>
      </c>
      <c r="H42" s="11">
        <v>161.89761597692524</v>
      </c>
      <c r="I42" s="11">
        <v>167.36180635475307</v>
      </c>
      <c r="J42" s="11">
        <v>91.833940534774356</v>
      </c>
      <c r="K42" s="11">
        <v>115.51202208383873</v>
      </c>
      <c r="L42" s="11">
        <v>181.03576696110918</v>
      </c>
      <c r="M42" s="11">
        <v>113.97382097986596</v>
      </c>
      <c r="N42" s="11">
        <v>289.23160450390924</v>
      </c>
      <c r="O42" s="11">
        <v>287.94043221345868</v>
      </c>
      <c r="P42" s="11">
        <v>127.67729738275693</v>
      </c>
      <c r="Q42" s="11">
        <v>218.37216898547712</v>
      </c>
      <c r="R42" s="11">
        <v>50.640672741401147</v>
      </c>
      <c r="S42" s="11">
        <v>149.15440540254846</v>
      </c>
      <c r="T42" s="11">
        <v>392.81627309717715</v>
      </c>
      <c r="U42" s="11">
        <v>97.965743253116628</v>
      </c>
      <c r="V42" s="11">
        <v>144.27043022942303</v>
      </c>
      <c r="W42" s="11">
        <v>113.69980703865238</v>
      </c>
      <c r="X42" s="11">
        <v>39.037888603129936</v>
      </c>
      <c r="Y42" s="11">
        <v>73.84495514454774</v>
      </c>
      <c r="Z42" s="11">
        <v>32.157724693160745</v>
      </c>
      <c r="AA42" s="11">
        <v>19.109161857808843</v>
      </c>
      <c r="AB42" s="11">
        <v>151.92934491084506</v>
      </c>
      <c r="AC42" s="11">
        <v>76.603945537913503</v>
      </c>
      <c r="AD42" s="11">
        <v>38.222536357583067</v>
      </c>
      <c r="AE42" s="11">
        <v>28.366823528245863</v>
      </c>
      <c r="AF42" s="11">
        <v>94.067159808412171</v>
      </c>
      <c r="AG42" s="11">
        <v>261.66387532662048</v>
      </c>
      <c r="AH42" s="11">
        <v>26.030614420597626</v>
      </c>
      <c r="AI42" s="11">
        <v>416.1154258024859</v>
      </c>
      <c r="AJ42" s="11">
        <v>680.53201855221766</v>
      </c>
      <c r="AK42" s="11">
        <v>3731.4336139010175</v>
      </c>
      <c r="AL42" s="11">
        <v>6252.1784368552098</v>
      </c>
      <c r="AM42" s="11">
        <v>2211.1266775794966</v>
      </c>
      <c r="AN42" s="11">
        <v>2409.5859552502761</v>
      </c>
      <c r="AO42" s="11">
        <v>5337.0008454497574</v>
      </c>
      <c r="AP42" s="11">
        <v>1568.7345637988453</v>
      </c>
      <c r="AQ42" s="11">
        <v>517.93382305059606</v>
      </c>
      <c r="AR42" s="11">
        <v>9483.0127757556093</v>
      </c>
      <c r="AS42" s="11">
        <v>1645.1668174037507</v>
      </c>
      <c r="AT42" s="11">
        <v>39671.326627687929</v>
      </c>
      <c r="AU42" s="11">
        <v>11810.844082955622</v>
      </c>
      <c r="AV42" s="11">
        <v>12174.127203414404</v>
      </c>
      <c r="AW42" s="11">
        <v>5358.4139477381777</v>
      </c>
      <c r="AX42" s="11">
        <v>259575.66255005894</v>
      </c>
      <c r="AY42" s="11">
        <v>1096.4924764284788</v>
      </c>
      <c r="AZ42" s="11">
        <v>49.13311171642065</v>
      </c>
      <c r="BA42" s="11">
        <v>290064.67337231204</v>
      </c>
      <c r="BB42" s="11">
        <v>329736</v>
      </c>
      <c r="BD42" s="11">
        <f t="shared" si="1"/>
        <v>0</v>
      </c>
      <c r="BE42" s="11">
        <f t="shared" si="2"/>
        <v>0</v>
      </c>
      <c r="BF42" s="11">
        <f t="shared" si="3"/>
        <v>0</v>
      </c>
    </row>
    <row r="43" spans="1:58" x14ac:dyDescent="0.15">
      <c r="A43" s="9" t="s">
        <v>40</v>
      </c>
      <c r="B43" s="12" t="s">
        <v>166</v>
      </c>
      <c r="C43" s="13">
        <f t="shared" si="4"/>
        <v>39</v>
      </c>
      <c r="D43" s="11">
        <v>35.537216182816394</v>
      </c>
      <c r="E43" s="11">
        <v>717.54544558744158</v>
      </c>
      <c r="F43" s="11">
        <v>7784.1438404422624</v>
      </c>
      <c r="G43" s="11">
        <v>987.03645144911991</v>
      </c>
      <c r="H43" s="11">
        <v>695.10391365879832</v>
      </c>
      <c r="I43" s="11">
        <v>107.20321374140963</v>
      </c>
      <c r="J43" s="11">
        <v>747.68593337679897</v>
      </c>
      <c r="K43" s="11">
        <v>721.18292657928885</v>
      </c>
      <c r="L43" s="11">
        <v>1063.1997756629733</v>
      </c>
      <c r="M43" s="11">
        <v>2651.5361903081516</v>
      </c>
      <c r="N43" s="11">
        <v>4147.5129093937885</v>
      </c>
      <c r="O43" s="11">
        <v>2164.7289348075446</v>
      </c>
      <c r="P43" s="11">
        <v>245.62603764363962</v>
      </c>
      <c r="Q43" s="11">
        <v>2628.4602273604842</v>
      </c>
      <c r="R43" s="11">
        <v>203.84157261529094</v>
      </c>
      <c r="S43" s="11">
        <v>1033.1329754075862</v>
      </c>
      <c r="T43" s="11">
        <v>2528.4409064247698</v>
      </c>
      <c r="U43" s="11">
        <v>1051.3625603966025</v>
      </c>
      <c r="V43" s="11">
        <v>3666.1843763613706</v>
      </c>
      <c r="W43" s="11">
        <v>475.8116693522901</v>
      </c>
      <c r="X43" s="11">
        <v>737.09488885277938</v>
      </c>
      <c r="Y43" s="11">
        <v>342.60994532009357</v>
      </c>
      <c r="Z43" s="11">
        <v>264.96334735623037</v>
      </c>
      <c r="AA43" s="11">
        <v>149.44605386218146</v>
      </c>
      <c r="AB43" s="11">
        <v>656.13123939161142</v>
      </c>
      <c r="AC43" s="11">
        <v>266.26177743833989</v>
      </c>
      <c r="AD43" s="11">
        <v>438.40975625531405</v>
      </c>
      <c r="AE43" s="11">
        <v>197.47591071422934</v>
      </c>
      <c r="AF43" s="11">
        <v>428.77335254745066</v>
      </c>
      <c r="AG43" s="11">
        <v>3895.2470407516421</v>
      </c>
      <c r="AH43" s="11">
        <v>153.12300541006655</v>
      </c>
      <c r="AI43" s="11">
        <v>6451.5238625897346</v>
      </c>
      <c r="AJ43" s="11">
        <v>3302.6202794425812</v>
      </c>
      <c r="AK43" s="11">
        <v>21134.080509661799</v>
      </c>
      <c r="AL43" s="11">
        <v>8459.0835030294602</v>
      </c>
      <c r="AM43" s="11">
        <v>16721.514293425516</v>
      </c>
      <c r="AN43" s="11">
        <v>17598.050470494894</v>
      </c>
      <c r="AO43" s="11">
        <v>16548.301382788541</v>
      </c>
      <c r="AP43" s="11">
        <v>7335.2598794518271</v>
      </c>
      <c r="AQ43" s="11">
        <v>2982.5741248038803</v>
      </c>
      <c r="AR43" s="11">
        <v>31196.26374468526</v>
      </c>
      <c r="AS43" s="11">
        <v>2225.0654612701933</v>
      </c>
      <c r="AT43" s="11">
        <v>175139.15090629604</v>
      </c>
      <c r="AU43" s="11">
        <v>20638.912246532342</v>
      </c>
      <c r="AV43" s="11">
        <v>4.3643492136288637</v>
      </c>
      <c r="AW43" s="11">
        <v>0</v>
      </c>
      <c r="AX43" s="11">
        <v>15630.195725241678</v>
      </c>
      <c r="AY43" s="11">
        <v>2085.1682469505213</v>
      </c>
      <c r="AZ43" s="11">
        <v>16.208525765775615</v>
      </c>
      <c r="BA43" s="11">
        <v>38374.849093703953</v>
      </c>
      <c r="BB43" s="11">
        <v>213514</v>
      </c>
      <c r="BD43" s="11">
        <f t="shared" si="1"/>
        <v>0</v>
      </c>
      <c r="BE43" s="11">
        <f t="shared" si="2"/>
        <v>0</v>
      </c>
      <c r="BF43" s="11">
        <f t="shared" si="3"/>
        <v>0</v>
      </c>
    </row>
    <row r="44" spans="1:58" x14ac:dyDescent="0.15">
      <c r="A44" s="9" t="s">
        <v>41</v>
      </c>
      <c r="B44" s="2" t="s">
        <v>167</v>
      </c>
      <c r="C44" s="13">
        <f t="shared" si="4"/>
        <v>40</v>
      </c>
      <c r="D44" s="11">
        <v>103.21419281341953</v>
      </c>
      <c r="E44" s="11">
        <v>230.32975962428489</v>
      </c>
      <c r="F44" s="11">
        <v>4093.2694465856544</v>
      </c>
      <c r="G44" s="11">
        <v>218.02367108455616</v>
      </c>
      <c r="H44" s="11">
        <v>263.46464763962501</v>
      </c>
      <c r="I44" s="11">
        <v>54.023704591384877</v>
      </c>
      <c r="J44" s="11">
        <v>283.09065926150151</v>
      </c>
      <c r="K44" s="11">
        <v>388.70619888255328</v>
      </c>
      <c r="L44" s="11">
        <v>191.70444181861893</v>
      </c>
      <c r="M44" s="11">
        <v>166.57701206300214</v>
      </c>
      <c r="N44" s="11">
        <v>104.47480460975953</v>
      </c>
      <c r="O44" s="11">
        <v>276.26608116045639</v>
      </c>
      <c r="P44" s="11">
        <v>128.02669570031972</v>
      </c>
      <c r="Q44" s="11">
        <v>457.55213604672844</v>
      </c>
      <c r="R44" s="11">
        <v>55.23694147647511</v>
      </c>
      <c r="S44" s="11">
        <v>556.34183050030435</v>
      </c>
      <c r="T44" s="11">
        <v>468.37370553732711</v>
      </c>
      <c r="U44" s="11">
        <v>137.79099472135596</v>
      </c>
      <c r="V44" s="11">
        <v>162.44283361521596</v>
      </c>
      <c r="W44" s="11">
        <v>166.80831464966437</v>
      </c>
      <c r="X44" s="11">
        <v>96.782777720511405</v>
      </c>
      <c r="Y44" s="11">
        <v>272.10504867917774</v>
      </c>
      <c r="Z44" s="11">
        <v>56.494432664189276</v>
      </c>
      <c r="AA44" s="11">
        <v>13.596748861368933</v>
      </c>
      <c r="AB44" s="11">
        <v>195.86943587764276</v>
      </c>
      <c r="AC44" s="11">
        <v>176.04258647395895</v>
      </c>
      <c r="AD44" s="11">
        <v>59.462452666724062</v>
      </c>
      <c r="AE44" s="11">
        <v>76.077773046917343</v>
      </c>
      <c r="AF44" s="11">
        <v>140.66927620261592</v>
      </c>
      <c r="AG44" s="11">
        <v>666.43450379945273</v>
      </c>
      <c r="AH44" s="11">
        <v>69.684381270065543</v>
      </c>
      <c r="AI44" s="11">
        <v>405.57301029225812</v>
      </c>
      <c r="AJ44" s="11">
        <v>417.36791531866231</v>
      </c>
      <c r="AK44" s="11">
        <v>8060.7294986285797</v>
      </c>
      <c r="AL44" s="11">
        <v>1498.7198415230055</v>
      </c>
      <c r="AM44" s="11">
        <v>3572.4949022198289</v>
      </c>
      <c r="AN44" s="11">
        <v>1102.1379992860693</v>
      </c>
      <c r="AO44" s="11">
        <v>3755.8742268047004</v>
      </c>
      <c r="AP44" s="11">
        <v>1987.776339087822</v>
      </c>
      <c r="AQ44" s="11">
        <v>618.14510100289885</v>
      </c>
      <c r="AR44" s="11">
        <v>6931.5146644029292</v>
      </c>
      <c r="AS44" s="11">
        <v>112.09604829062795</v>
      </c>
      <c r="AT44" s="11">
        <v>38791.367036502219</v>
      </c>
      <c r="AU44" s="11">
        <v>2095.7189088718851</v>
      </c>
      <c r="AV44" s="11">
        <v>0.28840842733375455</v>
      </c>
      <c r="AW44" s="11">
        <v>0</v>
      </c>
      <c r="AX44" s="11">
        <v>181136.59618327158</v>
      </c>
      <c r="AY44" s="11">
        <v>4932.5546085832038</v>
      </c>
      <c r="AZ44" s="11">
        <v>1.4748543437810975</v>
      </c>
      <c r="BA44" s="11">
        <v>188166.63296349777</v>
      </c>
      <c r="BB44" s="11">
        <v>226958</v>
      </c>
      <c r="BD44" s="11">
        <f t="shared" si="1"/>
        <v>0</v>
      </c>
      <c r="BE44" s="11">
        <f t="shared" si="2"/>
        <v>0</v>
      </c>
      <c r="BF44" s="11">
        <f t="shared" si="3"/>
        <v>0</v>
      </c>
    </row>
    <row r="45" spans="1:58" x14ac:dyDescent="0.15">
      <c r="A45" s="9" t="s">
        <v>42</v>
      </c>
      <c r="B45" s="12" t="s">
        <v>168</v>
      </c>
      <c r="C45" s="13">
        <f t="shared" si="4"/>
        <v>41</v>
      </c>
      <c r="D45" s="11">
        <v>153.76893281587516</v>
      </c>
      <c r="E45" s="11">
        <v>114.13049854245304</v>
      </c>
      <c r="F45" s="11">
        <v>478.90046814656347</v>
      </c>
      <c r="G45" s="11">
        <v>141.1015923245682</v>
      </c>
      <c r="H45" s="11">
        <v>187.65698731122657</v>
      </c>
      <c r="I45" s="11">
        <v>72.910688269686901</v>
      </c>
      <c r="J45" s="11">
        <v>111.86531897805962</v>
      </c>
      <c r="K45" s="11">
        <v>112.27513390046457</v>
      </c>
      <c r="L45" s="11">
        <v>112.10772404150396</v>
      </c>
      <c r="M45" s="11">
        <v>165.82772449204936</v>
      </c>
      <c r="N45" s="11">
        <v>254.64679287599432</v>
      </c>
      <c r="O45" s="11">
        <v>168.57458120339746</v>
      </c>
      <c r="P45" s="11">
        <v>61.044308156466961</v>
      </c>
      <c r="Q45" s="11">
        <v>488.47547953489334</v>
      </c>
      <c r="R45" s="11">
        <v>25.268176546638475</v>
      </c>
      <c r="S45" s="11">
        <v>122.17078483233701</v>
      </c>
      <c r="T45" s="11">
        <v>238.27775248774557</v>
      </c>
      <c r="U45" s="11">
        <v>97.517326990463019</v>
      </c>
      <c r="V45" s="11">
        <v>216.63138865408447</v>
      </c>
      <c r="W45" s="11">
        <v>79.467118948166771</v>
      </c>
      <c r="X45" s="11">
        <v>79.159184409229411</v>
      </c>
      <c r="Y45" s="11">
        <v>42.255919439860122</v>
      </c>
      <c r="Z45" s="11">
        <v>41.311778046199116</v>
      </c>
      <c r="AA45" s="11">
        <v>12.989847105280637</v>
      </c>
      <c r="AB45" s="11">
        <v>126.18985165256197</v>
      </c>
      <c r="AC45" s="11">
        <v>100.89959237402236</v>
      </c>
      <c r="AD45" s="11">
        <v>61.030374114292073</v>
      </c>
      <c r="AE45" s="11">
        <v>22.9590843980966</v>
      </c>
      <c r="AF45" s="11">
        <v>116.75132680405505</v>
      </c>
      <c r="AG45" s="11">
        <v>255.74601706811552</v>
      </c>
      <c r="AH45" s="11">
        <v>37.860228911970417</v>
      </c>
      <c r="AI45" s="11">
        <v>920.5621698013739</v>
      </c>
      <c r="AJ45" s="11">
        <v>208.28711484111122</v>
      </c>
      <c r="AK45" s="11">
        <v>1356.5926408129126</v>
      </c>
      <c r="AL45" s="11">
        <v>703.48109401722752</v>
      </c>
      <c r="AM45" s="11">
        <v>866.87761312733073</v>
      </c>
      <c r="AN45" s="11">
        <v>878.14357817327948</v>
      </c>
      <c r="AO45" s="11">
        <v>982.28866048977613</v>
      </c>
      <c r="AP45" s="11">
        <v>684.03968685257746</v>
      </c>
      <c r="AQ45" s="11">
        <v>142.58741917596865</v>
      </c>
      <c r="AR45" s="11">
        <v>1683.738476563022</v>
      </c>
      <c r="AS45" s="11">
        <v>224.98284809643368</v>
      </c>
      <c r="AT45" s="11">
        <v>12951.353285327335</v>
      </c>
      <c r="AU45" s="11">
        <v>1250.6121171164139</v>
      </c>
      <c r="AV45" s="11">
        <v>591304.53730208252</v>
      </c>
      <c r="AW45" s="11">
        <v>36.36753973843625</v>
      </c>
      <c r="AX45" s="11">
        <v>9003.5585861419004</v>
      </c>
      <c r="AY45" s="11">
        <v>328.17356183206095</v>
      </c>
      <c r="AZ45" s="11">
        <v>42.397607761277449</v>
      </c>
      <c r="BA45" s="11">
        <v>601965.64671467268</v>
      </c>
      <c r="BB45" s="11">
        <v>614917</v>
      </c>
      <c r="BD45" s="11">
        <f t="shared" si="1"/>
        <v>0</v>
      </c>
      <c r="BE45" s="11">
        <f t="shared" si="2"/>
        <v>0</v>
      </c>
      <c r="BF45" s="11">
        <f t="shared" si="3"/>
        <v>0</v>
      </c>
    </row>
    <row r="46" spans="1:58" x14ac:dyDescent="0.15">
      <c r="A46" s="9" t="s">
        <v>43</v>
      </c>
      <c r="B46" s="12" t="s">
        <v>169</v>
      </c>
      <c r="C46" s="13">
        <f t="shared" si="4"/>
        <v>42</v>
      </c>
      <c r="D46" s="11">
        <v>325.23018094018397</v>
      </c>
      <c r="E46" s="11">
        <v>87.94696839016585</v>
      </c>
      <c r="F46" s="11">
        <v>686.25922968505506</v>
      </c>
      <c r="G46" s="11">
        <v>149.79411645817112</v>
      </c>
      <c r="H46" s="11">
        <v>180.85426623028718</v>
      </c>
      <c r="I46" s="11">
        <v>61.985472783908385</v>
      </c>
      <c r="J46" s="11">
        <v>137.82193584715361</v>
      </c>
      <c r="K46" s="11">
        <v>214.01408927519034</v>
      </c>
      <c r="L46" s="11">
        <v>192.60481903171657</v>
      </c>
      <c r="M46" s="11">
        <v>236.40965791776514</v>
      </c>
      <c r="N46" s="11">
        <v>312.88121072149556</v>
      </c>
      <c r="O46" s="11">
        <v>212.52580522385071</v>
      </c>
      <c r="P46" s="11">
        <v>119.18245566881392</v>
      </c>
      <c r="Q46" s="11">
        <v>180.36589739251639</v>
      </c>
      <c r="R46" s="11">
        <v>32.485130484030826</v>
      </c>
      <c r="S46" s="11">
        <v>151.92717347079096</v>
      </c>
      <c r="T46" s="11">
        <v>317.09923647830078</v>
      </c>
      <c r="U46" s="11">
        <v>111.15780047061033</v>
      </c>
      <c r="V46" s="11">
        <v>137.69431660173342</v>
      </c>
      <c r="W46" s="11">
        <v>112.08547680784575</v>
      </c>
      <c r="X46" s="11">
        <v>82.32318575865618</v>
      </c>
      <c r="Y46" s="11">
        <v>126.31646359664093</v>
      </c>
      <c r="Z46" s="11">
        <v>79.83219812742044</v>
      </c>
      <c r="AA46" s="11">
        <v>23.078716675405992</v>
      </c>
      <c r="AB46" s="11">
        <v>155.0212079748153</v>
      </c>
      <c r="AC46" s="11">
        <v>175.77497203393747</v>
      </c>
      <c r="AD46" s="11">
        <v>89.738751830828008</v>
      </c>
      <c r="AE46" s="11">
        <v>34.41832060434723</v>
      </c>
      <c r="AF46" s="11">
        <v>197.53061460615223</v>
      </c>
      <c r="AG46" s="11">
        <v>254.22837555653172</v>
      </c>
      <c r="AH46" s="11">
        <v>40.472270543817444</v>
      </c>
      <c r="AI46" s="11">
        <v>105.78306222275984</v>
      </c>
      <c r="AJ46" s="11">
        <v>463.33524585044603</v>
      </c>
      <c r="AK46" s="11">
        <v>1493.8389038890407</v>
      </c>
      <c r="AL46" s="11">
        <v>593.30574850866776</v>
      </c>
      <c r="AM46" s="11">
        <v>703.80216707397039</v>
      </c>
      <c r="AN46" s="11">
        <v>356.52180696786996</v>
      </c>
      <c r="AO46" s="11">
        <v>990.9155474373274</v>
      </c>
      <c r="AP46" s="11">
        <v>379.67163664908378</v>
      </c>
      <c r="AQ46" s="11">
        <v>92.704904634251164</v>
      </c>
      <c r="AR46" s="11">
        <v>1124.7610714139239</v>
      </c>
      <c r="AS46" s="11">
        <v>87.662082078934404</v>
      </c>
      <c r="AT46" s="11">
        <v>11611.362493914416</v>
      </c>
      <c r="AU46" s="11">
        <v>1212.0934926496402</v>
      </c>
      <c r="AV46" s="11">
        <v>35.783493791361501</v>
      </c>
      <c r="AW46" s="11">
        <v>28624.193082072241</v>
      </c>
      <c r="AX46" s="11">
        <v>40848.155102211451</v>
      </c>
      <c r="AY46" s="11">
        <v>1757.0456212850461</v>
      </c>
      <c r="AZ46" s="11">
        <v>132.36671407585237</v>
      </c>
      <c r="BA46" s="11">
        <v>72609.637506085579</v>
      </c>
      <c r="BB46" s="11">
        <v>84221</v>
      </c>
      <c r="BD46" s="11">
        <f t="shared" si="1"/>
        <v>0</v>
      </c>
      <c r="BE46" s="11">
        <f t="shared" si="2"/>
        <v>0</v>
      </c>
      <c r="BF46" s="11">
        <f t="shared" si="3"/>
        <v>0</v>
      </c>
    </row>
    <row r="47" spans="1:58" x14ac:dyDescent="0.15">
      <c r="A47" s="9"/>
      <c r="B47" s="14" t="s">
        <v>170</v>
      </c>
      <c r="C47" s="13">
        <f t="shared" si="4"/>
        <v>43</v>
      </c>
      <c r="D47" s="11">
        <v>103003.30928164296</v>
      </c>
      <c r="E47" s="11">
        <v>22047.314790972727</v>
      </c>
      <c r="F47" s="11">
        <v>46209.094954352142</v>
      </c>
      <c r="G47" s="11">
        <v>26869.8126037724</v>
      </c>
      <c r="H47" s="11">
        <v>59054.681885663158</v>
      </c>
      <c r="I47" s="11">
        <v>17964.684358459777</v>
      </c>
      <c r="J47" s="11">
        <v>40296.474399967548</v>
      </c>
      <c r="K47" s="11">
        <v>57034.323743041641</v>
      </c>
      <c r="L47" s="11">
        <v>34168.159219371395</v>
      </c>
      <c r="M47" s="11">
        <v>39049.732966042291</v>
      </c>
      <c r="N47" s="11">
        <v>83129.426833569116</v>
      </c>
      <c r="O47" s="11">
        <v>65659.780692863642</v>
      </c>
      <c r="P47" s="11">
        <v>24768.185435931377</v>
      </c>
      <c r="Q47" s="11">
        <v>44182.60234769751</v>
      </c>
      <c r="R47" s="11">
        <v>10007.053284296917</v>
      </c>
      <c r="S47" s="11">
        <v>43698.252391497772</v>
      </c>
      <c r="T47" s="11">
        <v>149528.21681608117</v>
      </c>
      <c r="U47" s="11">
        <v>26946.491671840096</v>
      </c>
      <c r="V47" s="11">
        <v>29178.447580340686</v>
      </c>
      <c r="W47" s="11">
        <v>23892.3616165735</v>
      </c>
      <c r="X47" s="11">
        <v>21049.952565107909</v>
      </c>
      <c r="Y47" s="11">
        <v>19408.650940219781</v>
      </c>
      <c r="Z47" s="11">
        <v>15948.650714718458</v>
      </c>
      <c r="AA47" s="11">
        <v>7544.0802169464478</v>
      </c>
      <c r="AB47" s="11">
        <v>53779.149656202469</v>
      </c>
      <c r="AC47" s="11">
        <v>67593.739733172624</v>
      </c>
      <c r="AD47" s="11">
        <v>25295.901521964406</v>
      </c>
      <c r="AE47" s="11">
        <v>16090.412966053755</v>
      </c>
      <c r="AF47" s="11">
        <v>47653.599621894478</v>
      </c>
      <c r="AG47" s="11">
        <v>48707.696948726094</v>
      </c>
      <c r="AH47" s="11">
        <v>8553.6446850311186</v>
      </c>
      <c r="AI47" s="11">
        <v>67550.809415091033</v>
      </c>
      <c r="AJ47" s="11">
        <v>98960.490204863832</v>
      </c>
      <c r="AK47" s="11">
        <v>115185.18214430682</v>
      </c>
      <c r="AL47" s="11">
        <v>108828.14725518783</v>
      </c>
      <c r="AM47" s="11">
        <v>79953.94537221473</v>
      </c>
      <c r="AN47" s="11">
        <v>90031.446966904754</v>
      </c>
      <c r="AO47" s="11">
        <v>122620.82149963299</v>
      </c>
      <c r="AP47" s="11">
        <v>69850.322080429949</v>
      </c>
      <c r="AQ47" s="11">
        <v>15017.13174643885</v>
      </c>
      <c r="AR47" s="11">
        <v>179018.36223142702</v>
      </c>
      <c r="AS47" s="11">
        <v>26729.039223188975</v>
      </c>
      <c r="AT47" s="11">
        <v>2252059.584583703</v>
      </c>
      <c r="AU47" s="11">
        <v>388500.9139742871</v>
      </c>
      <c r="AV47" s="11">
        <v>609500.31362580252</v>
      </c>
      <c r="AW47" s="11">
        <v>34282.715124847295</v>
      </c>
      <c r="AX47" s="11">
        <v>1514626.2722200011</v>
      </c>
      <c r="AY47" s="11">
        <v>471078.10571620683</v>
      </c>
      <c r="AZ47" s="11">
        <v>38574.094755153325</v>
      </c>
      <c r="BA47" s="11">
        <v>3056562.4154162975</v>
      </c>
      <c r="BB47" s="11">
        <v>5308622</v>
      </c>
      <c r="BD47" s="11">
        <f t="shared" si="1"/>
        <v>0</v>
      </c>
      <c r="BE47" s="11">
        <f t="shared" si="2"/>
        <v>0</v>
      </c>
      <c r="BF47" s="11">
        <f t="shared" si="3"/>
        <v>0</v>
      </c>
    </row>
    <row r="48" spans="1:58" x14ac:dyDescent="0.15">
      <c r="A48" s="3"/>
      <c r="B48" s="15" t="s">
        <v>171</v>
      </c>
      <c r="C48" s="13">
        <f t="shared" si="4"/>
        <v>44</v>
      </c>
      <c r="D48" s="11">
        <v>14708.404628711714</v>
      </c>
      <c r="E48" s="11">
        <v>2797.646881648343</v>
      </c>
      <c r="F48" s="11">
        <v>5513.8710304439674</v>
      </c>
      <c r="G48" s="11">
        <v>3823.8764464841111</v>
      </c>
      <c r="H48" s="11">
        <v>11113.074767112015</v>
      </c>
      <c r="I48" s="11">
        <v>4073.9253514420247</v>
      </c>
      <c r="J48" s="11">
        <v>5867.535315135473</v>
      </c>
      <c r="K48" s="11">
        <v>8388.6510751229616</v>
      </c>
      <c r="L48" s="11">
        <v>5493.0822996071529</v>
      </c>
      <c r="M48" s="11">
        <v>10064.045582336068</v>
      </c>
      <c r="N48" s="11">
        <v>13312.002772028338</v>
      </c>
      <c r="O48" s="11">
        <v>11571.987411112194</v>
      </c>
      <c r="P48" s="11">
        <v>1730.3885307531405</v>
      </c>
      <c r="Q48" s="11">
        <v>3793.5824170307123</v>
      </c>
      <c r="R48" s="11">
        <v>2155.9437063808764</v>
      </c>
      <c r="S48" s="11">
        <v>8565.064843739854</v>
      </c>
      <c r="T48" s="11">
        <v>41753.705221248289</v>
      </c>
      <c r="U48" s="11">
        <v>5319.1000980777417</v>
      </c>
      <c r="V48" s="11">
        <v>3978.5670645623827</v>
      </c>
      <c r="W48" s="11">
        <v>5465.0857787128771</v>
      </c>
      <c r="X48" s="11">
        <v>2884.1861522999684</v>
      </c>
      <c r="Y48" s="11">
        <v>1882.0825551042685</v>
      </c>
      <c r="Z48" s="11">
        <v>1401.1215862523575</v>
      </c>
      <c r="AA48" s="11">
        <v>109.68909717401269</v>
      </c>
      <c r="AB48" s="11">
        <v>4057.5831076847812</v>
      </c>
      <c r="AC48" s="11">
        <v>1028.2635602177345</v>
      </c>
      <c r="AD48" s="11">
        <v>583.61405392837935</v>
      </c>
      <c r="AE48" s="11">
        <v>355.1350612659827</v>
      </c>
      <c r="AF48" s="11">
        <v>919.41370708822876</v>
      </c>
      <c r="AG48" s="11">
        <v>4051.2982591119053</v>
      </c>
      <c r="AH48" s="11">
        <v>1170.2799924492751</v>
      </c>
      <c r="AI48" s="11">
        <v>6172.21445742593</v>
      </c>
      <c r="AJ48" s="11">
        <v>8137.3250770383056</v>
      </c>
      <c r="AK48" s="11">
        <v>9113.3574320529315</v>
      </c>
      <c r="AL48" s="11">
        <v>12478.071431193986</v>
      </c>
      <c r="AM48" s="11">
        <v>5831.2530766539503</v>
      </c>
      <c r="AN48" s="11">
        <v>3599.05419992622</v>
      </c>
      <c r="AO48" s="11">
        <v>8855.893181124522</v>
      </c>
      <c r="AP48" s="11">
        <v>4459.9617371373042</v>
      </c>
      <c r="AQ48" s="11">
        <v>714.66546590113671</v>
      </c>
      <c r="AR48" s="11">
        <v>9944.6681697258191</v>
      </c>
      <c r="AS48" s="11">
        <v>1387.9338159730635</v>
      </c>
      <c r="AT48" s="11">
        <v>258626.60639842029</v>
      </c>
      <c r="AU48" s="11">
        <v>0</v>
      </c>
      <c r="AV48" s="11">
        <v>790.95435167743346</v>
      </c>
      <c r="AW48" s="11">
        <v>108.17631060623022</v>
      </c>
      <c r="AX48" s="11">
        <v>82022.761790980148</v>
      </c>
      <c r="AY48" s="11">
        <v>61609.135317819921</v>
      </c>
      <c r="AZ48" s="11">
        <v>5376.3658304959672</v>
      </c>
      <c r="BA48" s="11">
        <v>149907.39360157977</v>
      </c>
      <c r="BB48" s="11">
        <v>408534</v>
      </c>
      <c r="BD48" s="11">
        <f t="shared" si="1"/>
        <v>0</v>
      </c>
      <c r="BE48" s="11">
        <f t="shared" si="2"/>
        <v>0</v>
      </c>
      <c r="BF48" s="11">
        <f t="shared" si="3"/>
        <v>0</v>
      </c>
    </row>
    <row r="49" spans="1:58" x14ac:dyDescent="0.15">
      <c r="B49" s="15" t="s">
        <v>172</v>
      </c>
      <c r="C49" s="13">
        <f t="shared" si="4"/>
        <v>45</v>
      </c>
      <c r="D49" s="11">
        <v>268.6480396411568</v>
      </c>
      <c r="E49" s="11">
        <v>76.048970707518222</v>
      </c>
      <c r="F49" s="11">
        <v>155.23704739552898</v>
      </c>
      <c r="G49" s="11">
        <v>109.20356465844118</v>
      </c>
      <c r="H49" s="11">
        <v>299.37593003227238</v>
      </c>
      <c r="I49" s="11">
        <v>72.668403920867846</v>
      </c>
      <c r="J49" s="11">
        <v>302.75273799190859</v>
      </c>
      <c r="K49" s="11">
        <v>463.68031355647918</v>
      </c>
      <c r="L49" s="11">
        <v>310.89357379178148</v>
      </c>
      <c r="M49" s="11">
        <v>532.62688814757746</v>
      </c>
      <c r="N49" s="11">
        <v>750.7092550800154</v>
      </c>
      <c r="O49" s="11">
        <v>549.13239600738109</v>
      </c>
      <c r="P49" s="11">
        <v>123.24826874404833</v>
      </c>
      <c r="Q49" s="11">
        <v>177.39365159777088</v>
      </c>
      <c r="R49" s="11">
        <v>131.56081294463962</v>
      </c>
      <c r="S49" s="11">
        <v>123.4405821296445</v>
      </c>
      <c r="T49" s="11">
        <v>376.95134836699953</v>
      </c>
      <c r="U49" s="11">
        <v>263.7112260055041</v>
      </c>
      <c r="V49" s="11">
        <v>168.9648096744433</v>
      </c>
      <c r="W49" s="11">
        <v>393.9822159524573</v>
      </c>
      <c r="X49" s="11">
        <v>305.17355488191538</v>
      </c>
      <c r="Y49" s="11">
        <v>367.98336415978559</v>
      </c>
      <c r="Z49" s="11">
        <v>149.05721082735414</v>
      </c>
      <c r="AA49" s="11">
        <v>5.1872315025452149</v>
      </c>
      <c r="AB49" s="11">
        <v>65.444050810999883</v>
      </c>
      <c r="AC49" s="11">
        <v>36.238529529363433</v>
      </c>
      <c r="AD49" s="11">
        <v>27.939176073311412</v>
      </c>
      <c r="AE49" s="11">
        <v>18.500957093952607</v>
      </c>
      <c r="AF49" s="11">
        <v>32.398657341986635</v>
      </c>
      <c r="AG49" s="11">
        <v>110.55618611423877</v>
      </c>
      <c r="AH49" s="11">
        <v>80.478818472605155</v>
      </c>
      <c r="AI49" s="11">
        <v>110.39211593640438</v>
      </c>
      <c r="AJ49" s="11">
        <v>496.0606715817699</v>
      </c>
      <c r="AK49" s="11">
        <v>135.53471486608109</v>
      </c>
      <c r="AL49" s="11">
        <v>222.69616781558446</v>
      </c>
      <c r="AM49" s="11">
        <v>142.47043142315854</v>
      </c>
      <c r="AN49" s="11">
        <v>47.77044380386878</v>
      </c>
      <c r="AO49" s="11">
        <v>330.64602078414367</v>
      </c>
      <c r="AP49" s="11">
        <v>121.26208765485818</v>
      </c>
      <c r="AQ49" s="11">
        <v>14.018041270316203</v>
      </c>
      <c r="AR49" s="11">
        <v>169.89923936938607</v>
      </c>
      <c r="AS49" s="11">
        <v>95.796468496845392</v>
      </c>
      <c r="AT49" s="11">
        <v>8735.7341761569114</v>
      </c>
      <c r="AU49" s="11">
        <v>0</v>
      </c>
      <c r="AV49" s="11">
        <v>24.024761472058156</v>
      </c>
      <c r="AW49" s="11">
        <v>0</v>
      </c>
      <c r="AX49" s="11">
        <v>3732.1893335549366</v>
      </c>
      <c r="AY49" s="11">
        <v>4221.4011132905389</v>
      </c>
      <c r="AZ49" s="11">
        <v>360.65061552555522</v>
      </c>
      <c r="BA49" s="11">
        <v>8338.2658238430868</v>
      </c>
      <c r="BB49" s="11">
        <v>17074</v>
      </c>
      <c r="BD49" s="11">
        <f t="shared" si="1"/>
        <v>0</v>
      </c>
      <c r="BE49" s="11">
        <f t="shared" si="2"/>
        <v>0</v>
      </c>
      <c r="BF49" s="11">
        <f t="shared" si="3"/>
        <v>0</v>
      </c>
    </row>
    <row r="50" spans="1:58" x14ac:dyDescent="0.15">
      <c r="B50" s="15" t="s">
        <v>173</v>
      </c>
      <c r="C50" s="13">
        <f t="shared" si="4"/>
        <v>46</v>
      </c>
      <c r="D50" s="11">
        <v>4334.964467020045</v>
      </c>
      <c r="E50" s="11">
        <v>973.98433355941177</v>
      </c>
      <c r="F50" s="11">
        <v>1680.3053619798343</v>
      </c>
      <c r="G50" s="11">
        <v>1527.8266327922217</v>
      </c>
      <c r="H50" s="11">
        <v>2173.7510151529468</v>
      </c>
      <c r="I50" s="11">
        <v>1004.6596076405217</v>
      </c>
      <c r="J50" s="11">
        <v>1206.7509642888481</v>
      </c>
      <c r="K50" s="11">
        <v>2297.3053535463409</v>
      </c>
      <c r="L50" s="11">
        <v>1872.0462624037514</v>
      </c>
      <c r="M50" s="11">
        <v>2655.3800879543342</v>
      </c>
      <c r="N50" s="11">
        <v>3270.0463626386377</v>
      </c>
      <c r="O50" s="11">
        <v>2012.8969880493605</v>
      </c>
      <c r="P50" s="11">
        <v>1120.9617544382199</v>
      </c>
      <c r="Q50" s="11">
        <v>1745.6952664942094</v>
      </c>
      <c r="R50" s="11">
        <v>282.42961260962068</v>
      </c>
      <c r="S50" s="11">
        <v>1152.3651854751981</v>
      </c>
      <c r="T50" s="11">
        <v>2672.9253799223366</v>
      </c>
      <c r="U50" s="11">
        <v>891.23874573117871</v>
      </c>
      <c r="V50" s="11">
        <v>1249.6182198648535</v>
      </c>
      <c r="W50" s="11">
        <v>520.80011002999959</v>
      </c>
      <c r="X50" s="11">
        <v>537.88645064658294</v>
      </c>
      <c r="Y50" s="11">
        <v>639.88157123499934</v>
      </c>
      <c r="Z50" s="11">
        <v>893.02188733103492</v>
      </c>
      <c r="AA50" s="11">
        <v>119.98069244841558</v>
      </c>
      <c r="AB50" s="11">
        <v>1153.4381248248221</v>
      </c>
      <c r="AC50" s="11">
        <v>3005.6620099682491</v>
      </c>
      <c r="AD50" s="11">
        <v>1254.8249154258287</v>
      </c>
      <c r="AE50" s="11">
        <v>398.63671200950176</v>
      </c>
      <c r="AF50" s="11">
        <v>433.18438819348978</v>
      </c>
      <c r="AG50" s="11">
        <v>2195.372185380847</v>
      </c>
      <c r="AH50" s="11">
        <v>347.67474356956586</v>
      </c>
      <c r="AI50" s="11">
        <v>7091.2096228473265</v>
      </c>
      <c r="AJ50" s="11">
        <v>4428.4161266616966</v>
      </c>
      <c r="AK50" s="11">
        <v>4109.8784778175786</v>
      </c>
      <c r="AL50" s="11">
        <v>4708.7424390040569</v>
      </c>
      <c r="AM50" s="11">
        <v>5294.1076445511999</v>
      </c>
      <c r="AN50" s="11">
        <v>3095.4865119665019</v>
      </c>
      <c r="AO50" s="11">
        <v>9087.8111619436349</v>
      </c>
      <c r="AP50" s="11">
        <v>4902.3242214510256</v>
      </c>
      <c r="AQ50" s="11">
        <v>265.59257548108718</v>
      </c>
      <c r="AR50" s="11">
        <v>9613.8512619753074</v>
      </c>
      <c r="AS50" s="11">
        <v>2167.2746851986885</v>
      </c>
      <c r="AT50" s="11">
        <v>100390.21012152331</v>
      </c>
      <c r="AU50" s="11">
        <v>11585.485260426825</v>
      </c>
      <c r="AV50" s="11">
        <v>724.18498619265074</v>
      </c>
      <c r="AW50" s="11">
        <v>0.12144020123039125</v>
      </c>
      <c r="AX50" s="11">
        <v>85175.187248070506</v>
      </c>
      <c r="AY50" s="11">
        <v>19119.846546966102</v>
      </c>
      <c r="AZ50" s="11">
        <v>1795.9643966193853</v>
      </c>
      <c r="BA50" s="11">
        <v>118400.78987847666</v>
      </c>
      <c r="BB50" s="11">
        <v>218791</v>
      </c>
      <c r="BD50" s="11">
        <f t="shared" si="1"/>
        <v>0</v>
      </c>
      <c r="BE50" s="11">
        <f t="shared" si="2"/>
        <v>0</v>
      </c>
      <c r="BF50" s="11">
        <f t="shared" si="3"/>
        <v>0</v>
      </c>
    </row>
    <row r="51" spans="1:58" x14ac:dyDescent="0.15">
      <c r="B51" s="15" t="s">
        <v>174</v>
      </c>
      <c r="C51" s="13">
        <f t="shared" si="4"/>
        <v>47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D51" s="11">
        <f t="shared" si="1"/>
        <v>0</v>
      </c>
      <c r="BE51" s="11">
        <f t="shared" si="2"/>
        <v>0</v>
      </c>
      <c r="BF51" s="11">
        <f t="shared" si="3"/>
        <v>0</v>
      </c>
    </row>
    <row r="52" spans="1:58" x14ac:dyDescent="0.15">
      <c r="B52" s="15" t="s">
        <v>175</v>
      </c>
      <c r="C52" s="13">
        <f t="shared" si="4"/>
        <v>48</v>
      </c>
      <c r="D52" s="11">
        <v>1522.6133712400942</v>
      </c>
      <c r="E52" s="11">
        <v>76.688015556537437</v>
      </c>
      <c r="F52" s="11">
        <v>215.89502193669864</v>
      </c>
      <c r="G52" s="11">
        <v>178.53136614810114</v>
      </c>
      <c r="H52" s="11">
        <v>248.63378073455632</v>
      </c>
      <c r="I52" s="11">
        <v>69.510317971519328</v>
      </c>
      <c r="J52" s="11">
        <v>168.68928065686822</v>
      </c>
      <c r="K52" s="11">
        <v>489.45452537407584</v>
      </c>
      <c r="L52" s="11">
        <v>333.16654763410799</v>
      </c>
      <c r="M52" s="11">
        <v>971.45042991779439</v>
      </c>
      <c r="N52" s="11">
        <v>728.34219597064964</v>
      </c>
      <c r="O52" s="11">
        <v>306.6947872497372</v>
      </c>
      <c r="P52" s="11">
        <v>292.1956102424171</v>
      </c>
      <c r="Q52" s="11">
        <v>235.77767006491808</v>
      </c>
      <c r="R52" s="11">
        <v>25.825524785913547</v>
      </c>
      <c r="S52" s="11">
        <v>83.366360300295284</v>
      </c>
      <c r="T52" s="11">
        <v>100.84293573323984</v>
      </c>
      <c r="U52" s="11">
        <v>110.73136348735856</v>
      </c>
      <c r="V52" s="11">
        <v>164.89881240512204</v>
      </c>
      <c r="W52" s="11">
        <v>49.19145727632867</v>
      </c>
      <c r="X52" s="11">
        <v>22.066970659974317</v>
      </c>
      <c r="Y52" s="11">
        <v>39.533726551988657</v>
      </c>
      <c r="Z52" s="11">
        <v>43.362800151478567</v>
      </c>
      <c r="AA52" s="11">
        <v>5.3101772409041228</v>
      </c>
      <c r="AB52" s="11">
        <v>129.34733896333648</v>
      </c>
      <c r="AC52" s="11">
        <v>70.895485834120763</v>
      </c>
      <c r="AD52" s="11">
        <v>45.983656643927723</v>
      </c>
      <c r="AE52" s="11">
        <v>26.899721977354787</v>
      </c>
      <c r="AF52" s="11">
        <v>31.05582331694789</v>
      </c>
      <c r="AG52" s="11">
        <v>486.47720743326153</v>
      </c>
      <c r="AH52" s="11">
        <v>85.444202116688189</v>
      </c>
      <c r="AI52" s="11">
        <v>171.21853114102655</v>
      </c>
      <c r="AJ52" s="11">
        <v>1150.2819209315289</v>
      </c>
      <c r="AK52" s="11">
        <v>125.73254872576172</v>
      </c>
      <c r="AL52" s="11">
        <v>179.95230570593986</v>
      </c>
      <c r="AM52" s="11">
        <v>247.82697642357334</v>
      </c>
      <c r="AN52" s="11">
        <v>191.42533886997211</v>
      </c>
      <c r="AO52" s="11">
        <v>2240.5413486911743</v>
      </c>
      <c r="AP52" s="11">
        <v>257.50374630171018</v>
      </c>
      <c r="AQ52" s="11">
        <v>26.549898762516555</v>
      </c>
      <c r="AR52" s="11">
        <v>578.61976251007809</v>
      </c>
      <c r="AS52" s="11">
        <v>221.90974346986502</v>
      </c>
      <c r="AT52" s="11">
        <v>12750.438607109463</v>
      </c>
      <c r="AU52" s="11">
        <v>2686.6168518468203</v>
      </c>
      <c r="AV52" s="11">
        <v>133.22631870304468</v>
      </c>
      <c r="AW52" s="11">
        <v>0</v>
      </c>
      <c r="AX52" s="11">
        <v>12385.858940273522</v>
      </c>
      <c r="AY52" s="11">
        <v>8461.8888831466393</v>
      </c>
      <c r="AZ52" s="11">
        <v>485.97039892050947</v>
      </c>
      <c r="BA52" s="11">
        <v>24153.561392890533</v>
      </c>
      <c r="BB52" s="11">
        <v>36904</v>
      </c>
      <c r="BD52" s="11">
        <f t="shared" si="1"/>
        <v>0</v>
      </c>
      <c r="BE52" s="11">
        <f t="shared" si="2"/>
        <v>0</v>
      </c>
      <c r="BF52" s="11">
        <f t="shared" si="3"/>
        <v>0</v>
      </c>
    </row>
    <row r="53" spans="1:58" x14ac:dyDescent="0.15">
      <c r="B53" s="15" t="s">
        <v>176</v>
      </c>
      <c r="C53" s="13">
        <f t="shared" si="4"/>
        <v>49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D53" s="11">
        <f t="shared" si="1"/>
        <v>0</v>
      </c>
      <c r="BE53" s="11">
        <f t="shared" si="2"/>
        <v>0</v>
      </c>
      <c r="BF53" s="11">
        <f t="shared" si="3"/>
        <v>0</v>
      </c>
    </row>
    <row r="54" spans="1:58" x14ac:dyDescent="0.15">
      <c r="B54" s="15" t="s">
        <v>177</v>
      </c>
      <c r="C54" s="13">
        <f t="shared" si="4"/>
        <v>50</v>
      </c>
      <c r="D54" s="11">
        <v>3275.0602117440162</v>
      </c>
      <c r="E54" s="11">
        <v>1097.3170075554647</v>
      </c>
      <c r="F54" s="11">
        <v>1802.5965838918319</v>
      </c>
      <c r="G54" s="11">
        <v>1064.7493861447103</v>
      </c>
      <c r="H54" s="11">
        <v>2306.4826213050569</v>
      </c>
      <c r="I54" s="11">
        <v>747.55196056528803</v>
      </c>
      <c r="J54" s="11">
        <v>1518.7973019593539</v>
      </c>
      <c r="K54" s="11">
        <v>2223.5849893584932</v>
      </c>
      <c r="L54" s="11">
        <v>1354.6520971918105</v>
      </c>
      <c r="M54" s="11">
        <v>1497.7640456019433</v>
      </c>
      <c r="N54" s="11">
        <v>3129.4725807132745</v>
      </c>
      <c r="O54" s="11">
        <v>2482.5077247176991</v>
      </c>
      <c r="P54" s="11">
        <v>846.02039989080231</v>
      </c>
      <c r="Q54" s="11">
        <v>1822.9486471148944</v>
      </c>
      <c r="R54" s="11">
        <v>430.18705898203297</v>
      </c>
      <c r="S54" s="11">
        <v>1599.5106368572299</v>
      </c>
      <c r="T54" s="11">
        <v>8684.3582986478978</v>
      </c>
      <c r="U54" s="11">
        <v>1058.7268948581254</v>
      </c>
      <c r="V54" s="11">
        <v>1089.5035131525137</v>
      </c>
      <c r="W54" s="11">
        <v>992.57882145483461</v>
      </c>
      <c r="X54" s="11">
        <v>832.73430640365063</v>
      </c>
      <c r="Y54" s="11">
        <v>781.86784272917691</v>
      </c>
      <c r="Z54" s="11">
        <v>580.78580071931879</v>
      </c>
      <c r="AA54" s="11">
        <v>380.75258468767663</v>
      </c>
      <c r="AB54" s="11">
        <v>829.03772151360113</v>
      </c>
      <c r="AC54" s="11">
        <v>2490.2006812779182</v>
      </c>
      <c r="AD54" s="11">
        <v>847.73667596414748</v>
      </c>
      <c r="AE54" s="11">
        <v>542.41458159945489</v>
      </c>
      <c r="AF54" s="11">
        <v>1348.3478021648737</v>
      </c>
      <c r="AG54" s="11">
        <v>1732.5992132336494</v>
      </c>
      <c r="AH54" s="11">
        <v>316.47755836074788</v>
      </c>
      <c r="AI54" s="11">
        <v>3129.155857558279</v>
      </c>
      <c r="AJ54" s="11">
        <v>3248.4259989228622</v>
      </c>
      <c r="AK54" s="11">
        <v>5088.3146822308418</v>
      </c>
      <c r="AL54" s="11">
        <v>6690.3904010925871</v>
      </c>
      <c r="AM54" s="11">
        <v>4114.3964987334002</v>
      </c>
      <c r="AN54" s="11">
        <v>5364.8165385287029</v>
      </c>
      <c r="AO54" s="11">
        <v>4678.2867878235384</v>
      </c>
      <c r="AP54" s="11">
        <v>3602.6261270251439</v>
      </c>
      <c r="AQ54" s="11">
        <v>629.042272146095</v>
      </c>
      <c r="AR54" s="11">
        <v>8633.5993349923847</v>
      </c>
      <c r="AS54" s="11">
        <v>1063.0460636725632</v>
      </c>
      <c r="AT54" s="11">
        <v>95949.426113087902</v>
      </c>
      <c r="AU54" s="11">
        <v>11521.983913439299</v>
      </c>
      <c r="AV54" s="11">
        <v>932.29595615227277</v>
      </c>
      <c r="AW54" s="11">
        <v>595.98712434524259</v>
      </c>
      <c r="AX54" s="11">
        <v>53910.730467120033</v>
      </c>
      <c r="AY54" s="11">
        <v>15040.622422569984</v>
      </c>
      <c r="AZ54" s="11">
        <v>1033.9540032852572</v>
      </c>
      <c r="BA54" s="11">
        <v>83035.573886912112</v>
      </c>
      <c r="BB54" s="11">
        <v>178985</v>
      </c>
      <c r="BD54" s="11">
        <f t="shared" si="1"/>
        <v>0</v>
      </c>
      <c r="BE54" s="11">
        <f t="shared" si="2"/>
        <v>0</v>
      </c>
      <c r="BF54" s="11">
        <f t="shared" si="3"/>
        <v>0</v>
      </c>
    </row>
    <row r="55" spans="1:58" x14ac:dyDescent="0.15">
      <c r="B55" s="15" t="s">
        <v>178</v>
      </c>
      <c r="C55" s="13">
        <f t="shared" si="4"/>
        <v>51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D55" s="11">
        <f t="shared" si="1"/>
        <v>0</v>
      </c>
      <c r="BE55" s="11">
        <f t="shared" si="2"/>
        <v>0</v>
      </c>
      <c r="BF55" s="11">
        <f t="shared" si="3"/>
        <v>0</v>
      </c>
    </row>
    <row r="56" spans="1:58" x14ac:dyDescent="0.15">
      <c r="B56" s="16" t="s">
        <v>179</v>
      </c>
      <c r="C56" s="13">
        <f t="shared" si="4"/>
        <v>52</v>
      </c>
      <c r="D56" s="11">
        <v>127112.99999999997</v>
      </c>
      <c r="E56" s="11">
        <v>27069.000000000004</v>
      </c>
      <c r="F56" s="11">
        <v>55577.000000000007</v>
      </c>
      <c r="G56" s="11">
        <v>33573.999999999985</v>
      </c>
      <c r="H56" s="11">
        <v>75196</v>
      </c>
      <c r="I56" s="11">
        <v>23932.999999999996</v>
      </c>
      <c r="J56" s="11">
        <v>49361</v>
      </c>
      <c r="K56" s="11">
        <v>70897</v>
      </c>
      <c r="L56" s="11">
        <v>43531.999999999993</v>
      </c>
      <c r="M56" s="11">
        <v>54771.000000000007</v>
      </c>
      <c r="N56" s="11">
        <v>104320.00000000003</v>
      </c>
      <c r="O56" s="11">
        <v>82583.000000000015</v>
      </c>
      <c r="P56" s="11">
        <v>28881.000000000007</v>
      </c>
      <c r="Q56" s="11">
        <v>51958.000000000007</v>
      </c>
      <c r="R56" s="11">
        <v>13033.000000000002</v>
      </c>
      <c r="S56" s="11">
        <v>55221.999999999993</v>
      </c>
      <c r="T56" s="11">
        <v>203116.99999999991</v>
      </c>
      <c r="U56" s="11">
        <v>34590.000000000007</v>
      </c>
      <c r="V56" s="11">
        <v>35830</v>
      </c>
      <c r="W56" s="11">
        <v>31313.999999999993</v>
      </c>
      <c r="X56" s="11">
        <v>25632</v>
      </c>
      <c r="Y56" s="11">
        <v>23120.000000000004</v>
      </c>
      <c r="Z56" s="11">
        <v>19016</v>
      </c>
      <c r="AA56" s="11">
        <v>8165.0000000000027</v>
      </c>
      <c r="AB56" s="11">
        <v>60014.000000000015</v>
      </c>
      <c r="AC56" s="11">
        <v>74225</v>
      </c>
      <c r="AD56" s="11">
        <v>28056.000000000004</v>
      </c>
      <c r="AE56" s="11">
        <v>17432.000000000004</v>
      </c>
      <c r="AF56" s="11">
        <v>50418.000000000015</v>
      </c>
      <c r="AG56" s="11">
        <v>57284</v>
      </c>
      <c r="AH56" s="11">
        <v>10554.000000000002</v>
      </c>
      <c r="AI56" s="11">
        <v>84225</v>
      </c>
      <c r="AJ56" s="11">
        <v>116421</v>
      </c>
      <c r="AK56" s="11">
        <v>133758</v>
      </c>
      <c r="AL56" s="11">
        <v>133107.99999999997</v>
      </c>
      <c r="AM56" s="11">
        <v>95584.000000000029</v>
      </c>
      <c r="AN56" s="11">
        <v>102330.00000000001</v>
      </c>
      <c r="AO56" s="11">
        <v>147814</v>
      </c>
      <c r="AP56" s="11">
        <v>83193.999999999985</v>
      </c>
      <c r="AQ56" s="11">
        <v>16667</v>
      </c>
      <c r="AR56" s="11">
        <v>207959</v>
      </c>
      <c r="AS56" s="11">
        <v>31665</v>
      </c>
      <c r="AT56" s="11">
        <v>2728512.0000000005</v>
      </c>
      <c r="AU56" s="11">
        <v>414295.00000000006</v>
      </c>
      <c r="AV56" s="11">
        <v>612104.99999999988</v>
      </c>
      <c r="AW56" s="11">
        <v>34987</v>
      </c>
      <c r="AX56" s="11">
        <v>1751853</v>
      </c>
      <c r="AY56" s="11">
        <v>579531.00000000012</v>
      </c>
      <c r="AZ56" s="11">
        <v>47627</v>
      </c>
      <c r="BA56" s="11">
        <v>3440398</v>
      </c>
      <c r="BB56" s="11">
        <v>6168910</v>
      </c>
      <c r="BD56" s="11">
        <f t="shared" si="1"/>
        <v>0</v>
      </c>
      <c r="BE56" s="11">
        <f t="shared" si="2"/>
        <v>0</v>
      </c>
      <c r="BF56" s="11">
        <f t="shared" si="3"/>
        <v>0</v>
      </c>
    </row>
    <row r="57" spans="1:58" x14ac:dyDescent="0.15">
      <c r="A57" t="s">
        <v>180</v>
      </c>
      <c r="B57" s="16" t="s">
        <v>181</v>
      </c>
      <c r="C57" s="13">
        <f t="shared" si="4"/>
        <v>53</v>
      </c>
      <c r="D57" s="17">
        <v>50145</v>
      </c>
      <c r="E57" s="17">
        <v>5065</v>
      </c>
      <c r="F57" s="17">
        <v>11257</v>
      </c>
      <c r="G57" s="17">
        <v>9554</v>
      </c>
      <c r="H57" s="17">
        <v>8774</v>
      </c>
      <c r="I57" s="17">
        <v>3072</v>
      </c>
      <c r="J57" s="17">
        <v>15178</v>
      </c>
      <c r="K57" s="17">
        <v>19039</v>
      </c>
      <c r="L57" s="17">
        <v>10639</v>
      </c>
      <c r="M57" s="17">
        <v>8321</v>
      </c>
      <c r="N57" s="17">
        <v>11628</v>
      </c>
      <c r="O57" s="17">
        <v>19140</v>
      </c>
      <c r="P57" s="17">
        <v>9000</v>
      </c>
      <c r="Q57" s="17">
        <v>15201</v>
      </c>
      <c r="R57" s="17">
        <v>3369</v>
      </c>
      <c r="S57" s="17">
        <v>6870</v>
      </c>
      <c r="T57" s="17">
        <v>8573</v>
      </c>
      <c r="U57" s="17">
        <v>5780</v>
      </c>
      <c r="V57" s="17">
        <v>9892</v>
      </c>
      <c r="W57" s="17">
        <v>7672</v>
      </c>
      <c r="X57" s="17">
        <v>7095</v>
      </c>
      <c r="Y57" s="17">
        <v>8436</v>
      </c>
      <c r="Z57" s="17">
        <v>6510</v>
      </c>
      <c r="AA57" s="17">
        <v>848</v>
      </c>
      <c r="AB57" s="17">
        <v>6316</v>
      </c>
      <c r="AC57" s="17">
        <v>8415</v>
      </c>
      <c r="AD57" s="17">
        <v>3010</v>
      </c>
      <c r="AE57" s="17">
        <v>5043</v>
      </c>
      <c r="AF57" s="17">
        <v>1612</v>
      </c>
      <c r="AG57" s="17">
        <v>11950</v>
      </c>
      <c r="AH57" s="17">
        <v>2672</v>
      </c>
      <c r="AI57" s="17">
        <v>19015</v>
      </c>
      <c r="AJ57" s="17">
        <v>45894</v>
      </c>
      <c r="AK57" s="17">
        <v>142758</v>
      </c>
      <c r="AL57" s="17">
        <v>60811</v>
      </c>
      <c r="AM57" s="17">
        <v>35201</v>
      </c>
      <c r="AN57" s="17">
        <v>70678</v>
      </c>
      <c r="AO57" s="17">
        <v>95198</v>
      </c>
      <c r="AP57" s="17">
        <v>74835</v>
      </c>
      <c r="AQ57" s="17">
        <v>7828</v>
      </c>
      <c r="AR57" s="17">
        <v>364691</v>
      </c>
      <c r="AS57" s="17">
        <v>50688</v>
      </c>
      <c r="AT57" s="17">
        <v>1267673</v>
      </c>
      <c r="AU57" s="17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1267673</v>
      </c>
      <c r="BD57" s="11">
        <f t="shared" si="1"/>
        <v>0</v>
      </c>
      <c r="BE57" s="11">
        <f t="shared" si="2"/>
        <v>0</v>
      </c>
      <c r="BF57" s="11">
        <f t="shared" si="3"/>
        <v>0</v>
      </c>
    </row>
    <row r="58" spans="1:58" x14ac:dyDescent="0.15">
      <c r="A58" t="s">
        <v>182</v>
      </c>
      <c r="B58" s="16" t="s">
        <v>183</v>
      </c>
      <c r="C58" s="13">
        <f t="shared" si="4"/>
        <v>54</v>
      </c>
      <c r="D58" s="17">
        <v>42636</v>
      </c>
      <c r="E58" s="17">
        <v>3805</v>
      </c>
      <c r="F58" s="17">
        <v>7773</v>
      </c>
      <c r="G58" s="17">
        <v>7572</v>
      </c>
      <c r="H58" s="17">
        <v>6281</v>
      </c>
      <c r="I58" s="17">
        <v>2307</v>
      </c>
      <c r="J58" s="17">
        <v>11977</v>
      </c>
      <c r="K58" s="17">
        <v>14575</v>
      </c>
      <c r="L58" s="17">
        <v>7928</v>
      </c>
      <c r="M58" s="17">
        <v>6335</v>
      </c>
      <c r="N58" s="17">
        <v>8473</v>
      </c>
      <c r="O58" s="17">
        <v>14632</v>
      </c>
      <c r="P58" s="17">
        <v>7544</v>
      </c>
      <c r="Q58" s="17">
        <v>11910</v>
      </c>
      <c r="R58" s="17">
        <v>2559</v>
      </c>
      <c r="S58" s="17">
        <v>5253</v>
      </c>
      <c r="T58" s="17">
        <v>5906</v>
      </c>
      <c r="U58" s="17">
        <v>4283</v>
      </c>
      <c r="V58" s="17">
        <v>7450</v>
      </c>
      <c r="W58" s="17">
        <v>5926</v>
      </c>
      <c r="X58" s="17">
        <v>5592</v>
      </c>
      <c r="Y58" s="17">
        <v>7169</v>
      </c>
      <c r="Z58" s="17">
        <v>5256</v>
      </c>
      <c r="AA58" s="17">
        <v>638</v>
      </c>
      <c r="AB58" s="17">
        <v>4758</v>
      </c>
      <c r="AC58" s="17">
        <v>6179</v>
      </c>
      <c r="AD58" s="17">
        <v>2275</v>
      </c>
      <c r="AE58" s="17">
        <v>4081</v>
      </c>
      <c r="AF58" s="17">
        <v>1037</v>
      </c>
      <c r="AG58" s="17">
        <v>9205</v>
      </c>
      <c r="AH58" s="17">
        <v>2208</v>
      </c>
      <c r="AI58" s="17">
        <v>15321</v>
      </c>
      <c r="AJ58" s="17">
        <v>36492</v>
      </c>
      <c r="AK58" s="17">
        <v>110432</v>
      </c>
      <c r="AL58" s="17">
        <v>49124</v>
      </c>
      <c r="AM58" s="17">
        <v>27930</v>
      </c>
      <c r="AN58" s="17">
        <v>55242</v>
      </c>
      <c r="AO58" s="17">
        <v>82029</v>
      </c>
      <c r="AP58" s="17">
        <v>60967</v>
      </c>
      <c r="AQ58" s="17">
        <v>6483</v>
      </c>
      <c r="AR58" s="17">
        <v>279132</v>
      </c>
      <c r="AS58" s="17">
        <v>45113</v>
      </c>
      <c r="AT58" s="17">
        <v>1001788</v>
      </c>
      <c r="AU58" s="17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1001788</v>
      </c>
      <c r="BD58" s="11">
        <f t="shared" si="1"/>
        <v>0</v>
      </c>
      <c r="BE58" s="11">
        <f t="shared" si="2"/>
        <v>0</v>
      </c>
      <c r="BF58" s="11">
        <f t="shared" si="3"/>
        <v>0</v>
      </c>
    </row>
    <row r="59" spans="1:58" x14ac:dyDescent="0.15">
      <c r="A59" t="s">
        <v>184</v>
      </c>
      <c r="B59" s="16" t="s">
        <v>185</v>
      </c>
      <c r="C59" s="13">
        <f t="shared" si="4"/>
        <v>55</v>
      </c>
      <c r="D59" s="17">
        <v>7509</v>
      </c>
      <c r="E59" s="17">
        <v>1260</v>
      </c>
      <c r="F59" s="17">
        <v>3484</v>
      </c>
      <c r="G59" s="17">
        <v>1982</v>
      </c>
      <c r="H59" s="17">
        <v>2493</v>
      </c>
      <c r="I59" s="17">
        <v>765</v>
      </c>
      <c r="J59" s="17">
        <v>3201</v>
      </c>
      <c r="K59" s="17">
        <v>4464</v>
      </c>
      <c r="L59" s="17">
        <v>2711</v>
      </c>
      <c r="M59" s="17">
        <v>1986</v>
      </c>
      <c r="N59" s="17">
        <v>3155</v>
      </c>
      <c r="O59" s="17">
        <v>4508</v>
      </c>
      <c r="P59" s="17">
        <v>1456</v>
      </c>
      <c r="Q59" s="17">
        <v>3291</v>
      </c>
      <c r="R59" s="17">
        <v>810</v>
      </c>
      <c r="S59" s="17">
        <v>1617</v>
      </c>
      <c r="T59" s="17">
        <v>2667</v>
      </c>
      <c r="U59" s="17">
        <v>1497</v>
      </c>
      <c r="V59" s="17">
        <v>2442</v>
      </c>
      <c r="W59" s="17">
        <v>1746</v>
      </c>
      <c r="X59" s="17">
        <v>1503</v>
      </c>
      <c r="Y59" s="17">
        <v>1267</v>
      </c>
      <c r="Z59" s="17">
        <v>1254</v>
      </c>
      <c r="AA59" s="17">
        <v>210</v>
      </c>
      <c r="AB59" s="17">
        <v>1558</v>
      </c>
      <c r="AC59" s="17">
        <v>2236</v>
      </c>
      <c r="AD59" s="17">
        <v>735</v>
      </c>
      <c r="AE59" s="17">
        <v>962</v>
      </c>
      <c r="AF59" s="17">
        <v>575</v>
      </c>
      <c r="AG59" s="17">
        <v>2745</v>
      </c>
      <c r="AH59" s="17">
        <v>464</v>
      </c>
      <c r="AI59" s="17">
        <v>3694</v>
      </c>
      <c r="AJ59" s="17">
        <v>9402</v>
      </c>
      <c r="AK59" s="17">
        <v>32326</v>
      </c>
      <c r="AL59" s="17">
        <v>11687</v>
      </c>
      <c r="AM59" s="17">
        <v>7271</v>
      </c>
      <c r="AN59" s="17">
        <v>15436</v>
      </c>
      <c r="AO59" s="17">
        <v>13169</v>
      </c>
      <c r="AP59" s="17">
        <v>13868</v>
      </c>
      <c r="AQ59" s="17">
        <v>1345</v>
      </c>
      <c r="AR59" s="17">
        <v>44190</v>
      </c>
      <c r="AS59" s="17">
        <v>5575</v>
      </c>
      <c r="AT59" s="17">
        <v>224516</v>
      </c>
      <c r="AU59" s="17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224516</v>
      </c>
      <c r="BD59" s="11">
        <f t="shared" si="1"/>
        <v>0</v>
      </c>
      <c r="BE59" s="11">
        <f t="shared" si="2"/>
        <v>0</v>
      </c>
      <c r="BF59" s="11">
        <f t="shared" si="3"/>
        <v>0</v>
      </c>
    </row>
    <row r="60" spans="1:58" x14ac:dyDescent="0.15">
      <c r="B60" s="18" t="s">
        <v>186</v>
      </c>
      <c r="C60" s="13">
        <f t="shared" si="4"/>
        <v>56</v>
      </c>
      <c r="D60" s="17">
        <v>7509</v>
      </c>
      <c r="E60" s="17">
        <v>1174</v>
      </c>
      <c r="F60" s="17">
        <v>3015</v>
      </c>
      <c r="G60" s="17">
        <v>1896</v>
      </c>
      <c r="H60" s="17">
        <v>2310</v>
      </c>
      <c r="I60" s="17">
        <v>710</v>
      </c>
      <c r="J60" s="17">
        <v>3121</v>
      </c>
      <c r="K60" s="17">
        <v>4346</v>
      </c>
      <c r="L60" s="17">
        <v>2583</v>
      </c>
      <c r="M60" s="17">
        <v>1911</v>
      </c>
      <c r="N60" s="17">
        <v>3011</v>
      </c>
      <c r="O60" s="17">
        <v>4356</v>
      </c>
      <c r="P60" s="17">
        <v>1429</v>
      </c>
      <c r="Q60" s="17">
        <v>3212</v>
      </c>
      <c r="R60" s="17">
        <v>777</v>
      </c>
      <c r="S60" s="17">
        <v>1533</v>
      </c>
      <c r="T60" s="17">
        <v>2358</v>
      </c>
      <c r="U60" s="17">
        <v>1374</v>
      </c>
      <c r="V60" s="17">
        <v>2264</v>
      </c>
      <c r="W60" s="17">
        <v>1708</v>
      </c>
      <c r="X60" s="17">
        <v>1491</v>
      </c>
      <c r="Y60" s="17">
        <v>1241</v>
      </c>
      <c r="Z60" s="17">
        <v>1240</v>
      </c>
      <c r="AA60" s="17">
        <v>186</v>
      </c>
      <c r="AB60" s="17">
        <v>1506</v>
      </c>
      <c r="AC60" s="17">
        <v>2205</v>
      </c>
      <c r="AD60" s="17">
        <v>673</v>
      </c>
      <c r="AE60" s="17">
        <v>947</v>
      </c>
      <c r="AF60" s="17">
        <v>559</v>
      </c>
      <c r="AG60" s="17">
        <v>2651</v>
      </c>
      <c r="AH60" s="17">
        <v>458</v>
      </c>
      <c r="AI60" s="17">
        <v>3369</v>
      </c>
      <c r="AJ60" s="17">
        <v>9209</v>
      </c>
      <c r="AK60" s="17">
        <v>31967</v>
      </c>
      <c r="AL60" s="17">
        <v>11668</v>
      </c>
      <c r="AM60" s="17">
        <v>7257</v>
      </c>
      <c r="AN60" s="17">
        <v>14111</v>
      </c>
      <c r="AO60" s="17">
        <v>12335</v>
      </c>
      <c r="AP60" s="17">
        <v>13722</v>
      </c>
      <c r="AQ60" s="17">
        <v>1337</v>
      </c>
      <c r="AR60" s="17">
        <v>44115</v>
      </c>
      <c r="AS60" s="17">
        <v>5299</v>
      </c>
      <c r="AT60" s="17">
        <v>218143</v>
      </c>
      <c r="AU60" s="17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218143</v>
      </c>
      <c r="BD60" s="11">
        <f t="shared" si="1"/>
        <v>0</v>
      </c>
      <c r="BE60" s="11">
        <f t="shared" si="2"/>
        <v>0</v>
      </c>
      <c r="BF60" s="11">
        <f t="shared" si="3"/>
        <v>0</v>
      </c>
    </row>
    <row r="61" spans="1:58" x14ac:dyDescent="0.15">
      <c r="B61" s="16" t="s">
        <v>187</v>
      </c>
      <c r="C61" s="13">
        <f t="shared" si="4"/>
        <v>57</v>
      </c>
      <c r="D61" s="17">
        <v>0</v>
      </c>
      <c r="E61" s="17">
        <v>86</v>
      </c>
      <c r="F61" s="17">
        <v>469</v>
      </c>
      <c r="G61" s="17">
        <v>86</v>
      </c>
      <c r="H61" s="17">
        <v>183</v>
      </c>
      <c r="I61" s="17">
        <v>55</v>
      </c>
      <c r="J61" s="17">
        <v>80</v>
      </c>
      <c r="K61" s="17">
        <v>118</v>
      </c>
      <c r="L61" s="17">
        <v>128</v>
      </c>
      <c r="M61" s="17">
        <v>75</v>
      </c>
      <c r="N61" s="17">
        <v>144</v>
      </c>
      <c r="O61" s="17">
        <v>152</v>
      </c>
      <c r="P61" s="17">
        <v>27</v>
      </c>
      <c r="Q61" s="17">
        <v>79</v>
      </c>
      <c r="R61" s="17">
        <v>33</v>
      </c>
      <c r="S61" s="17">
        <v>84</v>
      </c>
      <c r="T61" s="17">
        <v>309</v>
      </c>
      <c r="U61" s="17">
        <v>123</v>
      </c>
      <c r="V61" s="17">
        <v>178</v>
      </c>
      <c r="W61" s="17">
        <v>38</v>
      </c>
      <c r="X61" s="17">
        <v>12</v>
      </c>
      <c r="Y61" s="17">
        <v>26</v>
      </c>
      <c r="Z61" s="17">
        <v>14</v>
      </c>
      <c r="AA61" s="17">
        <v>24</v>
      </c>
      <c r="AB61" s="17">
        <v>52</v>
      </c>
      <c r="AC61" s="17">
        <v>31</v>
      </c>
      <c r="AD61" s="17">
        <v>62</v>
      </c>
      <c r="AE61" s="17">
        <v>15</v>
      </c>
      <c r="AF61" s="17">
        <v>16</v>
      </c>
      <c r="AG61" s="17">
        <v>94</v>
      </c>
      <c r="AH61" s="17">
        <v>6</v>
      </c>
      <c r="AI61" s="17">
        <v>325</v>
      </c>
      <c r="AJ61" s="17">
        <v>193</v>
      </c>
      <c r="AK61" s="17">
        <v>359</v>
      </c>
      <c r="AL61" s="17">
        <v>19</v>
      </c>
      <c r="AM61" s="17">
        <v>14</v>
      </c>
      <c r="AN61" s="17">
        <v>1325</v>
      </c>
      <c r="AO61" s="17">
        <v>834</v>
      </c>
      <c r="AP61" s="17">
        <v>146</v>
      </c>
      <c r="AQ61" s="17">
        <v>8</v>
      </c>
      <c r="AR61" s="17">
        <v>75</v>
      </c>
      <c r="AS61" s="17">
        <v>276</v>
      </c>
      <c r="AT61" s="17">
        <v>6373</v>
      </c>
      <c r="AU61" s="17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6373</v>
      </c>
      <c r="BD61" s="11">
        <f t="shared" si="1"/>
        <v>0</v>
      </c>
      <c r="BE61" s="11">
        <f t="shared" si="2"/>
        <v>0</v>
      </c>
      <c r="BF61" s="11">
        <f t="shared" si="3"/>
        <v>0</v>
      </c>
    </row>
    <row r="62" spans="1:58" x14ac:dyDescent="0.15">
      <c r="A62" t="s">
        <v>188</v>
      </c>
      <c r="B62" s="16" t="s">
        <v>189</v>
      </c>
      <c r="C62" s="13">
        <f t="shared" si="4"/>
        <v>58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41369</v>
      </c>
      <c r="AS62" s="17">
        <v>0</v>
      </c>
      <c r="AT62" s="17">
        <v>41369</v>
      </c>
      <c r="AU62" s="17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41369</v>
      </c>
      <c r="BD62" s="11">
        <f t="shared" si="1"/>
        <v>0</v>
      </c>
      <c r="BE62" s="11">
        <f t="shared" si="2"/>
        <v>0</v>
      </c>
      <c r="BF62" s="11">
        <f t="shared" si="3"/>
        <v>0</v>
      </c>
    </row>
    <row r="63" spans="1:58" x14ac:dyDescent="0.15">
      <c r="A63" t="s">
        <v>190</v>
      </c>
      <c r="B63" s="16" t="s">
        <v>191</v>
      </c>
      <c r="C63" s="13">
        <f t="shared" si="4"/>
        <v>59</v>
      </c>
      <c r="D63" s="17">
        <v>100492</v>
      </c>
      <c r="E63" s="17">
        <v>22529</v>
      </c>
      <c r="F63" s="17">
        <v>43659</v>
      </c>
      <c r="G63" s="17">
        <v>6664</v>
      </c>
      <c r="H63" s="17">
        <v>21453</v>
      </c>
      <c r="I63" s="17">
        <v>3429</v>
      </c>
      <c r="J63" s="17">
        <v>14518</v>
      </c>
      <c r="K63" s="17">
        <v>10490</v>
      </c>
      <c r="L63" s="17">
        <v>5576</v>
      </c>
      <c r="M63" s="17">
        <v>6929</v>
      </c>
      <c r="N63" s="17">
        <v>1389</v>
      </c>
      <c r="O63" s="17">
        <v>7629</v>
      </c>
      <c r="P63" s="17">
        <v>11450</v>
      </c>
      <c r="Q63" s="17">
        <v>16917</v>
      </c>
      <c r="R63" s="17">
        <v>2220</v>
      </c>
      <c r="S63" s="17">
        <v>10730</v>
      </c>
      <c r="T63" s="17">
        <v>973</v>
      </c>
      <c r="U63" s="17">
        <v>3601</v>
      </c>
      <c r="V63" s="17">
        <v>12643</v>
      </c>
      <c r="W63" s="17">
        <v>3038</v>
      </c>
      <c r="X63" s="17">
        <v>8107</v>
      </c>
      <c r="Y63" s="17">
        <v>7403</v>
      </c>
      <c r="Z63" s="17">
        <v>927</v>
      </c>
      <c r="AA63" s="17">
        <v>348</v>
      </c>
      <c r="AB63" s="17">
        <v>4074</v>
      </c>
      <c r="AC63" s="17">
        <v>3352</v>
      </c>
      <c r="AD63" s="17">
        <v>965</v>
      </c>
      <c r="AE63" s="17">
        <v>3759</v>
      </c>
      <c r="AF63" s="17">
        <v>-8</v>
      </c>
      <c r="AG63" s="17">
        <v>7603</v>
      </c>
      <c r="AH63" s="17">
        <v>3988</v>
      </c>
      <c r="AI63" s="17">
        <v>60724</v>
      </c>
      <c r="AJ63" s="17">
        <v>79597</v>
      </c>
      <c r="AK63" s="17">
        <v>173895</v>
      </c>
      <c r="AL63" s="17">
        <v>66142</v>
      </c>
      <c r="AM63" s="17">
        <v>58957</v>
      </c>
      <c r="AN63" s="17">
        <v>102573</v>
      </c>
      <c r="AO63" s="17">
        <v>84381</v>
      </c>
      <c r="AP63" s="17">
        <v>53843</v>
      </c>
      <c r="AQ63" s="17">
        <v>202204</v>
      </c>
      <c r="AR63" s="17">
        <v>42218</v>
      </c>
      <c r="AS63" s="17">
        <v>1009</v>
      </c>
      <c r="AT63" s="17">
        <v>1272390</v>
      </c>
      <c r="AU63" s="17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1272390</v>
      </c>
      <c r="BD63" s="11">
        <f t="shared" si="1"/>
        <v>0</v>
      </c>
      <c r="BE63" s="11">
        <f t="shared" si="2"/>
        <v>0</v>
      </c>
      <c r="BF63" s="11">
        <f t="shared" si="3"/>
        <v>0</v>
      </c>
    </row>
    <row r="64" spans="1:58" x14ac:dyDescent="0.15">
      <c r="B64" s="16" t="s">
        <v>192</v>
      </c>
      <c r="C64" s="13">
        <f t="shared" si="4"/>
        <v>60</v>
      </c>
      <c r="D64" s="17">
        <v>70613</v>
      </c>
      <c r="E64" s="17">
        <v>224</v>
      </c>
      <c r="F64" s="17">
        <v>0</v>
      </c>
      <c r="G64" s="17">
        <v>344</v>
      </c>
      <c r="H64" s="17">
        <v>0</v>
      </c>
      <c r="I64" s="17">
        <v>1</v>
      </c>
      <c r="J64" s="17">
        <v>1949</v>
      </c>
      <c r="K64" s="17">
        <v>335</v>
      </c>
      <c r="L64" s="17">
        <v>93</v>
      </c>
      <c r="M64" s="17">
        <v>528</v>
      </c>
      <c r="N64" s="17">
        <v>0</v>
      </c>
      <c r="O64" s="17">
        <v>113</v>
      </c>
      <c r="P64" s="17">
        <v>2399</v>
      </c>
      <c r="Q64" s="17">
        <v>1635</v>
      </c>
      <c r="R64" s="17">
        <v>167</v>
      </c>
      <c r="S64" s="17">
        <v>0</v>
      </c>
      <c r="T64" s="17">
        <v>0</v>
      </c>
      <c r="U64" s="17">
        <v>46</v>
      </c>
      <c r="V64" s="17">
        <v>42</v>
      </c>
      <c r="W64" s="17">
        <v>19</v>
      </c>
      <c r="X64" s="17">
        <v>2411</v>
      </c>
      <c r="Y64" s="17">
        <v>5472</v>
      </c>
      <c r="Z64" s="17">
        <v>263</v>
      </c>
      <c r="AA64" s="17">
        <v>6</v>
      </c>
      <c r="AB64" s="17">
        <v>712</v>
      </c>
      <c r="AC64" s="17">
        <v>183</v>
      </c>
      <c r="AD64" s="17">
        <v>227</v>
      </c>
      <c r="AE64" s="17">
        <v>8</v>
      </c>
      <c r="AF64" s="17">
        <v>-4</v>
      </c>
      <c r="AG64" s="17">
        <v>953</v>
      </c>
      <c r="AH64" s="17">
        <v>1030</v>
      </c>
      <c r="AI64" s="17">
        <v>0</v>
      </c>
      <c r="AJ64" s="17">
        <v>26924</v>
      </c>
      <c r="AK64" s="17">
        <v>52252</v>
      </c>
      <c r="AL64" s="17">
        <v>23512</v>
      </c>
      <c r="AM64" s="17">
        <v>11411</v>
      </c>
      <c r="AN64" s="17">
        <v>1097</v>
      </c>
      <c r="AO64" s="17">
        <v>46244</v>
      </c>
      <c r="AP64" s="17">
        <v>11745</v>
      </c>
      <c r="AQ64" s="17">
        <v>2631</v>
      </c>
      <c r="AR64" s="17">
        <v>0</v>
      </c>
      <c r="AS64" s="17">
        <v>67</v>
      </c>
      <c r="AT64" s="17">
        <v>265652</v>
      </c>
      <c r="AU64" s="17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265652</v>
      </c>
      <c r="BD64" s="11">
        <f t="shared" si="1"/>
        <v>0</v>
      </c>
      <c r="BE64" s="11">
        <f t="shared" si="2"/>
        <v>0</v>
      </c>
      <c r="BF64" s="11">
        <f t="shared" si="3"/>
        <v>0</v>
      </c>
    </row>
    <row r="65" spans="1:58" x14ac:dyDescent="0.15">
      <c r="B65" s="16" t="s">
        <v>193</v>
      </c>
      <c r="C65" s="13">
        <f t="shared" si="4"/>
        <v>61</v>
      </c>
      <c r="D65" s="17">
        <v>29879</v>
      </c>
      <c r="E65" s="17">
        <v>22305</v>
      </c>
      <c r="F65" s="17">
        <v>43659</v>
      </c>
      <c r="G65" s="17">
        <v>6320</v>
      </c>
      <c r="H65" s="17">
        <v>21453</v>
      </c>
      <c r="I65" s="17">
        <v>3428</v>
      </c>
      <c r="J65" s="17">
        <v>12569</v>
      </c>
      <c r="K65" s="17">
        <v>10155</v>
      </c>
      <c r="L65" s="17">
        <v>5483</v>
      </c>
      <c r="M65" s="17">
        <v>6401</v>
      </c>
      <c r="N65" s="17">
        <v>1389</v>
      </c>
      <c r="O65" s="17">
        <v>7516</v>
      </c>
      <c r="P65" s="17">
        <v>9051</v>
      </c>
      <c r="Q65" s="17">
        <v>15282</v>
      </c>
      <c r="R65" s="17">
        <v>2053</v>
      </c>
      <c r="S65" s="17">
        <v>10730</v>
      </c>
      <c r="T65" s="17">
        <v>973</v>
      </c>
      <c r="U65" s="17">
        <v>3555</v>
      </c>
      <c r="V65" s="17">
        <v>12601</v>
      </c>
      <c r="W65" s="17">
        <v>3019</v>
      </c>
      <c r="X65" s="17">
        <v>5696</v>
      </c>
      <c r="Y65" s="17">
        <v>1931</v>
      </c>
      <c r="Z65" s="17">
        <v>664</v>
      </c>
      <c r="AA65" s="17">
        <v>342</v>
      </c>
      <c r="AB65" s="17">
        <v>3362</v>
      </c>
      <c r="AC65" s="17">
        <v>3169</v>
      </c>
      <c r="AD65" s="17">
        <v>738</v>
      </c>
      <c r="AE65" s="17">
        <v>3751</v>
      </c>
      <c r="AF65" s="17">
        <v>-4</v>
      </c>
      <c r="AG65" s="17">
        <v>6650</v>
      </c>
      <c r="AH65" s="17">
        <v>2958</v>
      </c>
      <c r="AI65" s="17">
        <v>60724</v>
      </c>
      <c r="AJ65" s="17">
        <v>52673</v>
      </c>
      <c r="AK65" s="17">
        <v>121643</v>
      </c>
      <c r="AL65" s="17">
        <v>42630</v>
      </c>
      <c r="AM65" s="17">
        <v>47546</v>
      </c>
      <c r="AN65" s="17">
        <v>101476</v>
      </c>
      <c r="AO65" s="17">
        <v>38137</v>
      </c>
      <c r="AP65" s="17">
        <v>42098</v>
      </c>
      <c r="AQ65" s="17">
        <v>199573</v>
      </c>
      <c r="AR65" s="17">
        <v>42218</v>
      </c>
      <c r="AS65" s="17">
        <v>942</v>
      </c>
      <c r="AT65" s="17">
        <v>1006738</v>
      </c>
      <c r="AU65" s="17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1006738</v>
      </c>
      <c r="BD65" s="11">
        <f t="shared" si="1"/>
        <v>0</v>
      </c>
      <c r="BE65" s="11">
        <f t="shared" si="2"/>
        <v>0</v>
      </c>
      <c r="BF65" s="11">
        <f t="shared" si="3"/>
        <v>0</v>
      </c>
    </row>
    <row r="66" spans="1:58" x14ac:dyDescent="0.15">
      <c r="A66" t="s">
        <v>194</v>
      </c>
      <c r="B66" s="16" t="s">
        <v>195</v>
      </c>
      <c r="C66" s="13">
        <f t="shared" si="4"/>
        <v>62</v>
      </c>
      <c r="D66" s="11">
        <v>150637</v>
      </c>
      <c r="E66" s="11">
        <v>27594</v>
      </c>
      <c r="F66" s="11">
        <v>54916</v>
      </c>
      <c r="G66" s="11">
        <v>16218</v>
      </c>
      <c r="H66" s="11">
        <v>30227</v>
      </c>
      <c r="I66" s="11">
        <v>6501</v>
      </c>
      <c r="J66" s="11">
        <v>29696</v>
      </c>
      <c r="K66" s="11">
        <v>29529</v>
      </c>
      <c r="L66" s="11">
        <v>16215</v>
      </c>
      <c r="M66" s="11">
        <v>15250</v>
      </c>
      <c r="N66" s="11">
        <v>13017</v>
      </c>
      <c r="O66" s="11">
        <v>26769</v>
      </c>
      <c r="P66" s="11">
        <v>20450</v>
      </c>
      <c r="Q66" s="11">
        <v>32118</v>
      </c>
      <c r="R66" s="11">
        <v>5589</v>
      </c>
      <c r="S66" s="11">
        <v>17600</v>
      </c>
      <c r="T66" s="11">
        <v>9546</v>
      </c>
      <c r="U66" s="11">
        <v>9381</v>
      </c>
      <c r="V66" s="11">
        <v>22535</v>
      </c>
      <c r="W66" s="11">
        <v>10710</v>
      </c>
      <c r="X66" s="11">
        <v>15202</v>
      </c>
      <c r="Y66" s="11">
        <v>15839</v>
      </c>
      <c r="Z66" s="11">
        <v>7437</v>
      </c>
      <c r="AA66" s="11">
        <v>1196</v>
      </c>
      <c r="AB66" s="11">
        <v>10390</v>
      </c>
      <c r="AC66" s="11">
        <v>11767</v>
      </c>
      <c r="AD66" s="11">
        <v>3975</v>
      </c>
      <c r="AE66" s="11">
        <v>8802</v>
      </c>
      <c r="AF66" s="11">
        <v>1604</v>
      </c>
      <c r="AG66" s="11">
        <v>19553</v>
      </c>
      <c r="AH66" s="11">
        <v>6660</v>
      </c>
      <c r="AI66" s="11">
        <v>79739</v>
      </c>
      <c r="AJ66" s="11">
        <v>125491</v>
      </c>
      <c r="AK66" s="11">
        <v>316653</v>
      </c>
      <c r="AL66" s="11">
        <v>126953</v>
      </c>
      <c r="AM66" s="11">
        <v>94158</v>
      </c>
      <c r="AN66" s="11">
        <v>173251</v>
      </c>
      <c r="AO66" s="11">
        <v>179579</v>
      </c>
      <c r="AP66" s="11">
        <v>128678</v>
      </c>
      <c r="AQ66" s="11">
        <v>210032</v>
      </c>
      <c r="AR66" s="11">
        <v>406909</v>
      </c>
      <c r="AS66" s="11">
        <v>51697</v>
      </c>
      <c r="AT66" s="11">
        <v>2540063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2540063</v>
      </c>
      <c r="BD66" s="11">
        <f t="shared" si="1"/>
        <v>0</v>
      </c>
      <c r="BE66" s="11">
        <f t="shared" si="2"/>
        <v>0</v>
      </c>
      <c r="BF66" s="11">
        <f t="shared" si="3"/>
        <v>0</v>
      </c>
    </row>
    <row r="67" spans="1:58" x14ac:dyDescent="0.15">
      <c r="A67" t="s">
        <v>196</v>
      </c>
      <c r="B67" s="16" t="s">
        <v>197</v>
      </c>
      <c r="C67" s="13">
        <f t="shared" si="4"/>
        <v>63</v>
      </c>
      <c r="D67" s="17">
        <v>1650</v>
      </c>
      <c r="E67" s="17">
        <v>449</v>
      </c>
      <c r="F67" s="17">
        <v>539</v>
      </c>
      <c r="G67" s="17">
        <v>557</v>
      </c>
      <c r="H67" s="17">
        <v>861</v>
      </c>
      <c r="I67" s="17">
        <v>255</v>
      </c>
      <c r="J67" s="17">
        <v>830</v>
      </c>
      <c r="K67" s="17">
        <v>1089</v>
      </c>
      <c r="L67" s="17">
        <v>652</v>
      </c>
      <c r="M67" s="17">
        <v>591</v>
      </c>
      <c r="N67" s="17">
        <v>987</v>
      </c>
      <c r="O67" s="17">
        <v>1146</v>
      </c>
      <c r="P67" s="17">
        <v>452</v>
      </c>
      <c r="Q67" s="17">
        <v>868</v>
      </c>
      <c r="R67" s="17">
        <v>201</v>
      </c>
      <c r="S67" s="17">
        <v>564</v>
      </c>
      <c r="T67" s="17">
        <v>1239</v>
      </c>
      <c r="U67" s="17">
        <v>409</v>
      </c>
      <c r="V67" s="17">
        <v>595</v>
      </c>
      <c r="W67" s="17">
        <v>458</v>
      </c>
      <c r="X67" s="17">
        <v>369</v>
      </c>
      <c r="Y67" s="17">
        <v>370</v>
      </c>
      <c r="Z67" s="17">
        <v>337</v>
      </c>
      <c r="AA67" s="17">
        <v>70</v>
      </c>
      <c r="AB67" s="17">
        <v>544</v>
      </c>
      <c r="AC67" s="17">
        <v>707</v>
      </c>
      <c r="AD67" s="17">
        <v>270</v>
      </c>
      <c r="AE67" s="17">
        <v>332</v>
      </c>
      <c r="AF67" s="17">
        <v>351</v>
      </c>
      <c r="AG67" s="17">
        <v>811</v>
      </c>
      <c r="AH67" s="17">
        <v>119</v>
      </c>
      <c r="AI67" s="17">
        <v>1430</v>
      </c>
      <c r="AJ67" s="17">
        <v>1319</v>
      </c>
      <c r="AK67" s="17">
        <v>6722</v>
      </c>
      <c r="AL67" s="17">
        <v>2357</v>
      </c>
      <c r="AM67" s="17">
        <v>4019</v>
      </c>
      <c r="AN67" s="17">
        <v>2128</v>
      </c>
      <c r="AO67" s="17">
        <v>2360</v>
      </c>
      <c r="AP67" s="17">
        <v>1836</v>
      </c>
      <c r="AQ67" s="17">
        <v>259</v>
      </c>
      <c r="AR67" s="17">
        <v>49</v>
      </c>
      <c r="AS67" s="17">
        <v>859</v>
      </c>
      <c r="AT67" s="17">
        <v>42010</v>
      </c>
      <c r="AU67" s="17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42010</v>
      </c>
      <c r="BD67" s="11">
        <f t="shared" si="1"/>
        <v>0</v>
      </c>
      <c r="BE67" s="11">
        <f t="shared" si="2"/>
        <v>0</v>
      </c>
      <c r="BF67" s="11">
        <f t="shared" si="3"/>
        <v>0</v>
      </c>
    </row>
    <row r="68" spans="1:58" x14ac:dyDescent="0.15">
      <c r="A68" t="s">
        <v>198</v>
      </c>
      <c r="B68" s="16" t="s">
        <v>199</v>
      </c>
      <c r="C68" s="13">
        <f t="shared" si="4"/>
        <v>64</v>
      </c>
      <c r="D68" s="17">
        <v>-14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-102</v>
      </c>
      <c r="K68" s="17">
        <v>-129</v>
      </c>
      <c r="L68" s="17">
        <v>-86</v>
      </c>
      <c r="M68" s="17">
        <v>-132</v>
      </c>
      <c r="N68" s="17">
        <v>-146</v>
      </c>
      <c r="O68" s="17">
        <v>-24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-65</v>
      </c>
      <c r="Y68" s="17">
        <v>0</v>
      </c>
      <c r="Z68" s="17">
        <v>0</v>
      </c>
      <c r="AA68" s="17">
        <v>0</v>
      </c>
      <c r="AB68" s="17">
        <v>-63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-294</v>
      </c>
      <c r="AJ68" s="17">
        <v>-259</v>
      </c>
      <c r="AK68" s="17">
        <v>0</v>
      </c>
      <c r="AL68" s="17">
        <v>-297</v>
      </c>
      <c r="AM68" s="17">
        <v>-141</v>
      </c>
      <c r="AN68" s="17">
        <v>0</v>
      </c>
      <c r="AO68" s="17">
        <v>-17</v>
      </c>
      <c r="AP68" s="17">
        <v>-194</v>
      </c>
      <c r="AQ68" s="17">
        <v>0</v>
      </c>
      <c r="AR68" s="17">
        <v>0</v>
      </c>
      <c r="AS68" s="17">
        <v>0</v>
      </c>
      <c r="AT68" s="17">
        <v>-1963</v>
      </c>
      <c r="AU68" s="17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-1963</v>
      </c>
      <c r="BD68" s="11">
        <f t="shared" si="1"/>
        <v>0</v>
      </c>
      <c r="BE68" s="11">
        <f t="shared" si="2"/>
        <v>0</v>
      </c>
      <c r="BF68" s="11">
        <f t="shared" si="3"/>
        <v>0</v>
      </c>
    </row>
    <row r="69" spans="1:58" x14ac:dyDescent="0.15">
      <c r="A69" t="s">
        <v>200</v>
      </c>
      <c r="B69" s="16" t="s">
        <v>201</v>
      </c>
      <c r="C69" s="13">
        <f t="shared" si="4"/>
        <v>65</v>
      </c>
      <c r="D69" s="17">
        <v>152273</v>
      </c>
      <c r="E69" s="17">
        <v>28043</v>
      </c>
      <c r="F69" s="17">
        <v>55455</v>
      </c>
      <c r="G69" s="17">
        <v>16775</v>
      </c>
      <c r="H69" s="17">
        <v>31088</v>
      </c>
      <c r="I69" s="17">
        <v>6756</v>
      </c>
      <c r="J69" s="17">
        <v>30424</v>
      </c>
      <c r="K69" s="17">
        <v>30489</v>
      </c>
      <c r="L69" s="17">
        <v>16781</v>
      </c>
      <c r="M69" s="17">
        <v>15709</v>
      </c>
      <c r="N69" s="17">
        <v>13858</v>
      </c>
      <c r="O69" s="17">
        <v>27891</v>
      </c>
      <c r="P69" s="17">
        <v>20902</v>
      </c>
      <c r="Q69" s="17">
        <v>32986</v>
      </c>
      <c r="R69" s="17">
        <v>5790</v>
      </c>
      <c r="S69" s="17">
        <v>18164</v>
      </c>
      <c r="T69" s="17">
        <v>10785</v>
      </c>
      <c r="U69" s="17">
        <v>9790</v>
      </c>
      <c r="V69" s="17">
        <v>23130</v>
      </c>
      <c r="W69" s="17">
        <v>11168</v>
      </c>
      <c r="X69" s="17">
        <v>15506</v>
      </c>
      <c r="Y69" s="17">
        <v>16209</v>
      </c>
      <c r="Z69" s="17">
        <v>7774</v>
      </c>
      <c r="AA69" s="17">
        <v>1266</v>
      </c>
      <c r="AB69" s="17">
        <v>10871</v>
      </c>
      <c r="AC69" s="17">
        <v>12474</v>
      </c>
      <c r="AD69" s="17">
        <v>4245</v>
      </c>
      <c r="AE69" s="17">
        <v>9134</v>
      </c>
      <c r="AF69" s="17">
        <v>1955</v>
      </c>
      <c r="AG69" s="17">
        <v>20364</v>
      </c>
      <c r="AH69" s="17">
        <v>6779</v>
      </c>
      <c r="AI69" s="17">
        <v>80875</v>
      </c>
      <c r="AJ69" s="17">
        <v>126551</v>
      </c>
      <c r="AK69" s="17">
        <v>323375</v>
      </c>
      <c r="AL69" s="17">
        <v>129013</v>
      </c>
      <c r="AM69" s="17">
        <v>98036</v>
      </c>
      <c r="AN69" s="17">
        <v>175379</v>
      </c>
      <c r="AO69" s="17">
        <v>181922</v>
      </c>
      <c r="AP69" s="17">
        <v>130320</v>
      </c>
      <c r="AQ69" s="17">
        <v>210291</v>
      </c>
      <c r="AR69" s="17">
        <v>406958</v>
      </c>
      <c r="AS69" s="17">
        <v>52556</v>
      </c>
      <c r="AT69" s="17">
        <v>2580110</v>
      </c>
      <c r="AU69" s="17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2580110</v>
      </c>
      <c r="BD69" s="11">
        <f t="shared" ref="BD69:BD71" si="5">SUM(D69:AS69)-AT69</f>
        <v>0</v>
      </c>
      <c r="BE69" s="11">
        <f t="shared" ref="BE69:BE71" si="6">SUM(AU69:AZ69)-BA69</f>
        <v>0</v>
      </c>
      <c r="BF69" s="11">
        <f t="shared" ref="BF69:BF71" si="7">AT69+BA69-BB69</f>
        <v>0</v>
      </c>
    </row>
    <row r="70" spans="1:58" x14ac:dyDescent="0.15">
      <c r="A70" t="s">
        <v>202</v>
      </c>
      <c r="B70" s="16" t="s">
        <v>203</v>
      </c>
      <c r="C70" s="13">
        <f t="shared" si="4"/>
        <v>66</v>
      </c>
      <c r="D70" s="17">
        <v>279386</v>
      </c>
      <c r="E70" s="17">
        <v>55112</v>
      </c>
      <c r="F70" s="17">
        <v>111032</v>
      </c>
      <c r="G70" s="17">
        <v>50349</v>
      </c>
      <c r="H70" s="17">
        <v>106284</v>
      </c>
      <c r="I70" s="17">
        <v>30689</v>
      </c>
      <c r="J70" s="17">
        <v>79785</v>
      </c>
      <c r="K70" s="17">
        <v>101386</v>
      </c>
      <c r="L70" s="17">
        <v>60313</v>
      </c>
      <c r="M70" s="17">
        <v>70480</v>
      </c>
      <c r="N70" s="17">
        <v>118178</v>
      </c>
      <c r="O70" s="17">
        <v>110474</v>
      </c>
      <c r="P70" s="17">
        <v>49783</v>
      </c>
      <c r="Q70" s="17">
        <v>84944</v>
      </c>
      <c r="R70" s="17">
        <v>18823</v>
      </c>
      <c r="S70" s="17">
        <v>73386</v>
      </c>
      <c r="T70" s="17">
        <v>213902</v>
      </c>
      <c r="U70" s="17">
        <v>44380</v>
      </c>
      <c r="V70" s="17">
        <v>58960</v>
      </c>
      <c r="W70" s="17">
        <v>42482</v>
      </c>
      <c r="X70" s="17">
        <v>41138</v>
      </c>
      <c r="Y70" s="17">
        <v>39329</v>
      </c>
      <c r="Z70" s="17">
        <v>26790</v>
      </c>
      <c r="AA70" s="17">
        <v>9431</v>
      </c>
      <c r="AB70" s="17">
        <v>70885</v>
      </c>
      <c r="AC70" s="17">
        <v>86699</v>
      </c>
      <c r="AD70" s="17">
        <v>32301</v>
      </c>
      <c r="AE70" s="17">
        <v>26566</v>
      </c>
      <c r="AF70" s="17">
        <v>52373</v>
      </c>
      <c r="AG70" s="17">
        <v>77648</v>
      </c>
      <c r="AH70" s="17">
        <v>17333</v>
      </c>
      <c r="AI70" s="17">
        <v>165100</v>
      </c>
      <c r="AJ70" s="17">
        <v>242972</v>
      </c>
      <c r="AK70" s="17">
        <v>457133</v>
      </c>
      <c r="AL70" s="17">
        <v>262121</v>
      </c>
      <c r="AM70" s="17">
        <v>193620</v>
      </c>
      <c r="AN70" s="17">
        <v>277709</v>
      </c>
      <c r="AO70" s="17">
        <v>329736</v>
      </c>
      <c r="AP70" s="17">
        <v>213514</v>
      </c>
      <c r="AQ70" s="17">
        <v>226958</v>
      </c>
      <c r="AR70" s="17">
        <v>614917</v>
      </c>
      <c r="AS70" s="17">
        <v>84221</v>
      </c>
      <c r="AT70" s="17">
        <v>5308622</v>
      </c>
      <c r="AU70" s="17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5308622</v>
      </c>
      <c r="BD70" s="11">
        <f t="shared" si="5"/>
        <v>0</v>
      </c>
      <c r="BE70" s="11">
        <f t="shared" si="6"/>
        <v>0</v>
      </c>
      <c r="BF70" s="11">
        <f t="shared" si="7"/>
        <v>0</v>
      </c>
    </row>
    <row r="71" spans="1:58" x14ac:dyDescent="0.15">
      <c r="B71" s="16" t="s">
        <v>204</v>
      </c>
      <c r="C71" s="13">
        <f>C70+1</f>
        <v>67</v>
      </c>
      <c r="D71" s="11">
        <v>17118949</v>
      </c>
      <c r="E71" s="11">
        <v>229242</v>
      </c>
      <c r="F71" s="19">
        <v>65313</v>
      </c>
      <c r="G71" s="11">
        <v>631244</v>
      </c>
      <c r="H71" s="11">
        <v>134249</v>
      </c>
      <c r="I71" s="11">
        <v>74157</v>
      </c>
      <c r="J71" s="11">
        <v>871019</v>
      </c>
      <c r="K71" s="11">
        <v>569614</v>
      </c>
      <c r="L71" s="11">
        <v>310180</v>
      </c>
      <c r="M71" s="11">
        <v>280786</v>
      </c>
      <c r="N71" s="11">
        <v>115322</v>
      </c>
      <c r="O71" s="11">
        <v>472464</v>
      </c>
      <c r="P71" s="11">
        <v>1087752</v>
      </c>
      <c r="Q71" s="11">
        <v>614417</v>
      </c>
      <c r="R71" s="11">
        <v>100297</v>
      </c>
      <c r="S71" s="11">
        <v>210976</v>
      </c>
      <c r="T71" s="11">
        <v>87023</v>
      </c>
      <c r="U71" s="11">
        <v>143928</v>
      </c>
      <c r="V71" s="11">
        <v>229123</v>
      </c>
      <c r="W71" s="11">
        <v>321158</v>
      </c>
      <c r="X71" s="11">
        <v>987309</v>
      </c>
      <c r="Y71" s="11">
        <v>1949550</v>
      </c>
      <c r="Z71" s="11">
        <v>638036</v>
      </c>
      <c r="AA71" s="11">
        <v>32008</v>
      </c>
      <c r="AB71" s="11">
        <v>448975</v>
      </c>
      <c r="AC71" s="11">
        <v>484737</v>
      </c>
      <c r="AD71" s="11">
        <v>196310</v>
      </c>
      <c r="AE71" s="11">
        <v>277962</v>
      </c>
      <c r="AF71" s="11">
        <v>34452</v>
      </c>
      <c r="AG71" s="11">
        <v>888703</v>
      </c>
      <c r="AH71" s="11">
        <v>328534</v>
      </c>
      <c r="AI71" s="11">
        <v>409761</v>
      </c>
      <c r="AJ71" s="11">
        <v>6906679</v>
      </c>
      <c r="AK71" s="11">
        <v>15525395</v>
      </c>
      <c r="AL71" s="11">
        <v>4288157</v>
      </c>
      <c r="AM71" s="11">
        <v>1835689</v>
      </c>
      <c r="AN71" s="11">
        <v>947663</v>
      </c>
      <c r="AO71" s="11">
        <v>11975553</v>
      </c>
      <c r="AP71" s="11">
        <v>5143501</v>
      </c>
      <c r="AQ71" s="11">
        <v>656726</v>
      </c>
      <c r="AR71" s="11">
        <v>10383768</v>
      </c>
      <c r="AS71" s="11">
        <v>8225928</v>
      </c>
      <c r="AT71" s="11">
        <v>96232609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96232609</v>
      </c>
      <c r="BD71" s="11">
        <f t="shared" si="5"/>
        <v>0</v>
      </c>
      <c r="BE71" s="11">
        <f t="shared" si="6"/>
        <v>0</v>
      </c>
      <c r="BF71" s="11">
        <f t="shared" si="7"/>
        <v>0</v>
      </c>
    </row>
    <row r="73" spans="1:58" x14ac:dyDescent="0.15">
      <c r="D73" s="11">
        <f>SUM(D5:D46)-D47</f>
        <v>0</v>
      </c>
      <c r="E73" s="11">
        <f t="shared" ref="E73:BB73" si="8">SUM(E5:E46)-E47</f>
        <v>0</v>
      </c>
      <c r="F73" s="11">
        <f t="shared" si="8"/>
        <v>0</v>
      </c>
      <c r="G73" s="11">
        <f t="shared" si="8"/>
        <v>0</v>
      </c>
      <c r="H73" s="11">
        <f t="shared" si="8"/>
        <v>0</v>
      </c>
      <c r="I73" s="11">
        <f t="shared" si="8"/>
        <v>0</v>
      </c>
      <c r="J73" s="11">
        <f t="shared" si="8"/>
        <v>0</v>
      </c>
      <c r="K73" s="11">
        <f t="shared" si="8"/>
        <v>0</v>
      </c>
      <c r="L73" s="11">
        <f t="shared" si="8"/>
        <v>0</v>
      </c>
      <c r="M73" s="11">
        <f t="shared" si="8"/>
        <v>0</v>
      </c>
      <c r="N73" s="11">
        <f t="shared" si="8"/>
        <v>0</v>
      </c>
      <c r="O73" s="11">
        <f t="shared" si="8"/>
        <v>0</v>
      </c>
      <c r="P73" s="11">
        <f t="shared" si="8"/>
        <v>0</v>
      </c>
      <c r="Q73" s="11">
        <f t="shared" si="8"/>
        <v>0</v>
      </c>
      <c r="R73" s="11">
        <f t="shared" si="8"/>
        <v>0</v>
      </c>
      <c r="S73" s="11">
        <f t="shared" si="8"/>
        <v>0</v>
      </c>
      <c r="T73" s="11">
        <f t="shared" si="8"/>
        <v>0</v>
      </c>
      <c r="U73" s="11">
        <f t="shared" si="8"/>
        <v>0</v>
      </c>
      <c r="V73" s="11">
        <f t="shared" si="8"/>
        <v>0</v>
      </c>
      <c r="W73" s="11">
        <f t="shared" si="8"/>
        <v>0</v>
      </c>
      <c r="X73" s="11">
        <f t="shared" si="8"/>
        <v>0</v>
      </c>
      <c r="Y73" s="11">
        <f t="shared" si="8"/>
        <v>0</v>
      </c>
      <c r="Z73" s="11">
        <f t="shared" si="8"/>
        <v>0</v>
      </c>
      <c r="AA73" s="11">
        <f t="shared" si="8"/>
        <v>0</v>
      </c>
      <c r="AB73" s="11">
        <f t="shared" si="8"/>
        <v>0</v>
      </c>
      <c r="AC73" s="11">
        <f t="shared" si="8"/>
        <v>0</v>
      </c>
      <c r="AD73" s="11">
        <f t="shared" si="8"/>
        <v>0</v>
      </c>
      <c r="AE73" s="11">
        <f t="shared" si="8"/>
        <v>0</v>
      </c>
      <c r="AF73" s="11">
        <f t="shared" si="8"/>
        <v>0</v>
      </c>
      <c r="AG73" s="11">
        <f t="shared" si="8"/>
        <v>0</v>
      </c>
      <c r="AH73" s="11">
        <f t="shared" si="8"/>
        <v>0</v>
      </c>
      <c r="AI73" s="11">
        <f t="shared" si="8"/>
        <v>0</v>
      </c>
      <c r="AJ73" s="11">
        <f t="shared" si="8"/>
        <v>0</v>
      </c>
      <c r="AK73" s="11">
        <f t="shared" si="8"/>
        <v>0</v>
      </c>
      <c r="AL73" s="11">
        <f t="shared" si="8"/>
        <v>0</v>
      </c>
      <c r="AM73" s="11">
        <f t="shared" si="8"/>
        <v>0</v>
      </c>
      <c r="AN73" s="11">
        <f t="shared" si="8"/>
        <v>0</v>
      </c>
      <c r="AO73" s="11">
        <f t="shared" si="8"/>
        <v>0</v>
      </c>
      <c r="AP73" s="11">
        <f t="shared" si="8"/>
        <v>0</v>
      </c>
      <c r="AQ73" s="11">
        <f t="shared" si="8"/>
        <v>0</v>
      </c>
      <c r="AR73" s="11">
        <f t="shared" si="8"/>
        <v>0</v>
      </c>
      <c r="AS73" s="11">
        <f t="shared" si="8"/>
        <v>0</v>
      </c>
      <c r="AT73" s="11">
        <f t="shared" si="8"/>
        <v>0</v>
      </c>
      <c r="AU73" s="11">
        <f t="shared" si="8"/>
        <v>0</v>
      </c>
      <c r="AV73" s="11">
        <f t="shared" si="8"/>
        <v>0</v>
      </c>
      <c r="AW73" s="11">
        <f t="shared" si="8"/>
        <v>0</v>
      </c>
      <c r="AX73" s="11">
        <f t="shared" si="8"/>
        <v>0</v>
      </c>
      <c r="AY73" s="11">
        <f t="shared" si="8"/>
        <v>0</v>
      </c>
      <c r="AZ73" s="11">
        <f t="shared" si="8"/>
        <v>0</v>
      </c>
      <c r="BA73" s="11">
        <f t="shared" si="8"/>
        <v>0</v>
      </c>
      <c r="BB73" s="11">
        <f t="shared" si="8"/>
        <v>0</v>
      </c>
      <c r="BD73" s="11">
        <f>SUM(BD5:BD46)-BD47</f>
        <v>0</v>
      </c>
      <c r="BE73" s="11">
        <f>SUM(BE5:BE46)-BE47</f>
        <v>0</v>
      </c>
      <c r="BF73" s="11">
        <f>SUM(BF5:BF46)-BF47</f>
        <v>0</v>
      </c>
    </row>
    <row r="74" spans="1:58" x14ac:dyDescent="0.15">
      <c r="D74" s="11">
        <f>SUM(D47:D55)-D56</f>
        <v>0</v>
      </c>
      <c r="E74" s="11">
        <f t="shared" ref="E74:BB74" si="9">SUM(E47:E55)-E56</f>
        <v>0</v>
      </c>
      <c r="F74" s="11">
        <f t="shared" si="9"/>
        <v>0</v>
      </c>
      <c r="G74" s="11">
        <f t="shared" si="9"/>
        <v>0</v>
      </c>
      <c r="H74" s="11">
        <f t="shared" si="9"/>
        <v>0</v>
      </c>
      <c r="I74" s="11">
        <f t="shared" si="9"/>
        <v>0</v>
      </c>
      <c r="J74" s="11">
        <f t="shared" si="9"/>
        <v>0</v>
      </c>
      <c r="K74" s="11">
        <f t="shared" si="9"/>
        <v>0</v>
      </c>
      <c r="L74" s="11">
        <f t="shared" si="9"/>
        <v>0</v>
      </c>
      <c r="M74" s="11">
        <f t="shared" si="9"/>
        <v>0</v>
      </c>
      <c r="N74" s="11">
        <f t="shared" si="9"/>
        <v>0</v>
      </c>
      <c r="O74" s="11">
        <f t="shared" si="9"/>
        <v>0</v>
      </c>
      <c r="P74" s="11">
        <f t="shared" si="9"/>
        <v>0</v>
      </c>
      <c r="Q74" s="11">
        <f t="shared" si="9"/>
        <v>0</v>
      </c>
      <c r="R74" s="11">
        <f t="shared" si="9"/>
        <v>0</v>
      </c>
      <c r="S74" s="11">
        <f t="shared" si="9"/>
        <v>0</v>
      </c>
      <c r="T74" s="11">
        <f t="shared" si="9"/>
        <v>0</v>
      </c>
      <c r="U74" s="11">
        <f t="shared" si="9"/>
        <v>0</v>
      </c>
      <c r="V74" s="11">
        <f t="shared" si="9"/>
        <v>0</v>
      </c>
      <c r="W74" s="11">
        <f t="shared" si="9"/>
        <v>0</v>
      </c>
      <c r="X74" s="11">
        <f t="shared" si="9"/>
        <v>0</v>
      </c>
      <c r="Y74" s="11">
        <f t="shared" si="9"/>
        <v>0</v>
      </c>
      <c r="Z74" s="11">
        <f t="shared" si="9"/>
        <v>0</v>
      </c>
      <c r="AA74" s="11">
        <f t="shared" si="9"/>
        <v>0</v>
      </c>
      <c r="AB74" s="11">
        <f t="shared" si="9"/>
        <v>0</v>
      </c>
      <c r="AC74" s="11">
        <f t="shared" si="9"/>
        <v>0</v>
      </c>
      <c r="AD74" s="11">
        <f t="shared" si="9"/>
        <v>0</v>
      </c>
      <c r="AE74" s="11">
        <f t="shared" si="9"/>
        <v>0</v>
      </c>
      <c r="AF74" s="11">
        <f t="shared" si="9"/>
        <v>0</v>
      </c>
      <c r="AG74" s="11">
        <f t="shared" si="9"/>
        <v>0</v>
      </c>
      <c r="AH74" s="11">
        <f t="shared" si="9"/>
        <v>0</v>
      </c>
      <c r="AI74" s="11">
        <f t="shared" si="9"/>
        <v>0</v>
      </c>
      <c r="AJ74" s="11">
        <f t="shared" si="9"/>
        <v>0</v>
      </c>
      <c r="AK74" s="11">
        <f t="shared" si="9"/>
        <v>0</v>
      </c>
      <c r="AL74" s="11">
        <f t="shared" si="9"/>
        <v>0</v>
      </c>
      <c r="AM74" s="11">
        <f t="shared" si="9"/>
        <v>0</v>
      </c>
      <c r="AN74" s="11">
        <f t="shared" si="9"/>
        <v>0</v>
      </c>
      <c r="AO74" s="11">
        <f t="shared" si="9"/>
        <v>0</v>
      </c>
      <c r="AP74" s="11">
        <f t="shared" si="9"/>
        <v>0</v>
      </c>
      <c r="AQ74" s="11">
        <f t="shared" si="9"/>
        <v>0</v>
      </c>
      <c r="AR74" s="11">
        <f t="shared" si="9"/>
        <v>0</v>
      </c>
      <c r="AS74" s="11">
        <f t="shared" si="9"/>
        <v>0</v>
      </c>
      <c r="AT74" s="11">
        <f t="shared" si="9"/>
        <v>0</v>
      </c>
      <c r="AU74" s="11">
        <f t="shared" si="9"/>
        <v>0</v>
      </c>
      <c r="AV74" s="11">
        <f t="shared" si="9"/>
        <v>0</v>
      </c>
      <c r="AW74" s="11">
        <f t="shared" si="9"/>
        <v>0</v>
      </c>
      <c r="AX74" s="11">
        <f t="shared" si="9"/>
        <v>0</v>
      </c>
      <c r="AY74" s="11">
        <f t="shared" si="9"/>
        <v>0</v>
      </c>
      <c r="AZ74" s="11">
        <f t="shared" si="9"/>
        <v>0</v>
      </c>
      <c r="BA74" s="11">
        <f t="shared" si="9"/>
        <v>0</v>
      </c>
      <c r="BB74" s="11">
        <f t="shared" si="9"/>
        <v>0</v>
      </c>
      <c r="BD74" s="11">
        <f>SUM(BD47:BD55)-BD56</f>
        <v>0</v>
      </c>
      <c r="BE74" s="11">
        <f>SUM(BE47:BE55)-BE56</f>
        <v>0</v>
      </c>
      <c r="BF74" s="11">
        <f>SUM(BF47:BF55)-BF56</f>
        <v>0</v>
      </c>
    </row>
    <row r="75" spans="1:58" x14ac:dyDescent="0.15">
      <c r="D75" s="11">
        <f>D58+D59+D62-D57</f>
        <v>0</v>
      </c>
      <c r="E75" s="11">
        <f t="shared" ref="E75:BB75" si="10">E58+E59+E62-E57</f>
        <v>0</v>
      </c>
      <c r="F75" s="11">
        <f t="shared" si="10"/>
        <v>0</v>
      </c>
      <c r="G75" s="11">
        <f t="shared" si="10"/>
        <v>0</v>
      </c>
      <c r="H75" s="11">
        <f t="shared" si="10"/>
        <v>0</v>
      </c>
      <c r="I75" s="11">
        <f t="shared" si="10"/>
        <v>0</v>
      </c>
      <c r="J75" s="11">
        <f t="shared" si="10"/>
        <v>0</v>
      </c>
      <c r="K75" s="11">
        <f t="shared" si="10"/>
        <v>0</v>
      </c>
      <c r="L75" s="11">
        <f t="shared" si="10"/>
        <v>0</v>
      </c>
      <c r="M75" s="11">
        <f t="shared" si="10"/>
        <v>0</v>
      </c>
      <c r="N75" s="11">
        <f t="shared" si="10"/>
        <v>0</v>
      </c>
      <c r="O75" s="11">
        <f t="shared" si="10"/>
        <v>0</v>
      </c>
      <c r="P75" s="11">
        <f t="shared" si="10"/>
        <v>0</v>
      </c>
      <c r="Q75" s="11">
        <f t="shared" si="10"/>
        <v>0</v>
      </c>
      <c r="R75" s="11">
        <f t="shared" si="10"/>
        <v>0</v>
      </c>
      <c r="S75" s="11">
        <f t="shared" si="10"/>
        <v>0</v>
      </c>
      <c r="T75" s="11">
        <f t="shared" si="10"/>
        <v>0</v>
      </c>
      <c r="U75" s="11">
        <f t="shared" si="10"/>
        <v>0</v>
      </c>
      <c r="V75" s="11">
        <f t="shared" si="10"/>
        <v>0</v>
      </c>
      <c r="W75" s="11">
        <f t="shared" si="10"/>
        <v>0</v>
      </c>
      <c r="X75" s="11">
        <f t="shared" si="10"/>
        <v>0</v>
      </c>
      <c r="Y75" s="11">
        <f t="shared" si="10"/>
        <v>0</v>
      </c>
      <c r="Z75" s="11">
        <f t="shared" si="10"/>
        <v>0</v>
      </c>
      <c r="AA75" s="11">
        <f t="shared" si="10"/>
        <v>0</v>
      </c>
      <c r="AB75" s="11">
        <f t="shared" si="10"/>
        <v>0</v>
      </c>
      <c r="AC75" s="11">
        <f t="shared" si="10"/>
        <v>0</v>
      </c>
      <c r="AD75" s="11">
        <f t="shared" si="10"/>
        <v>0</v>
      </c>
      <c r="AE75" s="11">
        <f t="shared" si="10"/>
        <v>0</v>
      </c>
      <c r="AF75" s="11">
        <f t="shared" si="10"/>
        <v>0</v>
      </c>
      <c r="AG75" s="11">
        <f t="shared" si="10"/>
        <v>0</v>
      </c>
      <c r="AH75" s="11">
        <f t="shared" si="10"/>
        <v>0</v>
      </c>
      <c r="AI75" s="11">
        <f t="shared" si="10"/>
        <v>0</v>
      </c>
      <c r="AJ75" s="11">
        <f t="shared" si="10"/>
        <v>0</v>
      </c>
      <c r="AK75" s="11">
        <f t="shared" si="10"/>
        <v>0</v>
      </c>
      <c r="AL75" s="11">
        <f t="shared" si="10"/>
        <v>0</v>
      </c>
      <c r="AM75" s="11">
        <f t="shared" si="10"/>
        <v>0</v>
      </c>
      <c r="AN75" s="11">
        <f t="shared" si="10"/>
        <v>0</v>
      </c>
      <c r="AO75" s="11">
        <f t="shared" si="10"/>
        <v>0</v>
      </c>
      <c r="AP75" s="11">
        <f t="shared" si="10"/>
        <v>0</v>
      </c>
      <c r="AQ75" s="11">
        <f t="shared" si="10"/>
        <v>0</v>
      </c>
      <c r="AR75" s="11">
        <f t="shared" si="10"/>
        <v>0</v>
      </c>
      <c r="AS75" s="11">
        <f t="shared" si="10"/>
        <v>0</v>
      </c>
      <c r="AT75" s="11">
        <f t="shared" si="10"/>
        <v>0</v>
      </c>
      <c r="AU75" s="11">
        <f t="shared" si="10"/>
        <v>0</v>
      </c>
      <c r="AV75" s="11">
        <f t="shared" si="10"/>
        <v>0</v>
      </c>
      <c r="AW75" s="11">
        <f t="shared" si="10"/>
        <v>0</v>
      </c>
      <c r="AX75" s="11">
        <f t="shared" si="10"/>
        <v>0</v>
      </c>
      <c r="AY75" s="11">
        <f t="shared" si="10"/>
        <v>0</v>
      </c>
      <c r="AZ75" s="11">
        <f t="shared" si="10"/>
        <v>0</v>
      </c>
      <c r="BA75" s="11">
        <f t="shared" si="10"/>
        <v>0</v>
      </c>
      <c r="BB75" s="11">
        <f t="shared" si="10"/>
        <v>0</v>
      </c>
      <c r="BD75" s="11">
        <f>BD58+BD59+BD62-BD57</f>
        <v>0</v>
      </c>
      <c r="BE75" s="11">
        <f>BE58+BE59+BE62-BE57</f>
        <v>0</v>
      </c>
      <c r="BF75" s="11">
        <f>BF58+BF59+BF62-BF57</f>
        <v>0</v>
      </c>
    </row>
    <row r="76" spans="1:58" x14ac:dyDescent="0.15">
      <c r="D76" s="11">
        <f>D60+D61-D59</f>
        <v>0</v>
      </c>
      <c r="E76" s="11">
        <f t="shared" ref="E76:BB76" si="11">E60+E61-E59</f>
        <v>0</v>
      </c>
      <c r="F76" s="11">
        <f t="shared" si="11"/>
        <v>0</v>
      </c>
      <c r="G76" s="11">
        <f t="shared" si="11"/>
        <v>0</v>
      </c>
      <c r="H76" s="11">
        <f t="shared" si="11"/>
        <v>0</v>
      </c>
      <c r="I76" s="11">
        <f t="shared" si="11"/>
        <v>0</v>
      </c>
      <c r="J76" s="11">
        <f t="shared" si="11"/>
        <v>0</v>
      </c>
      <c r="K76" s="11">
        <f t="shared" si="11"/>
        <v>0</v>
      </c>
      <c r="L76" s="11">
        <f t="shared" si="11"/>
        <v>0</v>
      </c>
      <c r="M76" s="11">
        <f t="shared" si="11"/>
        <v>0</v>
      </c>
      <c r="N76" s="11">
        <f t="shared" si="11"/>
        <v>0</v>
      </c>
      <c r="O76" s="11">
        <f t="shared" si="11"/>
        <v>0</v>
      </c>
      <c r="P76" s="11">
        <f t="shared" si="11"/>
        <v>0</v>
      </c>
      <c r="Q76" s="11">
        <f t="shared" si="11"/>
        <v>0</v>
      </c>
      <c r="R76" s="11">
        <f t="shared" si="11"/>
        <v>0</v>
      </c>
      <c r="S76" s="11">
        <f t="shared" si="11"/>
        <v>0</v>
      </c>
      <c r="T76" s="11">
        <f t="shared" si="11"/>
        <v>0</v>
      </c>
      <c r="U76" s="11">
        <f t="shared" si="11"/>
        <v>0</v>
      </c>
      <c r="V76" s="11">
        <f t="shared" si="11"/>
        <v>0</v>
      </c>
      <c r="W76" s="11">
        <f t="shared" si="11"/>
        <v>0</v>
      </c>
      <c r="X76" s="11">
        <f t="shared" si="11"/>
        <v>0</v>
      </c>
      <c r="Y76" s="11">
        <f t="shared" si="11"/>
        <v>0</v>
      </c>
      <c r="Z76" s="11">
        <f t="shared" si="11"/>
        <v>0</v>
      </c>
      <c r="AA76" s="11">
        <f t="shared" si="11"/>
        <v>0</v>
      </c>
      <c r="AB76" s="11">
        <f t="shared" si="11"/>
        <v>0</v>
      </c>
      <c r="AC76" s="11">
        <f t="shared" si="11"/>
        <v>0</v>
      </c>
      <c r="AD76" s="11">
        <f t="shared" si="11"/>
        <v>0</v>
      </c>
      <c r="AE76" s="11">
        <f t="shared" si="11"/>
        <v>0</v>
      </c>
      <c r="AF76" s="11">
        <f t="shared" si="11"/>
        <v>0</v>
      </c>
      <c r="AG76" s="11">
        <f t="shared" si="11"/>
        <v>0</v>
      </c>
      <c r="AH76" s="11">
        <f t="shared" si="11"/>
        <v>0</v>
      </c>
      <c r="AI76" s="11">
        <f t="shared" si="11"/>
        <v>0</v>
      </c>
      <c r="AJ76" s="11">
        <f t="shared" si="11"/>
        <v>0</v>
      </c>
      <c r="AK76" s="11">
        <f t="shared" si="11"/>
        <v>0</v>
      </c>
      <c r="AL76" s="11">
        <f t="shared" si="11"/>
        <v>0</v>
      </c>
      <c r="AM76" s="11">
        <f t="shared" si="11"/>
        <v>0</v>
      </c>
      <c r="AN76" s="11">
        <f t="shared" si="11"/>
        <v>0</v>
      </c>
      <c r="AO76" s="11">
        <f t="shared" si="11"/>
        <v>0</v>
      </c>
      <c r="AP76" s="11">
        <f t="shared" si="11"/>
        <v>0</v>
      </c>
      <c r="AQ76" s="11">
        <f t="shared" si="11"/>
        <v>0</v>
      </c>
      <c r="AR76" s="11">
        <f t="shared" si="11"/>
        <v>0</v>
      </c>
      <c r="AS76" s="11">
        <f t="shared" si="11"/>
        <v>0</v>
      </c>
      <c r="AT76" s="11">
        <f t="shared" si="11"/>
        <v>0</v>
      </c>
      <c r="AU76" s="11">
        <f t="shared" si="11"/>
        <v>0</v>
      </c>
      <c r="AV76" s="11">
        <f t="shared" si="11"/>
        <v>0</v>
      </c>
      <c r="AW76" s="11">
        <f t="shared" si="11"/>
        <v>0</v>
      </c>
      <c r="AX76" s="11">
        <f t="shared" si="11"/>
        <v>0</v>
      </c>
      <c r="AY76" s="11">
        <f t="shared" si="11"/>
        <v>0</v>
      </c>
      <c r="AZ76" s="11">
        <f t="shared" si="11"/>
        <v>0</v>
      </c>
      <c r="BA76" s="11">
        <f t="shared" si="11"/>
        <v>0</v>
      </c>
      <c r="BB76" s="11">
        <f t="shared" si="11"/>
        <v>0</v>
      </c>
      <c r="BD76" s="11">
        <f>BD60+BD61-BD59</f>
        <v>0</v>
      </c>
      <c r="BE76" s="11">
        <f>BE60+BE61-BE59</f>
        <v>0</v>
      </c>
      <c r="BF76" s="11">
        <f>BF60+BF61-BF59</f>
        <v>0</v>
      </c>
    </row>
    <row r="77" spans="1:58" x14ac:dyDescent="0.15">
      <c r="D77" s="11">
        <f>D64+D65-D63</f>
        <v>0</v>
      </c>
      <c r="E77" s="11">
        <f t="shared" ref="E77:BB77" si="12">E64+E65-E63</f>
        <v>0</v>
      </c>
      <c r="F77" s="11">
        <f t="shared" si="12"/>
        <v>0</v>
      </c>
      <c r="G77" s="11">
        <f t="shared" si="12"/>
        <v>0</v>
      </c>
      <c r="H77" s="11">
        <f t="shared" si="12"/>
        <v>0</v>
      </c>
      <c r="I77" s="11">
        <f t="shared" si="12"/>
        <v>0</v>
      </c>
      <c r="J77" s="11">
        <f t="shared" si="12"/>
        <v>0</v>
      </c>
      <c r="K77" s="11">
        <f t="shared" si="12"/>
        <v>0</v>
      </c>
      <c r="L77" s="11">
        <f t="shared" si="12"/>
        <v>0</v>
      </c>
      <c r="M77" s="11">
        <f t="shared" si="12"/>
        <v>0</v>
      </c>
      <c r="N77" s="11">
        <f t="shared" si="12"/>
        <v>0</v>
      </c>
      <c r="O77" s="11">
        <f t="shared" si="12"/>
        <v>0</v>
      </c>
      <c r="P77" s="11">
        <f t="shared" si="12"/>
        <v>0</v>
      </c>
      <c r="Q77" s="11">
        <f t="shared" si="12"/>
        <v>0</v>
      </c>
      <c r="R77" s="11">
        <f t="shared" si="12"/>
        <v>0</v>
      </c>
      <c r="S77" s="11">
        <f t="shared" si="12"/>
        <v>0</v>
      </c>
      <c r="T77" s="11">
        <f t="shared" si="12"/>
        <v>0</v>
      </c>
      <c r="U77" s="11">
        <f t="shared" si="12"/>
        <v>0</v>
      </c>
      <c r="V77" s="11">
        <f t="shared" si="12"/>
        <v>0</v>
      </c>
      <c r="W77" s="11">
        <f t="shared" si="12"/>
        <v>0</v>
      </c>
      <c r="X77" s="11">
        <f t="shared" si="12"/>
        <v>0</v>
      </c>
      <c r="Y77" s="11">
        <f t="shared" si="12"/>
        <v>0</v>
      </c>
      <c r="Z77" s="11">
        <f t="shared" si="12"/>
        <v>0</v>
      </c>
      <c r="AA77" s="11">
        <f t="shared" si="12"/>
        <v>0</v>
      </c>
      <c r="AB77" s="11">
        <f t="shared" si="12"/>
        <v>0</v>
      </c>
      <c r="AC77" s="11">
        <f t="shared" si="12"/>
        <v>0</v>
      </c>
      <c r="AD77" s="11">
        <f t="shared" si="12"/>
        <v>0</v>
      </c>
      <c r="AE77" s="11">
        <f t="shared" si="12"/>
        <v>0</v>
      </c>
      <c r="AF77" s="11">
        <f t="shared" si="12"/>
        <v>0</v>
      </c>
      <c r="AG77" s="11">
        <f t="shared" si="12"/>
        <v>0</v>
      </c>
      <c r="AH77" s="11">
        <f t="shared" si="12"/>
        <v>0</v>
      </c>
      <c r="AI77" s="11">
        <f t="shared" si="12"/>
        <v>0</v>
      </c>
      <c r="AJ77" s="11">
        <f t="shared" si="12"/>
        <v>0</v>
      </c>
      <c r="AK77" s="11">
        <f t="shared" si="12"/>
        <v>0</v>
      </c>
      <c r="AL77" s="11">
        <f t="shared" si="12"/>
        <v>0</v>
      </c>
      <c r="AM77" s="11">
        <f t="shared" si="12"/>
        <v>0</v>
      </c>
      <c r="AN77" s="11">
        <f t="shared" si="12"/>
        <v>0</v>
      </c>
      <c r="AO77" s="11">
        <f t="shared" si="12"/>
        <v>0</v>
      </c>
      <c r="AP77" s="11">
        <f t="shared" si="12"/>
        <v>0</v>
      </c>
      <c r="AQ77" s="11">
        <f t="shared" si="12"/>
        <v>0</v>
      </c>
      <c r="AR77" s="11">
        <f t="shared" si="12"/>
        <v>0</v>
      </c>
      <c r="AS77" s="11">
        <f t="shared" si="12"/>
        <v>0</v>
      </c>
      <c r="AT77" s="11">
        <f t="shared" si="12"/>
        <v>0</v>
      </c>
      <c r="AU77" s="11">
        <f t="shared" si="12"/>
        <v>0</v>
      </c>
      <c r="AV77" s="11">
        <f t="shared" si="12"/>
        <v>0</v>
      </c>
      <c r="AW77" s="11">
        <f t="shared" si="12"/>
        <v>0</v>
      </c>
      <c r="AX77" s="11">
        <f t="shared" si="12"/>
        <v>0</v>
      </c>
      <c r="AY77" s="11">
        <f t="shared" si="12"/>
        <v>0</v>
      </c>
      <c r="AZ77" s="11">
        <f t="shared" si="12"/>
        <v>0</v>
      </c>
      <c r="BA77" s="11">
        <f t="shared" si="12"/>
        <v>0</v>
      </c>
      <c r="BB77" s="11">
        <f t="shared" si="12"/>
        <v>0</v>
      </c>
      <c r="BD77" s="11">
        <f>BD64+BD65-BD63</f>
        <v>0</v>
      </c>
      <c r="BE77" s="11">
        <f>BE64+BE65-BE63</f>
        <v>0</v>
      </c>
      <c r="BF77" s="11">
        <f>BF64+BF65-BF63</f>
        <v>0</v>
      </c>
    </row>
    <row r="78" spans="1:58" x14ac:dyDescent="0.15">
      <c r="D78" s="11">
        <f>D57+D63-D66</f>
        <v>0</v>
      </c>
      <c r="E78" s="11">
        <f t="shared" ref="E78:BB78" si="13">E57+E63-E66</f>
        <v>0</v>
      </c>
      <c r="F78" s="11">
        <f t="shared" si="13"/>
        <v>0</v>
      </c>
      <c r="G78" s="11">
        <f t="shared" si="13"/>
        <v>0</v>
      </c>
      <c r="H78" s="11">
        <f t="shared" si="13"/>
        <v>0</v>
      </c>
      <c r="I78" s="11">
        <f t="shared" si="13"/>
        <v>0</v>
      </c>
      <c r="J78" s="11">
        <f t="shared" si="13"/>
        <v>0</v>
      </c>
      <c r="K78" s="11">
        <f t="shared" si="13"/>
        <v>0</v>
      </c>
      <c r="L78" s="11">
        <f t="shared" si="13"/>
        <v>0</v>
      </c>
      <c r="M78" s="11">
        <f t="shared" si="13"/>
        <v>0</v>
      </c>
      <c r="N78" s="11">
        <f t="shared" si="13"/>
        <v>0</v>
      </c>
      <c r="O78" s="11">
        <f t="shared" si="13"/>
        <v>0</v>
      </c>
      <c r="P78" s="11">
        <f t="shared" si="13"/>
        <v>0</v>
      </c>
      <c r="Q78" s="11">
        <f t="shared" si="13"/>
        <v>0</v>
      </c>
      <c r="R78" s="11">
        <f t="shared" si="13"/>
        <v>0</v>
      </c>
      <c r="S78" s="11">
        <f t="shared" si="13"/>
        <v>0</v>
      </c>
      <c r="T78" s="11">
        <f t="shared" si="13"/>
        <v>0</v>
      </c>
      <c r="U78" s="11">
        <f t="shared" si="13"/>
        <v>0</v>
      </c>
      <c r="V78" s="11">
        <f t="shared" si="13"/>
        <v>0</v>
      </c>
      <c r="W78" s="11">
        <f t="shared" si="13"/>
        <v>0</v>
      </c>
      <c r="X78" s="11">
        <f t="shared" si="13"/>
        <v>0</v>
      </c>
      <c r="Y78" s="11">
        <f t="shared" si="13"/>
        <v>0</v>
      </c>
      <c r="Z78" s="11">
        <f t="shared" si="13"/>
        <v>0</v>
      </c>
      <c r="AA78" s="11">
        <f t="shared" si="13"/>
        <v>0</v>
      </c>
      <c r="AB78" s="11">
        <f t="shared" si="13"/>
        <v>0</v>
      </c>
      <c r="AC78" s="11">
        <f t="shared" si="13"/>
        <v>0</v>
      </c>
      <c r="AD78" s="11">
        <f t="shared" si="13"/>
        <v>0</v>
      </c>
      <c r="AE78" s="11">
        <f t="shared" si="13"/>
        <v>0</v>
      </c>
      <c r="AF78" s="11">
        <f t="shared" si="13"/>
        <v>0</v>
      </c>
      <c r="AG78" s="11">
        <f t="shared" si="13"/>
        <v>0</v>
      </c>
      <c r="AH78" s="11">
        <f t="shared" si="13"/>
        <v>0</v>
      </c>
      <c r="AI78" s="11">
        <f t="shared" si="13"/>
        <v>0</v>
      </c>
      <c r="AJ78" s="11">
        <f t="shared" si="13"/>
        <v>0</v>
      </c>
      <c r="AK78" s="11">
        <f t="shared" si="13"/>
        <v>0</v>
      </c>
      <c r="AL78" s="11">
        <f t="shared" si="13"/>
        <v>0</v>
      </c>
      <c r="AM78" s="11">
        <f t="shared" si="13"/>
        <v>0</v>
      </c>
      <c r="AN78" s="11">
        <f t="shared" si="13"/>
        <v>0</v>
      </c>
      <c r="AO78" s="11">
        <f t="shared" si="13"/>
        <v>0</v>
      </c>
      <c r="AP78" s="11">
        <f t="shared" si="13"/>
        <v>0</v>
      </c>
      <c r="AQ78" s="11">
        <f t="shared" si="13"/>
        <v>0</v>
      </c>
      <c r="AR78" s="11">
        <f t="shared" si="13"/>
        <v>0</v>
      </c>
      <c r="AS78" s="11">
        <f t="shared" si="13"/>
        <v>0</v>
      </c>
      <c r="AT78" s="11">
        <f t="shared" si="13"/>
        <v>0</v>
      </c>
      <c r="AU78" s="11">
        <f t="shared" si="13"/>
        <v>0</v>
      </c>
      <c r="AV78" s="11">
        <f t="shared" si="13"/>
        <v>0</v>
      </c>
      <c r="AW78" s="11">
        <f t="shared" si="13"/>
        <v>0</v>
      </c>
      <c r="AX78" s="11">
        <f t="shared" si="13"/>
        <v>0</v>
      </c>
      <c r="AY78" s="11">
        <f t="shared" si="13"/>
        <v>0</v>
      </c>
      <c r="AZ78" s="11">
        <f t="shared" si="13"/>
        <v>0</v>
      </c>
      <c r="BA78" s="11">
        <f t="shared" si="13"/>
        <v>0</v>
      </c>
      <c r="BB78" s="11">
        <f t="shared" si="13"/>
        <v>0</v>
      </c>
      <c r="BD78" s="11">
        <f>BD57+BD63-BD66</f>
        <v>0</v>
      </c>
      <c r="BE78" s="11">
        <f>BE57+BE63-BE66</f>
        <v>0</v>
      </c>
      <c r="BF78" s="11">
        <f>BF57+BF63-BF66</f>
        <v>0</v>
      </c>
    </row>
    <row r="79" spans="1:58" x14ac:dyDescent="0.15">
      <c r="D79" s="11">
        <f>SUM(D66:D68)-D69</f>
        <v>0</v>
      </c>
      <c r="E79" s="11">
        <f t="shared" ref="E79:BB79" si="14">SUM(E66:E68)-E69</f>
        <v>0</v>
      </c>
      <c r="F79" s="11">
        <f t="shared" si="14"/>
        <v>0</v>
      </c>
      <c r="G79" s="11">
        <f t="shared" si="14"/>
        <v>0</v>
      </c>
      <c r="H79" s="11">
        <f t="shared" si="14"/>
        <v>0</v>
      </c>
      <c r="I79" s="11">
        <f t="shared" si="14"/>
        <v>0</v>
      </c>
      <c r="J79" s="11">
        <f t="shared" si="14"/>
        <v>0</v>
      </c>
      <c r="K79" s="11">
        <f t="shared" si="14"/>
        <v>0</v>
      </c>
      <c r="L79" s="11">
        <f t="shared" si="14"/>
        <v>0</v>
      </c>
      <c r="M79" s="11">
        <f t="shared" si="14"/>
        <v>0</v>
      </c>
      <c r="N79" s="11">
        <f t="shared" si="14"/>
        <v>0</v>
      </c>
      <c r="O79" s="11">
        <f t="shared" si="14"/>
        <v>0</v>
      </c>
      <c r="P79" s="11">
        <f t="shared" si="14"/>
        <v>0</v>
      </c>
      <c r="Q79" s="11">
        <f t="shared" si="14"/>
        <v>0</v>
      </c>
      <c r="R79" s="11">
        <f t="shared" si="14"/>
        <v>0</v>
      </c>
      <c r="S79" s="11">
        <f t="shared" si="14"/>
        <v>0</v>
      </c>
      <c r="T79" s="11">
        <f t="shared" si="14"/>
        <v>0</v>
      </c>
      <c r="U79" s="11">
        <f t="shared" si="14"/>
        <v>0</v>
      </c>
      <c r="V79" s="11">
        <f t="shared" si="14"/>
        <v>0</v>
      </c>
      <c r="W79" s="11">
        <f t="shared" si="14"/>
        <v>0</v>
      </c>
      <c r="X79" s="11">
        <f t="shared" si="14"/>
        <v>0</v>
      </c>
      <c r="Y79" s="11">
        <f t="shared" si="14"/>
        <v>0</v>
      </c>
      <c r="Z79" s="11">
        <f t="shared" si="14"/>
        <v>0</v>
      </c>
      <c r="AA79" s="11">
        <f t="shared" si="14"/>
        <v>0</v>
      </c>
      <c r="AB79" s="11">
        <f t="shared" si="14"/>
        <v>0</v>
      </c>
      <c r="AC79" s="11">
        <f t="shared" si="14"/>
        <v>0</v>
      </c>
      <c r="AD79" s="11">
        <f t="shared" si="14"/>
        <v>0</v>
      </c>
      <c r="AE79" s="11">
        <f t="shared" si="14"/>
        <v>0</v>
      </c>
      <c r="AF79" s="11">
        <f t="shared" si="14"/>
        <v>0</v>
      </c>
      <c r="AG79" s="11">
        <f t="shared" si="14"/>
        <v>0</v>
      </c>
      <c r="AH79" s="11">
        <f t="shared" si="14"/>
        <v>0</v>
      </c>
      <c r="AI79" s="11">
        <f t="shared" si="14"/>
        <v>0</v>
      </c>
      <c r="AJ79" s="11">
        <f t="shared" si="14"/>
        <v>0</v>
      </c>
      <c r="AK79" s="11">
        <f t="shared" si="14"/>
        <v>0</v>
      </c>
      <c r="AL79" s="11">
        <f t="shared" si="14"/>
        <v>0</v>
      </c>
      <c r="AM79" s="11">
        <f t="shared" si="14"/>
        <v>0</v>
      </c>
      <c r="AN79" s="11">
        <f t="shared" si="14"/>
        <v>0</v>
      </c>
      <c r="AO79" s="11">
        <f t="shared" si="14"/>
        <v>0</v>
      </c>
      <c r="AP79" s="11">
        <f t="shared" si="14"/>
        <v>0</v>
      </c>
      <c r="AQ79" s="11">
        <f t="shared" si="14"/>
        <v>0</v>
      </c>
      <c r="AR79" s="11">
        <f t="shared" si="14"/>
        <v>0</v>
      </c>
      <c r="AS79" s="11">
        <f t="shared" si="14"/>
        <v>0</v>
      </c>
      <c r="AT79" s="11">
        <f t="shared" si="14"/>
        <v>0</v>
      </c>
      <c r="AU79" s="11">
        <f t="shared" si="14"/>
        <v>0</v>
      </c>
      <c r="AV79" s="11">
        <f t="shared" si="14"/>
        <v>0</v>
      </c>
      <c r="AW79" s="11">
        <f t="shared" si="14"/>
        <v>0</v>
      </c>
      <c r="AX79" s="11">
        <f t="shared" si="14"/>
        <v>0</v>
      </c>
      <c r="AY79" s="11">
        <f t="shared" si="14"/>
        <v>0</v>
      </c>
      <c r="AZ79" s="11">
        <f t="shared" si="14"/>
        <v>0</v>
      </c>
      <c r="BA79" s="11">
        <f t="shared" si="14"/>
        <v>0</v>
      </c>
      <c r="BB79" s="11">
        <f t="shared" si="14"/>
        <v>0</v>
      </c>
      <c r="BD79" s="11">
        <f>SUM(BD66:BD68)-BD69</f>
        <v>0</v>
      </c>
      <c r="BE79" s="11">
        <f>SUM(BE66:BE68)-BE69</f>
        <v>0</v>
      </c>
      <c r="BF79" s="11">
        <f>SUM(BF66:BF68)-BF69</f>
        <v>0</v>
      </c>
    </row>
    <row r="80" spans="1:58" x14ac:dyDescent="0.15">
      <c r="D80" s="11">
        <f>D56+D69-D70</f>
        <v>0</v>
      </c>
      <c r="E80" s="11">
        <f t="shared" ref="E80:BB80" si="15">E56+E69-E70</f>
        <v>0</v>
      </c>
      <c r="F80" s="11">
        <f t="shared" si="15"/>
        <v>0</v>
      </c>
      <c r="G80" s="11">
        <f t="shared" si="15"/>
        <v>0</v>
      </c>
      <c r="H80" s="11">
        <f t="shared" si="15"/>
        <v>0</v>
      </c>
      <c r="I80" s="11">
        <f t="shared" si="15"/>
        <v>0</v>
      </c>
      <c r="J80" s="11">
        <f t="shared" si="15"/>
        <v>0</v>
      </c>
      <c r="K80" s="11">
        <f t="shared" si="15"/>
        <v>0</v>
      </c>
      <c r="L80" s="11">
        <f t="shared" si="15"/>
        <v>0</v>
      </c>
      <c r="M80" s="11">
        <f t="shared" si="15"/>
        <v>0</v>
      </c>
      <c r="N80" s="11">
        <f t="shared" si="15"/>
        <v>0</v>
      </c>
      <c r="O80" s="11">
        <f t="shared" si="15"/>
        <v>0</v>
      </c>
      <c r="P80" s="11">
        <f t="shared" si="15"/>
        <v>0</v>
      </c>
      <c r="Q80" s="11">
        <f t="shared" si="15"/>
        <v>0</v>
      </c>
      <c r="R80" s="11">
        <f t="shared" si="15"/>
        <v>0</v>
      </c>
      <c r="S80" s="11">
        <f t="shared" si="15"/>
        <v>0</v>
      </c>
      <c r="T80" s="11">
        <f t="shared" si="15"/>
        <v>0</v>
      </c>
      <c r="U80" s="11">
        <f t="shared" si="15"/>
        <v>0</v>
      </c>
      <c r="V80" s="11">
        <f t="shared" si="15"/>
        <v>0</v>
      </c>
      <c r="W80" s="11">
        <f t="shared" si="15"/>
        <v>0</v>
      </c>
      <c r="X80" s="11">
        <f t="shared" si="15"/>
        <v>0</v>
      </c>
      <c r="Y80" s="11">
        <f t="shared" si="15"/>
        <v>0</v>
      </c>
      <c r="Z80" s="11">
        <f t="shared" si="15"/>
        <v>0</v>
      </c>
      <c r="AA80" s="11">
        <f t="shared" si="15"/>
        <v>0</v>
      </c>
      <c r="AB80" s="11">
        <f t="shared" si="15"/>
        <v>0</v>
      </c>
      <c r="AC80" s="11">
        <f t="shared" si="15"/>
        <v>0</v>
      </c>
      <c r="AD80" s="11">
        <f t="shared" si="15"/>
        <v>0</v>
      </c>
      <c r="AE80" s="11">
        <f t="shared" si="15"/>
        <v>0</v>
      </c>
      <c r="AF80" s="11">
        <f t="shared" si="15"/>
        <v>0</v>
      </c>
      <c r="AG80" s="11">
        <f t="shared" si="15"/>
        <v>0</v>
      </c>
      <c r="AH80" s="11">
        <f t="shared" si="15"/>
        <v>0</v>
      </c>
      <c r="AI80" s="11">
        <f t="shared" si="15"/>
        <v>0</v>
      </c>
      <c r="AJ80" s="11">
        <f t="shared" si="15"/>
        <v>0</v>
      </c>
      <c r="AK80" s="11">
        <f t="shared" si="15"/>
        <v>0</v>
      </c>
      <c r="AL80" s="11">
        <f t="shared" si="15"/>
        <v>0</v>
      </c>
      <c r="AM80" s="11">
        <f t="shared" si="15"/>
        <v>0</v>
      </c>
      <c r="AN80" s="11">
        <f t="shared" si="15"/>
        <v>0</v>
      </c>
      <c r="AO80" s="11">
        <f t="shared" si="15"/>
        <v>0</v>
      </c>
      <c r="AP80" s="11">
        <f t="shared" si="15"/>
        <v>0</v>
      </c>
      <c r="AQ80" s="11">
        <f t="shared" si="15"/>
        <v>0</v>
      </c>
      <c r="AR80" s="11">
        <f t="shared" si="15"/>
        <v>0</v>
      </c>
      <c r="AS80" s="11">
        <f t="shared" si="15"/>
        <v>0</v>
      </c>
      <c r="AT80" s="11">
        <f t="shared" si="15"/>
        <v>0</v>
      </c>
      <c r="AU80" s="11">
        <f t="shared" si="15"/>
        <v>414295.00000000006</v>
      </c>
      <c r="AV80" s="11">
        <f t="shared" si="15"/>
        <v>612104.99999999988</v>
      </c>
      <c r="AW80" s="11">
        <f t="shared" si="15"/>
        <v>34987</v>
      </c>
      <c r="AX80" s="11">
        <f t="shared" si="15"/>
        <v>1751853</v>
      </c>
      <c r="AY80" s="11">
        <f t="shared" si="15"/>
        <v>579531.00000000012</v>
      </c>
      <c r="AZ80" s="11">
        <f t="shared" si="15"/>
        <v>47627</v>
      </c>
      <c r="BA80" s="11">
        <f t="shared" si="15"/>
        <v>3440398</v>
      </c>
      <c r="BB80" s="11">
        <f t="shared" si="15"/>
        <v>3440398</v>
      </c>
      <c r="BD80" s="11">
        <f>BD56+BD69-BD70</f>
        <v>0</v>
      </c>
      <c r="BE80" s="11">
        <f>BE56+BE69-BE70</f>
        <v>0</v>
      </c>
      <c r="BF80" s="11">
        <f>BF56+BF69-BF70</f>
        <v>0</v>
      </c>
    </row>
    <row r="84" spans="2:54" x14ac:dyDescent="0.15">
      <c r="B84" t="s">
        <v>205</v>
      </c>
      <c r="D84" s="11">
        <f>SUM(D5)</f>
        <v>23595.482176929701</v>
      </c>
      <c r="E84" s="11">
        <f t="shared" ref="E84:BB84" si="16">SUM(E5)</f>
        <v>10.193862910235922</v>
      </c>
      <c r="F84" s="11">
        <f t="shared" si="16"/>
        <v>23.076263520502856</v>
      </c>
      <c r="G84" s="11">
        <f t="shared" si="16"/>
        <v>138.64405880568651</v>
      </c>
      <c r="H84" s="11">
        <f t="shared" si="16"/>
        <v>91.547021527439867</v>
      </c>
      <c r="I84" s="11">
        <f t="shared" si="16"/>
        <v>25.126388000452916</v>
      </c>
      <c r="J84" s="11">
        <f t="shared" si="16"/>
        <v>60.270671526122356</v>
      </c>
      <c r="K84" s="11">
        <f t="shared" si="16"/>
        <v>4.4277872885215475</v>
      </c>
      <c r="L84" s="11">
        <f t="shared" si="16"/>
        <v>2.6091083689795798</v>
      </c>
      <c r="M84" s="11">
        <f t="shared" si="16"/>
        <v>1.2510579647794045</v>
      </c>
      <c r="N84" s="11">
        <f t="shared" si="16"/>
        <v>9.0351459633442516E-2</v>
      </c>
      <c r="O84" s="11">
        <f t="shared" si="16"/>
        <v>31.067436139718698</v>
      </c>
      <c r="P84" s="11">
        <f t="shared" si="16"/>
        <v>2064.9993738717208</v>
      </c>
      <c r="Q84" s="11">
        <f t="shared" si="16"/>
        <v>4248.6168129901043</v>
      </c>
      <c r="R84" s="11">
        <f t="shared" si="16"/>
        <v>433.74518957090697</v>
      </c>
      <c r="S84" s="11">
        <f t="shared" si="16"/>
        <v>9179.4489312653532</v>
      </c>
      <c r="T84" s="11">
        <f t="shared" si="16"/>
        <v>436.54195171668277</v>
      </c>
      <c r="U84" s="11">
        <f t="shared" si="16"/>
        <v>240.48901294223455</v>
      </c>
      <c r="V84" s="11">
        <f t="shared" si="16"/>
        <v>743.41786341654165</v>
      </c>
      <c r="W84" s="11">
        <f t="shared" si="16"/>
        <v>41.323529751736622</v>
      </c>
      <c r="X84" s="11">
        <f t="shared" si="16"/>
        <v>2765.1352243578044</v>
      </c>
      <c r="Y84" s="11">
        <f t="shared" si="16"/>
        <v>34.615657440584535</v>
      </c>
      <c r="Z84" s="11">
        <f t="shared" si="16"/>
        <v>248.92335335721404</v>
      </c>
      <c r="AA84" s="11">
        <f t="shared" si="16"/>
        <v>3708.0470519107316</v>
      </c>
      <c r="AB84" s="11">
        <f t="shared" si="16"/>
        <v>24840.895375701602</v>
      </c>
      <c r="AC84" s="11">
        <f t="shared" si="16"/>
        <v>44550.857563540754</v>
      </c>
      <c r="AD84" s="11">
        <f t="shared" si="16"/>
        <v>12175.398753034391</v>
      </c>
      <c r="AE84" s="11">
        <f t="shared" si="16"/>
        <v>7769.7223616584106</v>
      </c>
      <c r="AF84" s="11">
        <f t="shared" si="16"/>
        <v>22447.085538870102</v>
      </c>
      <c r="AG84" s="11">
        <f t="shared" si="16"/>
        <v>6854.1605995079208</v>
      </c>
      <c r="AH84" s="11">
        <f t="shared" si="16"/>
        <v>194.4121231581021</v>
      </c>
      <c r="AI84" s="11">
        <f t="shared" si="16"/>
        <v>3.164909873226788</v>
      </c>
      <c r="AJ84" s="11">
        <f t="shared" si="16"/>
        <v>30.15579743225668</v>
      </c>
      <c r="AK84" s="11">
        <f t="shared" si="16"/>
        <v>28.074586090041841</v>
      </c>
      <c r="AL84" s="11">
        <f t="shared" si="16"/>
        <v>3.9944806315407906</v>
      </c>
      <c r="AM84" s="11">
        <f t="shared" si="16"/>
        <v>3.5528434783735228</v>
      </c>
      <c r="AN84" s="11">
        <f t="shared" si="16"/>
        <v>2.8613507970312857</v>
      </c>
      <c r="AO84" s="11">
        <f t="shared" si="16"/>
        <v>2641.6719063933028</v>
      </c>
      <c r="AP84" s="11">
        <f t="shared" si="16"/>
        <v>3.1718955813473757</v>
      </c>
      <c r="AQ84" s="11">
        <f t="shared" si="16"/>
        <v>1.0715090568419838</v>
      </c>
      <c r="AR84" s="11">
        <f t="shared" si="16"/>
        <v>728.3134467952907</v>
      </c>
      <c r="AS84" s="11">
        <f t="shared" si="16"/>
        <v>874.79612603806515</v>
      </c>
      <c r="AT84" s="11">
        <f t="shared" si="16"/>
        <v>171282.45130467199</v>
      </c>
      <c r="AU84" s="11">
        <f t="shared" si="16"/>
        <v>29609.988525059973</v>
      </c>
      <c r="AV84" s="11">
        <f t="shared" si="16"/>
        <v>-1.3899201317289379E-2</v>
      </c>
      <c r="AW84" s="11">
        <f t="shared" si="16"/>
        <v>0</v>
      </c>
      <c r="AX84" s="11">
        <f t="shared" si="16"/>
        <v>58980.151714999578</v>
      </c>
      <c r="AY84" s="11">
        <f t="shared" si="16"/>
        <v>13100.925610882961</v>
      </c>
      <c r="AZ84" s="11">
        <f t="shared" si="16"/>
        <v>6412.4967435868184</v>
      </c>
      <c r="BA84" s="11">
        <f t="shared" si="16"/>
        <v>108103.54869532801</v>
      </c>
      <c r="BB84" s="11">
        <f t="shared" si="16"/>
        <v>279386</v>
      </c>
    </row>
    <row r="85" spans="2:54" x14ac:dyDescent="0.15">
      <c r="B85" t="s">
        <v>206</v>
      </c>
      <c r="D85" s="11">
        <f>SUM(D6:D37)</f>
        <v>59768.564653300898</v>
      </c>
      <c r="E85" s="11">
        <f t="shared" ref="E85:BB85" si="17">SUM(E6:E37)</f>
        <v>11123.947409590493</v>
      </c>
      <c r="F85" s="11">
        <f t="shared" si="17"/>
        <v>17733.405651089739</v>
      </c>
      <c r="G85" s="11">
        <f t="shared" si="17"/>
        <v>17557.003421952122</v>
      </c>
      <c r="H85" s="11">
        <f t="shared" si="17"/>
        <v>41392.964105182109</v>
      </c>
      <c r="I85" s="11">
        <f t="shared" si="17"/>
        <v>13330.203613737196</v>
      </c>
      <c r="J85" s="11">
        <f t="shared" si="17"/>
        <v>31344.383787063558</v>
      </c>
      <c r="K85" s="11">
        <f t="shared" si="17"/>
        <v>40765.093998246062</v>
      </c>
      <c r="L85" s="11">
        <f t="shared" si="17"/>
        <v>23411.787525765281</v>
      </c>
      <c r="M85" s="11">
        <f t="shared" si="17"/>
        <v>22774.80984785243</v>
      </c>
      <c r="N85" s="11">
        <f t="shared" si="17"/>
        <v>58949.677599937553</v>
      </c>
      <c r="O85" s="11">
        <f t="shared" si="17"/>
        <v>49430.939684365476</v>
      </c>
      <c r="P85" s="11">
        <f t="shared" si="17"/>
        <v>16123.169384943989</v>
      </c>
      <c r="Q85" s="11">
        <f t="shared" si="17"/>
        <v>25162.684115897773</v>
      </c>
      <c r="R85" s="11">
        <f t="shared" si="17"/>
        <v>7012.820479568155</v>
      </c>
      <c r="S85" s="11">
        <f t="shared" si="17"/>
        <v>23421.77794364771</v>
      </c>
      <c r="T85" s="11">
        <f t="shared" si="17"/>
        <v>130010.44320961724</v>
      </c>
      <c r="U85" s="11">
        <f t="shared" si="17"/>
        <v>18800.852698476821</v>
      </c>
      <c r="V85" s="11">
        <f t="shared" si="17"/>
        <v>15778.734044341996</v>
      </c>
      <c r="W85" s="11">
        <f t="shared" si="17"/>
        <v>17990.267649059468</v>
      </c>
      <c r="X85" s="11">
        <f t="shared" si="17"/>
        <v>12844.99736616611</v>
      </c>
      <c r="Y85" s="11">
        <f t="shared" si="17"/>
        <v>13781.711037151765</v>
      </c>
      <c r="Z85" s="11">
        <f t="shared" si="17"/>
        <v>11472.022984196667</v>
      </c>
      <c r="AA85" s="11">
        <f t="shared" si="17"/>
        <v>2357.3084922426774</v>
      </c>
      <c r="AB85" s="11">
        <f t="shared" si="17"/>
        <v>18589.697162633736</v>
      </c>
      <c r="AC85" s="11">
        <f t="shared" si="17"/>
        <v>13257.713803656095</v>
      </c>
      <c r="AD85" s="11">
        <f t="shared" si="17"/>
        <v>8216.8417529922517</v>
      </c>
      <c r="AE85" s="11">
        <f t="shared" si="17"/>
        <v>5683.8350554600238</v>
      </c>
      <c r="AF85" s="11">
        <f t="shared" si="17"/>
        <v>12549.425606718127</v>
      </c>
      <c r="AG85" s="11">
        <f t="shared" si="17"/>
        <v>24350.618185814939</v>
      </c>
      <c r="AH85" s="11">
        <f t="shared" si="17"/>
        <v>6364.2239156070855</v>
      </c>
      <c r="AI85" s="11">
        <f t="shared" si="17"/>
        <v>50154.721779707332</v>
      </c>
      <c r="AJ85" s="11">
        <f t="shared" si="17"/>
        <v>73656.239179002412</v>
      </c>
      <c r="AK85" s="11">
        <f t="shared" si="17"/>
        <v>30120.526865953434</v>
      </c>
      <c r="AL85" s="11">
        <f t="shared" si="17"/>
        <v>50443.974416551573</v>
      </c>
      <c r="AM85" s="11">
        <f t="shared" si="17"/>
        <v>13673.086538132051</v>
      </c>
      <c r="AN85" s="11">
        <f t="shared" si="17"/>
        <v>10437.31808529867</v>
      </c>
      <c r="AO85" s="11">
        <f t="shared" si="17"/>
        <v>58016.000848763681</v>
      </c>
      <c r="AP85" s="11">
        <f t="shared" si="17"/>
        <v>21668.755651496431</v>
      </c>
      <c r="AQ85" s="11">
        <f t="shared" si="17"/>
        <v>7826.026940411627</v>
      </c>
      <c r="AR85" s="11">
        <f t="shared" si="17"/>
        <v>53983.195291392229</v>
      </c>
      <c r="AS85" s="11">
        <f t="shared" si="17"/>
        <v>14807.498623774703</v>
      </c>
      <c r="AT85" s="11">
        <f t="shared" si="17"/>
        <v>1156139.2704067598</v>
      </c>
      <c r="AU85" s="11">
        <f t="shared" si="17"/>
        <v>266507.64569119946</v>
      </c>
      <c r="AV85" s="11">
        <f t="shared" si="17"/>
        <v>2855.6117146157476</v>
      </c>
      <c r="AW85" s="11">
        <f t="shared" si="17"/>
        <v>0</v>
      </c>
      <c r="AX85" s="11">
        <f t="shared" si="17"/>
        <v>526738.03056872834</v>
      </c>
      <c r="AY85" s="11">
        <f t="shared" si="17"/>
        <v>391440.87997613172</v>
      </c>
      <c r="AZ85" s="11">
        <f t="shared" si="17"/>
        <v>25625.56164256491</v>
      </c>
      <c r="BA85" s="11">
        <f t="shared" si="17"/>
        <v>1213167.72959324</v>
      </c>
      <c r="BB85" s="11">
        <f t="shared" si="17"/>
        <v>2369307</v>
      </c>
    </row>
    <row r="86" spans="2:54" x14ac:dyDescent="0.15">
      <c r="B86" t="s">
        <v>207</v>
      </c>
      <c r="D86" s="11">
        <f>SUM(D38:D46)</f>
        <v>19639.262451412375</v>
      </c>
      <c r="E86" s="11">
        <f t="shared" ref="E86:BB86" si="18">SUM(E38:E46)</f>
        <v>10913.173518472</v>
      </c>
      <c r="F86" s="11">
        <f t="shared" si="18"/>
        <v>28452.6130397419</v>
      </c>
      <c r="G86" s="11">
        <f t="shared" si="18"/>
        <v>9174.1651230146035</v>
      </c>
      <c r="H86" s="11">
        <f t="shared" si="18"/>
        <v>17570.170758953602</v>
      </c>
      <c r="I86" s="11">
        <f t="shared" si="18"/>
        <v>4609.3543567221286</v>
      </c>
      <c r="J86" s="11">
        <f t="shared" si="18"/>
        <v>8891.8199413778566</v>
      </c>
      <c r="K86" s="11">
        <f t="shared" si="18"/>
        <v>16264.801957507054</v>
      </c>
      <c r="L86" s="11">
        <f t="shared" si="18"/>
        <v>10753.762585237148</v>
      </c>
      <c r="M86" s="11">
        <f t="shared" si="18"/>
        <v>16273.672060225079</v>
      </c>
      <c r="N86" s="11">
        <f t="shared" si="18"/>
        <v>24179.658882171901</v>
      </c>
      <c r="O86" s="11">
        <f t="shared" si="18"/>
        <v>16197.773572358445</v>
      </c>
      <c r="P86" s="11">
        <f t="shared" si="18"/>
        <v>6580.0166771156637</v>
      </c>
      <c r="Q86" s="11">
        <f t="shared" si="18"/>
        <v>14771.301418809606</v>
      </c>
      <c r="R86" s="11">
        <f t="shared" si="18"/>
        <v>2560.4876151578542</v>
      </c>
      <c r="S86" s="11">
        <f t="shared" si="18"/>
        <v>11097.025516584716</v>
      </c>
      <c r="T86" s="11">
        <f t="shared" si="18"/>
        <v>19081.231654747306</v>
      </c>
      <c r="U86" s="11">
        <f t="shared" si="18"/>
        <v>7905.1499604210303</v>
      </c>
      <c r="V86" s="11">
        <f t="shared" si="18"/>
        <v>12656.295672582148</v>
      </c>
      <c r="W86" s="11">
        <f t="shared" si="18"/>
        <v>5860.7704377622968</v>
      </c>
      <c r="X86" s="11">
        <f t="shared" si="18"/>
        <v>5439.8199745839902</v>
      </c>
      <c r="Y86" s="11">
        <f t="shared" si="18"/>
        <v>5592.3242456274284</v>
      </c>
      <c r="Z86" s="11">
        <f t="shared" si="18"/>
        <v>4227.7043771645785</v>
      </c>
      <c r="AA86" s="11">
        <f t="shared" si="18"/>
        <v>1478.7246727930362</v>
      </c>
      <c r="AB86" s="11">
        <f t="shared" si="18"/>
        <v>10348.55711786712</v>
      </c>
      <c r="AC86" s="11">
        <f t="shared" si="18"/>
        <v>9785.1683659757691</v>
      </c>
      <c r="AD86" s="11">
        <f t="shared" si="18"/>
        <v>4903.6610159377642</v>
      </c>
      <c r="AE86" s="11">
        <f t="shared" si="18"/>
        <v>2636.8555489353189</v>
      </c>
      <c r="AF86" s="11">
        <f t="shared" si="18"/>
        <v>12657.088476306244</v>
      </c>
      <c r="AG86" s="11">
        <f t="shared" si="18"/>
        <v>17502.918163403236</v>
      </c>
      <c r="AH86" s="11">
        <f t="shared" si="18"/>
        <v>1995.0086462659297</v>
      </c>
      <c r="AI86" s="11">
        <f t="shared" si="18"/>
        <v>17392.922725510482</v>
      </c>
      <c r="AJ86" s="11">
        <f t="shared" si="18"/>
        <v>25274.09522842916</v>
      </c>
      <c r="AK86" s="11">
        <f t="shared" si="18"/>
        <v>85036.580692263364</v>
      </c>
      <c r="AL86" s="11">
        <f t="shared" si="18"/>
        <v>58380.178358004741</v>
      </c>
      <c r="AM86" s="11">
        <f t="shared" si="18"/>
        <v>66277.305990604291</v>
      </c>
      <c r="AN86" s="11">
        <f t="shared" si="18"/>
        <v>79591.267530809026</v>
      </c>
      <c r="AO86" s="11">
        <f t="shared" si="18"/>
        <v>61963.148744475991</v>
      </c>
      <c r="AP86" s="11">
        <f t="shared" si="18"/>
        <v>48178.394533352192</v>
      </c>
      <c r="AQ86" s="11">
        <f t="shared" si="18"/>
        <v>7190.0332969703786</v>
      </c>
      <c r="AR86" s="11">
        <f t="shared" si="18"/>
        <v>124306.8534932395</v>
      </c>
      <c r="AS86" s="11">
        <f t="shared" si="18"/>
        <v>11046.744473376202</v>
      </c>
      <c r="AT86" s="11">
        <f t="shared" si="18"/>
        <v>924637.86287227063</v>
      </c>
      <c r="AU86" s="11">
        <f t="shared" si="18"/>
        <v>92383.279758027624</v>
      </c>
      <c r="AV86" s="11">
        <f t="shared" si="18"/>
        <v>606644.71581038809</v>
      </c>
      <c r="AW86" s="11">
        <f t="shared" si="18"/>
        <v>34282.715124847295</v>
      </c>
      <c r="AX86" s="11">
        <f t="shared" si="18"/>
        <v>928908.08993627282</v>
      </c>
      <c r="AY86" s="11">
        <f t="shared" si="18"/>
        <v>66536.300129192066</v>
      </c>
      <c r="AZ86" s="11">
        <f t="shared" si="18"/>
        <v>6536.0363690015984</v>
      </c>
      <c r="BA86" s="11">
        <f t="shared" si="18"/>
        <v>1735291.1371277296</v>
      </c>
      <c r="BB86" s="11">
        <f t="shared" si="18"/>
        <v>2659929</v>
      </c>
    </row>
    <row r="87" spans="2:54" x14ac:dyDescent="0.15">
      <c r="B87" t="s">
        <v>208</v>
      </c>
      <c r="D87" s="11">
        <f>D48</f>
        <v>14708.404628711714</v>
      </c>
      <c r="E87" s="11">
        <f t="shared" ref="E87:BB87" si="19">E48</f>
        <v>2797.646881648343</v>
      </c>
      <c r="F87" s="11">
        <f t="shared" si="19"/>
        <v>5513.8710304439674</v>
      </c>
      <c r="G87" s="11">
        <f t="shared" si="19"/>
        <v>3823.8764464841111</v>
      </c>
      <c r="H87" s="11">
        <f t="shared" si="19"/>
        <v>11113.074767112015</v>
      </c>
      <c r="I87" s="11">
        <f t="shared" si="19"/>
        <v>4073.9253514420247</v>
      </c>
      <c r="J87" s="11">
        <f t="shared" si="19"/>
        <v>5867.535315135473</v>
      </c>
      <c r="K87" s="11">
        <f t="shared" si="19"/>
        <v>8388.6510751229616</v>
      </c>
      <c r="L87" s="11">
        <f t="shared" si="19"/>
        <v>5493.0822996071529</v>
      </c>
      <c r="M87" s="11">
        <f t="shared" si="19"/>
        <v>10064.045582336068</v>
      </c>
      <c r="N87" s="11">
        <f t="shared" si="19"/>
        <v>13312.002772028338</v>
      </c>
      <c r="O87" s="11">
        <f t="shared" si="19"/>
        <v>11571.987411112194</v>
      </c>
      <c r="P87" s="11">
        <f t="shared" si="19"/>
        <v>1730.3885307531405</v>
      </c>
      <c r="Q87" s="11">
        <f t="shared" si="19"/>
        <v>3793.5824170307123</v>
      </c>
      <c r="R87" s="11">
        <f t="shared" si="19"/>
        <v>2155.9437063808764</v>
      </c>
      <c r="S87" s="11">
        <f t="shared" si="19"/>
        <v>8565.064843739854</v>
      </c>
      <c r="T87" s="11">
        <f t="shared" si="19"/>
        <v>41753.705221248289</v>
      </c>
      <c r="U87" s="11">
        <f t="shared" si="19"/>
        <v>5319.1000980777417</v>
      </c>
      <c r="V87" s="11">
        <f t="shared" si="19"/>
        <v>3978.5670645623827</v>
      </c>
      <c r="W87" s="11">
        <f t="shared" si="19"/>
        <v>5465.0857787128771</v>
      </c>
      <c r="X87" s="11">
        <f t="shared" si="19"/>
        <v>2884.1861522999684</v>
      </c>
      <c r="Y87" s="11">
        <f t="shared" si="19"/>
        <v>1882.0825551042685</v>
      </c>
      <c r="Z87" s="11">
        <f t="shared" si="19"/>
        <v>1401.1215862523575</v>
      </c>
      <c r="AA87" s="11">
        <f t="shared" si="19"/>
        <v>109.68909717401269</v>
      </c>
      <c r="AB87" s="11">
        <f t="shared" si="19"/>
        <v>4057.5831076847812</v>
      </c>
      <c r="AC87" s="11">
        <f t="shared" si="19"/>
        <v>1028.2635602177345</v>
      </c>
      <c r="AD87" s="11">
        <f t="shared" si="19"/>
        <v>583.61405392837935</v>
      </c>
      <c r="AE87" s="11">
        <f t="shared" si="19"/>
        <v>355.1350612659827</v>
      </c>
      <c r="AF87" s="11">
        <f t="shared" si="19"/>
        <v>919.41370708822876</v>
      </c>
      <c r="AG87" s="11">
        <f t="shared" si="19"/>
        <v>4051.2982591119053</v>
      </c>
      <c r="AH87" s="11">
        <f t="shared" si="19"/>
        <v>1170.2799924492751</v>
      </c>
      <c r="AI87" s="11">
        <f t="shared" si="19"/>
        <v>6172.21445742593</v>
      </c>
      <c r="AJ87" s="11">
        <f t="shared" si="19"/>
        <v>8137.3250770383056</v>
      </c>
      <c r="AK87" s="11">
        <f t="shared" si="19"/>
        <v>9113.3574320529315</v>
      </c>
      <c r="AL87" s="11">
        <f t="shared" si="19"/>
        <v>12478.071431193986</v>
      </c>
      <c r="AM87" s="11">
        <f t="shared" si="19"/>
        <v>5831.2530766539503</v>
      </c>
      <c r="AN87" s="11">
        <f t="shared" si="19"/>
        <v>3599.05419992622</v>
      </c>
      <c r="AO87" s="11">
        <f t="shared" si="19"/>
        <v>8855.893181124522</v>
      </c>
      <c r="AP87" s="11">
        <f t="shared" si="19"/>
        <v>4459.9617371373042</v>
      </c>
      <c r="AQ87" s="11">
        <f t="shared" si="19"/>
        <v>714.66546590113671</v>
      </c>
      <c r="AR87" s="11">
        <f t="shared" si="19"/>
        <v>9944.6681697258191</v>
      </c>
      <c r="AS87" s="11">
        <f t="shared" si="19"/>
        <v>1387.9338159730635</v>
      </c>
      <c r="AT87" s="11">
        <f t="shared" si="19"/>
        <v>258626.60639842029</v>
      </c>
      <c r="AU87" s="11">
        <f t="shared" si="19"/>
        <v>0</v>
      </c>
      <c r="AV87" s="11">
        <f t="shared" si="19"/>
        <v>790.95435167743346</v>
      </c>
      <c r="AW87" s="11">
        <f t="shared" si="19"/>
        <v>108.17631060623022</v>
      </c>
      <c r="AX87" s="11">
        <f t="shared" si="19"/>
        <v>82022.761790980148</v>
      </c>
      <c r="AY87" s="11">
        <f t="shared" si="19"/>
        <v>61609.135317819921</v>
      </c>
      <c r="AZ87" s="11">
        <f t="shared" si="19"/>
        <v>5376.3658304959672</v>
      </c>
      <c r="BA87" s="11">
        <f t="shared" si="19"/>
        <v>149907.39360157977</v>
      </c>
      <c r="BB87" s="11">
        <f t="shared" si="19"/>
        <v>408534</v>
      </c>
    </row>
    <row r="88" spans="2:54" x14ac:dyDescent="0.15">
      <c r="B88" t="s">
        <v>209</v>
      </c>
      <c r="D88" s="11">
        <f>SUM(D49:D55,D67:D68)</f>
        <v>11037.286089645313</v>
      </c>
      <c r="E88" s="11">
        <f t="shared" ref="E88:BB88" si="20">SUM(E49:E55,E67:E68)</f>
        <v>2673.0383273789321</v>
      </c>
      <c r="F88" s="11">
        <f t="shared" si="20"/>
        <v>4393.0340152038934</v>
      </c>
      <c r="G88" s="11">
        <f t="shared" si="20"/>
        <v>3437.3109497434743</v>
      </c>
      <c r="H88" s="11">
        <f t="shared" si="20"/>
        <v>5889.2433472248322</v>
      </c>
      <c r="I88" s="11">
        <f t="shared" si="20"/>
        <v>2149.3902900981966</v>
      </c>
      <c r="J88" s="11">
        <f t="shared" si="20"/>
        <v>3924.9902848969787</v>
      </c>
      <c r="K88" s="11">
        <f t="shared" si="20"/>
        <v>6434.025181835389</v>
      </c>
      <c r="L88" s="11">
        <f t="shared" si="20"/>
        <v>4436.7584810214512</v>
      </c>
      <c r="M88" s="11">
        <f t="shared" si="20"/>
        <v>6116.22145162165</v>
      </c>
      <c r="N88" s="11">
        <f t="shared" si="20"/>
        <v>8719.5703944025772</v>
      </c>
      <c r="O88" s="11">
        <f t="shared" si="20"/>
        <v>6473.2318960241773</v>
      </c>
      <c r="P88" s="11">
        <f t="shared" si="20"/>
        <v>2834.426033315488</v>
      </c>
      <c r="Q88" s="11">
        <f t="shared" si="20"/>
        <v>4849.8152352717934</v>
      </c>
      <c r="R88" s="11">
        <f t="shared" si="20"/>
        <v>1071.0030093222067</v>
      </c>
      <c r="S88" s="11">
        <f t="shared" si="20"/>
        <v>3522.6827647623677</v>
      </c>
      <c r="T88" s="11">
        <f t="shared" si="20"/>
        <v>13074.077962670473</v>
      </c>
      <c r="U88" s="11">
        <f t="shared" si="20"/>
        <v>2733.4082300821665</v>
      </c>
      <c r="V88" s="11">
        <f t="shared" si="20"/>
        <v>3267.9853550969328</v>
      </c>
      <c r="W88" s="11">
        <f t="shared" si="20"/>
        <v>2414.55260471362</v>
      </c>
      <c r="X88" s="11">
        <f t="shared" si="20"/>
        <v>2001.8612825921232</v>
      </c>
      <c r="Y88" s="11">
        <f t="shared" si="20"/>
        <v>2199.2665046759503</v>
      </c>
      <c r="Z88" s="11">
        <f t="shared" si="20"/>
        <v>2003.2276990291864</v>
      </c>
      <c r="AA88" s="11">
        <f t="shared" si="20"/>
        <v>581.23068587954151</v>
      </c>
      <c r="AB88" s="11">
        <f t="shared" si="20"/>
        <v>2658.2672361127597</v>
      </c>
      <c r="AC88" s="11">
        <f t="shared" si="20"/>
        <v>6309.9967066096515</v>
      </c>
      <c r="AD88" s="11">
        <f t="shared" si="20"/>
        <v>2446.4844241072155</v>
      </c>
      <c r="AE88" s="11">
        <f t="shared" si="20"/>
        <v>1318.4519726802641</v>
      </c>
      <c r="AF88" s="11">
        <f t="shared" si="20"/>
        <v>2195.9866710172982</v>
      </c>
      <c r="AG88" s="11">
        <f t="shared" si="20"/>
        <v>5336.0047921619962</v>
      </c>
      <c r="AH88" s="11">
        <f t="shared" si="20"/>
        <v>949.0753225196072</v>
      </c>
      <c r="AI88" s="11">
        <f t="shared" si="20"/>
        <v>11637.976127483036</v>
      </c>
      <c r="AJ88" s="11">
        <f t="shared" si="20"/>
        <v>10383.184718097858</v>
      </c>
      <c r="AK88" s="11">
        <f t="shared" si="20"/>
        <v>16181.460423640263</v>
      </c>
      <c r="AL88" s="11">
        <f t="shared" si="20"/>
        <v>13861.781313618168</v>
      </c>
      <c r="AM88" s="11">
        <f t="shared" si="20"/>
        <v>13676.801551131332</v>
      </c>
      <c r="AN88" s="11">
        <f t="shared" si="20"/>
        <v>10827.498833169046</v>
      </c>
      <c r="AO88" s="11">
        <f t="shared" si="20"/>
        <v>18680.285319242492</v>
      </c>
      <c r="AP88" s="11">
        <f t="shared" si="20"/>
        <v>10525.716182432738</v>
      </c>
      <c r="AQ88" s="11">
        <f t="shared" si="20"/>
        <v>1194.202787660015</v>
      </c>
      <c r="AR88" s="11">
        <f t="shared" si="20"/>
        <v>19044.969598847158</v>
      </c>
      <c r="AS88" s="11">
        <f t="shared" si="20"/>
        <v>4407.0269608379622</v>
      </c>
      <c r="AT88" s="11">
        <f t="shared" si="20"/>
        <v>257872.80901787759</v>
      </c>
      <c r="AU88" s="11">
        <f t="shared" si="20"/>
        <v>25794.086025712946</v>
      </c>
      <c r="AV88" s="11">
        <f t="shared" si="20"/>
        <v>1813.7320225200262</v>
      </c>
      <c r="AW88" s="11">
        <f t="shared" si="20"/>
        <v>596.10856454647296</v>
      </c>
      <c r="AX88" s="11">
        <f t="shared" si="20"/>
        <v>155203.96598901899</v>
      </c>
      <c r="AY88" s="11">
        <f t="shared" si="20"/>
        <v>46843.758965973262</v>
      </c>
      <c r="AZ88" s="11">
        <f t="shared" si="20"/>
        <v>3676.5394143507074</v>
      </c>
      <c r="BA88" s="11">
        <f t="shared" si="20"/>
        <v>233928.19098212238</v>
      </c>
      <c r="BB88" s="11">
        <f t="shared" si="20"/>
        <v>491801</v>
      </c>
    </row>
    <row r="89" spans="2:54" x14ac:dyDescent="0.15">
      <c r="B89" t="s">
        <v>210</v>
      </c>
      <c r="D89" s="11">
        <f>D57</f>
        <v>50145</v>
      </c>
      <c r="E89" s="11">
        <f t="shared" ref="E89:BB89" si="21">E57</f>
        <v>5065</v>
      </c>
      <c r="F89" s="11">
        <f t="shared" si="21"/>
        <v>11257</v>
      </c>
      <c r="G89" s="11">
        <f t="shared" si="21"/>
        <v>9554</v>
      </c>
      <c r="H89" s="11">
        <f t="shared" si="21"/>
        <v>8774</v>
      </c>
      <c r="I89" s="11">
        <f t="shared" si="21"/>
        <v>3072</v>
      </c>
      <c r="J89" s="11">
        <f t="shared" si="21"/>
        <v>15178</v>
      </c>
      <c r="K89" s="11">
        <f t="shared" si="21"/>
        <v>19039</v>
      </c>
      <c r="L89" s="11">
        <f t="shared" si="21"/>
        <v>10639</v>
      </c>
      <c r="M89" s="11">
        <f t="shared" si="21"/>
        <v>8321</v>
      </c>
      <c r="N89" s="11">
        <f t="shared" si="21"/>
        <v>11628</v>
      </c>
      <c r="O89" s="11">
        <f t="shared" si="21"/>
        <v>19140</v>
      </c>
      <c r="P89" s="11">
        <f t="shared" si="21"/>
        <v>9000</v>
      </c>
      <c r="Q89" s="11">
        <f t="shared" si="21"/>
        <v>15201</v>
      </c>
      <c r="R89" s="11">
        <f t="shared" si="21"/>
        <v>3369</v>
      </c>
      <c r="S89" s="11">
        <f t="shared" si="21"/>
        <v>6870</v>
      </c>
      <c r="T89" s="11">
        <f t="shared" si="21"/>
        <v>8573</v>
      </c>
      <c r="U89" s="11">
        <f t="shared" si="21"/>
        <v>5780</v>
      </c>
      <c r="V89" s="11">
        <f t="shared" si="21"/>
        <v>9892</v>
      </c>
      <c r="W89" s="11">
        <f t="shared" si="21"/>
        <v>7672</v>
      </c>
      <c r="X89" s="11">
        <f t="shared" si="21"/>
        <v>7095</v>
      </c>
      <c r="Y89" s="11">
        <f t="shared" si="21"/>
        <v>8436</v>
      </c>
      <c r="Z89" s="11">
        <f t="shared" si="21"/>
        <v>6510</v>
      </c>
      <c r="AA89" s="11">
        <f t="shared" si="21"/>
        <v>848</v>
      </c>
      <c r="AB89" s="11">
        <f t="shared" si="21"/>
        <v>6316</v>
      </c>
      <c r="AC89" s="11">
        <f t="shared" si="21"/>
        <v>8415</v>
      </c>
      <c r="AD89" s="11">
        <f t="shared" si="21"/>
        <v>3010</v>
      </c>
      <c r="AE89" s="11">
        <f t="shared" si="21"/>
        <v>5043</v>
      </c>
      <c r="AF89" s="11">
        <f t="shared" si="21"/>
        <v>1612</v>
      </c>
      <c r="AG89" s="11">
        <f t="shared" si="21"/>
        <v>11950</v>
      </c>
      <c r="AH89" s="11">
        <f t="shared" si="21"/>
        <v>2672</v>
      </c>
      <c r="AI89" s="11">
        <f t="shared" si="21"/>
        <v>19015</v>
      </c>
      <c r="AJ89" s="11">
        <f t="shared" si="21"/>
        <v>45894</v>
      </c>
      <c r="AK89" s="11">
        <f t="shared" si="21"/>
        <v>142758</v>
      </c>
      <c r="AL89" s="11">
        <f t="shared" si="21"/>
        <v>60811</v>
      </c>
      <c r="AM89" s="11">
        <f t="shared" si="21"/>
        <v>35201</v>
      </c>
      <c r="AN89" s="11">
        <f t="shared" si="21"/>
        <v>70678</v>
      </c>
      <c r="AO89" s="11">
        <f t="shared" si="21"/>
        <v>95198</v>
      </c>
      <c r="AP89" s="11">
        <f t="shared" si="21"/>
        <v>74835</v>
      </c>
      <c r="AQ89" s="11">
        <f t="shared" si="21"/>
        <v>7828</v>
      </c>
      <c r="AR89" s="11">
        <f t="shared" si="21"/>
        <v>364691</v>
      </c>
      <c r="AS89" s="11">
        <f t="shared" si="21"/>
        <v>50688</v>
      </c>
      <c r="AT89" s="11">
        <f t="shared" si="21"/>
        <v>1267673</v>
      </c>
      <c r="AU89" s="11">
        <f t="shared" si="21"/>
        <v>0</v>
      </c>
      <c r="AV89" s="11">
        <f t="shared" si="21"/>
        <v>0</v>
      </c>
      <c r="AW89" s="11">
        <f t="shared" si="21"/>
        <v>0</v>
      </c>
      <c r="AX89" s="11">
        <f t="shared" si="21"/>
        <v>0</v>
      </c>
      <c r="AY89" s="11">
        <f t="shared" si="21"/>
        <v>0</v>
      </c>
      <c r="AZ89" s="11">
        <f t="shared" si="21"/>
        <v>0</v>
      </c>
      <c r="BA89" s="11">
        <f t="shared" si="21"/>
        <v>0</v>
      </c>
      <c r="BB89" s="11">
        <f t="shared" si="21"/>
        <v>1267673</v>
      </c>
    </row>
    <row r="90" spans="2:54" x14ac:dyDescent="0.15">
      <c r="B90" t="s">
        <v>211</v>
      </c>
      <c r="D90" s="11">
        <f>D63</f>
        <v>100492</v>
      </c>
      <c r="E90" s="11">
        <f t="shared" ref="E90:BB90" si="22">E63</f>
        <v>22529</v>
      </c>
      <c r="F90" s="11">
        <f t="shared" si="22"/>
        <v>43659</v>
      </c>
      <c r="G90" s="11">
        <f t="shared" si="22"/>
        <v>6664</v>
      </c>
      <c r="H90" s="11">
        <f t="shared" si="22"/>
        <v>21453</v>
      </c>
      <c r="I90" s="11">
        <f t="shared" si="22"/>
        <v>3429</v>
      </c>
      <c r="J90" s="11">
        <f t="shared" si="22"/>
        <v>14518</v>
      </c>
      <c r="K90" s="11">
        <f t="shared" si="22"/>
        <v>10490</v>
      </c>
      <c r="L90" s="11">
        <f t="shared" si="22"/>
        <v>5576</v>
      </c>
      <c r="M90" s="11">
        <f t="shared" si="22"/>
        <v>6929</v>
      </c>
      <c r="N90" s="11">
        <f t="shared" si="22"/>
        <v>1389</v>
      </c>
      <c r="O90" s="11">
        <f t="shared" si="22"/>
        <v>7629</v>
      </c>
      <c r="P90" s="11">
        <f t="shared" si="22"/>
        <v>11450</v>
      </c>
      <c r="Q90" s="11">
        <f t="shared" si="22"/>
        <v>16917</v>
      </c>
      <c r="R90" s="11">
        <f t="shared" si="22"/>
        <v>2220</v>
      </c>
      <c r="S90" s="11">
        <f t="shared" si="22"/>
        <v>10730</v>
      </c>
      <c r="T90" s="11">
        <f t="shared" si="22"/>
        <v>973</v>
      </c>
      <c r="U90" s="11">
        <f t="shared" si="22"/>
        <v>3601</v>
      </c>
      <c r="V90" s="11">
        <f t="shared" si="22"/>
        <v>12643</v>
      </c>
      <c r="W90" s="11">
        <f t="shared" si="22"/>
        <v>3038</v>
      </c>
      <c r="X90" s="11">
        <f t="shared" si="22"/>
        <v>8107</v>
      </c>
      <c r="Y90" s="11">
        <f t="shared" si="22"/>
        <v>7403</v>
      </c>
      <c r="Z90" s="11">
        <f t="shared" si="22"/>
        <v>927</v>
      </c>
      <c r="AA90" s="11">
        <f t="shared" si="22"/>
        <v>348</v>
      </c>
      <c r="AB90" s="11">
        <f t="shared" si="22"/>
        <v>4074</v>
      </c>
      <c r="AC90" s="11">
        <f t="shared" si="22"/>
        <v>3352</v>
      </c>
      <c r="AD90" s="11">
        <f t="shared" si="22"/>
        <v>965</v>
      </c>
      <c r="AE90" s="11">
        <f t="shared" si="22"/>
        <v>3759</v>
      </c>
      <c r="AF90" s="11">
        <f t="shared" si="22"/>
        <v>-8</v>
      </c>
      <c r="AG90" s="11">
        <f t="shared" si="22"/>
        <v>7603</v>
      </c>
      <c r="AH90" s="11">
        <f t="shared" si="22"/>
        <v>3988</v>
      </c>
      <c r="AI90" s="11">
        <f t="shared" si="22"/>
        <v>60724</v>
      </c>
      <c r="AJ90" s="11">
        <f t="shared" si="22"/>
        <v>79597</v>
      </c>
      <c r="AK90" s="11">
        <f t="shared" si="22"/>
        <v>173895</v>
      </c>
      <c r="AL90" s="11">
        <f t="shared" si="22"/>
        <v>66142</v>
      </c>
      <c r="AM90" s="11">
        <f t="shared" si="22"/>
        <v>58957</v>
      </c>
      <c r="AN90" s="11">
        <f t="shared" si="22"/>
        <v>102573</v>
      </c>
      <c r="AO90" s="11">
        <f t="shared" si="22"/>
        <v>84381</v>
      </c>
      <c r="AP90" s="11">
        <f t="shared" si="22"/>
        <v>53843</v>
      </c>
      <c r="AQ90" s="11">
        <f t="shared" si="22"/>
        <v>202204</v>
      </c>
      <c r="AR90" s="11">
        <f t="shared" si="22"/>
        <v>42218</v>
      </c>
      <c r="AS90" s="11">
        <f t="shared" si="22"/>
        <v>1009</v>
      </c>
      <c r="AT90" s="11">
        <f t="shared" si="22"/>
        <v>1272390</v>
      </c>
      <c r="AU90" s="11">
        <f t="shared" si="22"/>
        <v>0</v>
      </c>
      <c r="AV90" s="11">
        <f t="shared" si="22"/>
        <v>0</v>
      </c>
      <c r="AW90" s="11">
        <f t="shared" si="22"/>
        <v>0</v>
      </c>
      <c r="AX90" s="11">
        <f t="shared" si="22"/>
        <v>0</v>
      </c>
      <c r="AY90" s="11">
        <f t="shared" si="22"/>
        <v>0</v>
      </c>
      <c r="AZ90" s="11">
        <f t="shared" si="22"/>
        <v>0</v>
      </c>
      <c r="BA90" s="11">
        <f t="shared" si="22"/>
        <v>0</v>
      </c>
      <c r="BB90" s="11">
        <f t="shared" si="22"/>
        <v>1272390</v>
      </c>
    </row>
    <row r="91" spans="2:54" x14ac:dyDescent="0.15">
      <c r="B91" t="s">
        <v>212</v>
      </c>
      <c r="D91" s="11">
        <f>SUM(D84:D90)</f>
        <v>279386</v>
      </c>
      <c r="E91" s="11">
        <f t="shared" ref="E91:BB91" si="23">SUM(E84:E90)</f>
        <v>55112</v>
      </c>
      <c r="F91" s="11">
        <f t="shared" si="23"/>
        <v>111032</v>
      </c>
      <c r="G91" s="11">
        <f t="shared" si="23"/>
        <v>50349</v>
      </c>
      <c r="H91" s="11">
        <f t="shared" si="23"/>
        <v>106284</v>
      </c>
      <c r="I91" s="11">
        <f t="shared" si="23"/>
        <v>30688.999999999996</v>
      </c>
      <c r="J91" s="11">
        <f t="shared" si="23"/>
        <v>79785</v>
      </c>
      <c r="K91" s="11">
        <f t="shared" si="23"/>
        <v>101385.99999999999</v>
      </c>
      <c r="L91" s="11">
        <f t="shared" si="23"/>
        <v>60313.000000000015</v>
      </c>
      <c r="M91" s="11">
        <f t="shared" si="23"/>
        <v>70480</v>
      </c>
      <c r="N91" s="11">
        <f t="shared" si="23"/>
        <v>118178</v>
      </c>
      <c r="O91" s="11">
        <f t="shared" si="23"/>
        <v>110474.00000000001</v>
      </c>
      <c r="P91" s="11">
        <f t="shared" si="23"/>
        <v>49783</v>
      </c>
      <c r="Q91" s="11">
        <f t="shared" si="23"/>
        <v>84943.999999999985</v>
      </c>
      <c r="R91" s="11">
        <f t="shared" si="23"/>
        <v>18823</v>
      </c>
      <c r="S91" s="11">
        <f t="shared" si="23"/>
        <v>73386</v>
      </c>
      <c r="T91" s="11">
        <f t="shared" si="23"/>
        <v>213902</v>
      </c>
      <c r="U91" s="11">
        <f t="shared" si="23"/>
        <v>44379.999999999993</v>
      </c>
      <c r="V91" s="11">
        <f t="shared" si="23"/>
        <v>58960</v>
      </c>
      <c r="W91" s="11">
        <f t="shared" si="23"/>
        <v>42482</v>
      </c>
      <c r="X91" s="11">
        <f t="shared" si="23"/>
        <v>41137.999999999993</v>
      </c>
      <c r="Y91" s="11">
        <f t="shared" si="23"/>
        <v>39329</v>
      </c>
      <c r="Z91" s="11">
        <f t="shared" si="23"/>
        <v>26790.000000000004</v>
      </c>
      <c r="AA91" s="11">
        <f t="shared" si="23"/>
        <v>9431</v>
      </c>
      <c r="AB91" s="11">
        <f t="shared" si="23"/>
        <v>70885</v>
      </c>
      <c r="AC91" s="11">
        <f t="shared" si="23"/>
        <v>86699</v>
      </c>
      <c r="AD91" s="11">
        <f t="shared" si="23"/>
        <v>32301.000000000004</v>
      </c>
      <c r="AE91" s="11">
        <f t="shared" si="23"/>
        <v>26566</v>
      </c>
      <c r="AF91" s="11">
        <f t="shared" si="23"/>
        <v>52373</v>
      </c>
      <c r="AG91" s="11">
        <f t="shared" si="23"/>
        <v>77648</v>
      </c>
      <c r="AH91" s="11">
        <f t="shared" si="23"/>
        <v>17333</v>
      </c>
      <c r="AI91" s="11">
        <f t="shared" si="23"/>
        <v>165100</v>
      </c>
      <c r="AJ91" s="11">
        <f t="shared" si="23"/>
        <v>242971.99999999997</v>
      </c>
      <c r="AK91" s="11">
        <f t="shared" si="23"/>
        <v>457133</v>
      </c>
      <c r="AL91" s="11">
        <f t="shared" si="23"/>
        <v>262121</v>
      </c>
      <c r="AM91" s="11">
        <f t="shared" si="23"/>
        <v>193620</v>
      </c>
      <c r="AN91" s="11">
        <f t="shared" si="23"/>
        <v>277709</v>
      </c>
      <c r="AO91" s="11">
        <f t="shared" si="23"/>
        <v>329736</v>
      </c>
      <c r="AP91" s="11">
        <f t="shared" si="23"/>
        <v>213514</v>
      </c>
      <c r="AQ91" s="11">
        <f t="shared" si="23"/>
        <v>226958</v>
      </c>
      <c r="AR91" s="11">
        <f t="shared" si="23"/>
        <v>614917</v>
      </c>
      <c r="AS91" s="11">
        <f t="shared" si="23"/>
        <v>84221</v>
      </c>
      <c r="AT91" s="11">
        <f t="shared" si="23"/>
        <v>5308622</v>
      </c>
      <c r="AU91" s="11">
        <f t="shared" si="23"/>
        <v>414295</v>
      </c>
      <c r="AV91" s="11">
        <f t="shared" si="23"/>
        <v>612105</v>
      </c>
      <c r="AW91" s="11">
        <f t="shared" si="23"/>
        <v>34986.999999999993</v>
      </c>
      <c r="AX91" s="11">
        <f t="shared" si="23"/>
        <v>1751852.9999999998</v>
      </c>
      <c r="AY91" s="11">
        <f t="shared" si="23"/>
        <v>579531</v>
      </c>
      <c r="AZ91" s="11">
        <f t="shared" si="23"/>
        <v>47627.000000000007</v>
      </c>
      <c r="BA91" s="11">
        <f t="shared" si="23"/>
        <v>3440397.9999999995</v>
      </c>
      <c r="BB91" s="11">
        <f t="shared" si="23"/>
        <v>8749020</v>
      </c>
    </row>
    <row r="92" spans="2:54" x14ac:dyDescent="0.15">
      <c r="B92" t="s">
        <v>204</v>
      </c>
      <c r="D92" s="11">
        <f>D71</f>
        <v>17118949</v>
      </c>
      <c r="E92" s="11">
        <f t="shared" ref="E92:BB92" si="24">E71</f>
        <v>229242</v>
      </c>
      <c r="F92" s="11">
        <f t="shared" si="24"/>
        <v>65313</v>
      </c>
      <c r="G92" s="11">
        <f t="shared" si="24"/>
        <v>631244</v>
      </c>
      <c r="H92" s="11">
        <f t="shared" si="24"/>
        <v>134249</v>
      </c>
      <c r="I92" s="11">
        <f t="shared" si="24"/>
        <v>74157</v>
      </c>
      <c r="J92" s="11">
        <f t="shared" si="24"/>
        <v>871019</v>
      </c>
      <c r="K92" s="11">
        <f t="shared" si="24"/>
        <v>569614</v>
      </c>
      <c r="L92" s="11">
        <f t="shared" si="24"/>
        <v>310180</v>
      </c>
      <c r="M92" s="11">
        <f t="shared" si="24"/>
        <v>280786</v>
      </c>
      <c r="N92" s="11">
        <f t="shared" si="24"/>
        <v>115322</v>
      </c>
      <c r="O92" s="11">
        <f t="shared" si="24"/>
        <v>472464</v>
      </c>
      <c r="P92" s="11">
        <f t="shared" si="24"/>
        <v>1087752</v>
      </c>
      <c r="Q92" s="11">
        <f t="shared" si="24"/>
        <v>614417</v>
      </c>
      <c r="R92" s="11">
        <f t="shared" si="24"/>
        <v>100297</v>
      </c>
      <c r="S92" s="11">
        <f t="shared" si="24"/>
        <v>210976</v>
      </c>
      <c r="T92" s="11">
        <f t="shared" si="24"/>
        <v>87023</v>
      </c>
      <c r="U92" s="11">
        <f t="shared" si="24"/>
        <v>143928</v>
      </c>
      <c r="V92" s="11">
        <f t="shared" si="24"/>
        <v>229123</v>
      </c>
      <c r="W92" s="11">
        <f t="shared" si="24"/>
        <v>321158</v>
      </c>
      <c r="X92" s="11">
        <f t="shared" si="24"/>
        <v>987309</v>
      </c>
      <c r="Y92" s="11">
        <f t="shared" si="24"/>
        <v>1949550</v>
      </c>
      <c r="Z92" s="11">
        <f t="shared" si="24"/>
        <v>638036</v>
      </c>
      <c r="AA92" s="11">
        <f t="shared" si="24"/>
        <v>32008</v>
      </c>
      <c r="AB92" s="11">
        <f t="shared" si="24"/>
        <v>448975</v>
      </c>
      <c r="AC92" s="11">
        <f t="shared" si="24"/>
        <v>484737</v>
      </c>
      <c r="AD92" s="11">
        <f t="shared" si="24"/>
        <v>196310</v>
      </c>
      <c r="AE92" s="11">
        <f t="shared" si="24"/>
        <v>277962</v>
      </c>
      <c r="AF92" s="11">
        <f t="shared" si="24"/>
        <v>34452</v>
      </c>
      <c r="AG92" s="11">
        <f t="shared" si="24"/>
        <v>888703</v>
      </c>
      <c r="AH92" s="11">
        <f t="shared" si="24"/>
        <v>328534</v>
      </c>
      <c r="AI92" s="11">
        <f t="shared" si="24"/>
        <v>409761</v>
      </c>
      <c r="AJ92" s="11">
        <f t="shared" si="24"/>
        <v>6906679</v>
      </c>
      <c r="AK92" s="11">
        <f t="shared" si="24"/>
        <v>15525395</v>
      </c>
      <c r="AL92" s="11">
        <f t="shared" si="24"/>
        <v>4288157</v>
      </c>
      <c r="AM92" s="11">
        <f t="shared" si="24"/>
        <v>1835689</v>
      </c>
      <c r="AN92" s="11">
        <f t="shared" si="24"/>
        <v>947663</v>
      </c>
      <c r="AO92" s="11">
        <f t="shared" si="24"/>
        <v>11975553</v>
      </c>
      <c r="AP92" s="11">
        <f t="shared" si="24"/>
        <v>5143501</v>
      </c>
      <c r="AQ92" s="11">
        <f t="shared" si="24"/>
        <v>656726</v>
      </c>
      <c r="AR92" s="11">
        <f t="shared" si="24"/>
        <v>10383768</v>
      </c>
      <c r="AS92" s="11">
        <f t="shared" si="24"/>
        <v>8225928</v>
      </c>
      <c r="AT92" s="11">
        <f t="shared" si="24"/>
        <v>96232609</v>
      </c>
      <c r="AU92" s="11">
        <f t="shared" si="24"/>
        <v>0</v>
      </c>
      <c r="AV92" s="11">
        <f t="shared" si="24"/>
        <v>0</v>
      </c>
      <c r="AW92" s="11">
        <f t="shared" si="24"/>
        <v>0</v>
      </c>
      <c r="AX92" s="11">
        <f t="shared" si="24"/>
        <v>0</v>
      </c>
      <c r="AY92" s="11">
        <f t="shared" si="24"/>
        <v>0</v>
      </c>
      <c r="AZ92" s="11">
        <f t="shared" si="24"/>
        <v>0</v>
      </c>
      <c r="BA92" s="11">
        <f t="shared" si="24"/>
        <v>0</v>
      </c>
      <c r="BB92" s="11">
        <f t="shared" si="24"/>
        <v>96232609</v>
      </c>
    </row>
    <row r="94" spans="2:54" x14ac:dyDescent="0.15">
      <c r="D94" s="20" t="s">
        <v>205</v>
      </c>
      <c r="E94" s="20" t="s">
        <v>206</v>
      </c>
      <c r="F94" s="20" t="s">
        <v>207</v>
      </c>
      <c r="G94" s="20" t="s">
        <v>45</v>
      </c>
      <c r="H94" s="20" t="s">
        <v>213</v>
      </c>
      <c r="I94" s="20" t="s">
        <v>214</v>
      </c>
      <c r="J94" s="20" t="s">
        <v>83</v>
      </c>
      <c r="K94" s="20" t="s">
        <v>212</v>
      </c>
    </row>
    <row r="95" spans="2:54" ht="14" thickBot="1" x14ac:dyDescent="0.2"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  <c r="J95">
        <v>7</v>
      </c>
      <c r="K95">
        <v>8</v>
      </c>
      <c r="AX95">
        <f>AX56/0.95</f>
        <v>1844055.7894736843</v>
      </c>
    </row>
    <row r="96" spans="2:54" x14ac:dyDescent="0.15">
      <c r="B96" t="s">
        <v>205</v>
      </c>
      <c r="C96">
        <v>1</v>
      </c>
      <c r="D96" s="21">
        <f>D84</f>
        <v>23595.482176929701</v>
      </c>
      <c r="E96" s="22">
        <f>SUM(E84:AJ84)</f>
        <v>143399.46098288044</v>
      </c>
      <c r="F96" s="23">
        <f>SUM(AK84:AS84)</f>
        <v>4287.5081448618357</v>
      </c>
      <c r="G96" s="21">
        <f t="shared" ref="G96:H104" si="25">AU84</f>
        <v>29609.988525059973</v>
      </c>
      <c r="H96" s="22">
        <v>0</v>
      </c>
      <c r="I96" s="22">
        <f>AW84+AX84</f>
        <v>58980.151714999578</v>
      </c>
      <c r="J96" s="23">
        <f>(AY84+AZ84)+-0.0138992013526149</f>
        <v>19513.408455268429</v>
      </c>
      <c r="K96" s="24">
        <f>SUM(D96:J96)</f>
        <v>279386</v>
      </c>
      <c r="L96" s="11"/>
      <c r="M96" s="11"/>
      <c r="N96" s="11"/>
    </row>
    <row r="97" spans="2:14" x14ac:dyDescent="0.15">
      <c r="B97" t="s">
        <v>206</v>
      </c>
      <c r="C97">
        <v>2</v>
      </c>
      <c r="D97" s="25">
        <f t="shared" ref="D97:D104" si="26">D85</f>
        <v>59768.564653300898</v>
      </c>
      <c r="E97" s="26">
        <f t="shared" ref="E97:E104" si="27">SUM(E85:AJ85)</f>
        <v>835394.32249168423</v>
      </c>
      <c r="F97" s="27">
        <f t="shared" ref="F97:F104" si="28">SUM(AK85:AS85)</f>
        <v>260976.3832617744</v>
      </c>
      <c r="G97" s="25">
        <f t="shared" si="25"/>
        <v>266507.64569119946</v>
      </c>
      <c r="H97" s="26">
        <f t="shared" si="25"/>
        <v>2855.6117146157476</v>
      </c>
      <c r="I97" s="26">
        <f t="shared" ref="I97:I104" si="29">AW85+AX85</f>
        <v>526738.03056872834</v>
      </c>
      <c r="J97" s="27">
        <f t="shared" ref="J97:J104" si="30">AY85+AZ85</f>
        <v>417066.44161869661</v>
      </c>
      <c r="K97" s="28">
        <f t="shared" ref="K97:K104" si="31">SUM(D97:J97)</f>
        <v>2369307</v>
      </c>
    </row>
    <row r="98" spans="2:14" ht="14" thickBot="1" x14ac:dyDescent="0.2">
      <c r="B98" t="s">
        <v>207</v>
      </c>
      <c r="C98">
        <v>3</v>
      </c>
      <c r="D98" s="25">
        <f t="shared" si="26"/>
        <v>19639.262451412375</v>
      </c>
      <c r="E98" s="26">
        <f t="shared" si="27"/>
        <v>363028.09330776235</v>
      </c>
      <c r="F98" s="27">
        <f t="shared" si="28"/>
        <v>541970.50711309561</v>
      </c>
      <c r="G98" s="25">
        <f t="shared" si="25"/>
        <v>92383.279758027624</v>
      </c>
      <c r="H98" s="26">
        <f t="shared" si="25"/>
        <v>606644.71581038809</v>
      </c>
      <c r="I98" s="26">
        <f t="shared" si="29"/>
        <v>963190.80506112007</v>
      </c>
      <c r="J98" s="27">
        <f t="shared" si="30"/>
        <v>73072.336498193661</v>
      </c>
      <c r="K98" s="28">
        <f t="shared" si="31"/>
        <v>2659928.9999999995</v>
      </c>
    </row>
    <row r="99" spans="2:14" x14ac:dyDescent="0.15">
      <c r="B99" t="s">
        <v>208</v>
      </c>
      <c r="C99">
        <v>4</v>
      </c>
      <c r="D99" s="21">
        <f t="shared" si="26"/>
        <v>14708.404628711714</v>
      </c>
      <c r="E99" s="22">
        <f t="shared" si="27"/>
        <v>187533.34326001967</v>
      </c>
      <c r="F99" s="23">
        <f t="shared" si="28"/>
        <v>56384.858509688929</v>
      </c>
      <c r="G99" s="21">
        <f t="shared" si="25"/>
        <v>0</v>
      </c>
      <c r="H99" s="22">
        <f t="shared" si="25"/>
        <v>790.95435167743346</v>
      </c>
      <c r="I99" s="22">
        <f t="shared" si="29"/>
        <v>82130.938101586376</v>
      </c>
      <c r="J99" s="22">
        <f t="shared" si="30"/>
        <v>66985.501148315889</v>
      </c>
      <c r="K99" s="24">
        <f t="shared" si="31"/>
        <v>408534.00000000006</v>
      </c>
    </row>
    <row r="100" spans="2:14" x14ac:dyDescent="0.15">
      <c r="B100" t="s">
        <v>209</v>
      </c>
      <c r="C100">
        <v>5</v>
      </c>
      <c r="D100" s="25">
        <f t="shared" si="26"/>
        <v>11037.286089645313</v>
      </c>
      <c r="E100" s="26">
        <f t="shared" si="27"/>
        <v>138435.77995765311</v>
      </c>
      <c r="F100" s="27">
        <f t="shared" si="28"/>
        <v>108399.74297057917</v>
      </c>
      <c r="G100" s="25">
        <f t="shared" si="25"/>
        <v>25794.086025712946</v>
      </c>
      <c r="H100" s="26">
        <f t="shared" si="25"/>
        <v>1813.7320225200262</v>
      </c>
      <c r="I100" s="26">
        <f t="shared" si="29"/>
        <v>155800.07455356547</v>
      </c>
      <c r="J100" s="26">
        <f t="shared" si="30"/>
        <v>50520.298380323969</v>
      </c>
      <c r="K100" s="28">
        <f t="shared" si="31"/>
        <v>491801.00000000006</v>
      </c>
    </row>
    <row r="101" spans="2:14" x14ac:dyDescent="0.15">
      <c r="B101" t="s">
        <v>210</v>
      </c>
      <c r="C101">
        <v>6</v>
      </c>
      <c r="D101" s="25">
        <f t="shared" si="26"/>
        <v>50145</v>
      </c>
      <c r="E101" s="26">
        <f t="shared" si="27"/>
        <v>314840</v>
      </c>
      <c r="F101" s="27">
        <f t="shared" si="28"/>
        <v>902688</v>
      </c>
      <c r="G101" s="25">
        <f t="shared" si="25"/>
        <v>0</v>
      </c>
      <c r="H101" s="26">
        <f t="shared" si="25"/>
        <v>0</v>
      </c>
      <c r="I101" s="26">
        <f t="shared" si="29"/>
        <v>0</v>
      </c>
      <c r="J101" s="26">
        <f t="shared" si="30"/>
        <v>0</v>
      </c>
      <c r="K101" s="28">
        <f t="shared" si="31"/>
        <v>1267673</v>
      </c>
    </row>
    <row r="102" spans="2:14" ht="14" thickBot="1" x14ac:dyDescent="0.2">
      <c r="B102" t="s">
        <v>211</v>
      </c>
      <c r="C102">
        <v>7</v>
      </c>
      <c r="D102" s="29">
        <f t="shared" si="26"/>
        <v>100492</v>
      </c>
      <c r="E102" s="30">
        <f t="shared" si="27"/>
        <v>386676</v>
      </c>
      <c r="F102" s="31">
        <f t="shared" si="28"/>
        <v>785222</v>
      </c>
      <c r="G102" s="29">
        <f t="shared" si="25"/>
        <v>0</v>
      </c>
      <c r="H102" s="30">
        <f t="shared" si="25"/>
        <v>0</v>
      </c>
      <c r="I102" s="30">
        <f t="shared" si="29"/>
        <v>0</v>
      </c>
      <c r="J102" s="30">
        <f t="shared" si="30"/>
        <v>0</v>
      </c>
      <c r="K102" s="32">
        <f t="shared" si="31"/>
        <v>1272390</v>
      </c>
    </row>
    <row r="103" spans="2:14" ht="14" thickBot="1" x14ac:dyDescent="0.2">
      <c r="B103" t="s">
        <v>212</v>
      </c>
      <c r="C103">
        <v>8</v>
      </c>
      <c r="D103" s="29">
        <f t="shared" si="26"/>
        <v>279386</v>
      </c>
      <c r="E103" s="30">
        <f t="shared" si="27"/>
        <v>2369307</v>
      </c>
      <c r="F103" s="31">
        <f t="shared" si="28"/>
        <v>2659929</v>
      </c>
      <c r="G103" s="30">
        <f t="shared" si="25"/>
        <v>414295</v>
      </c>
      <c r="H103" s="30">
        <f t="shared" si="25"/>
        <v>612105</v>
      </c>
      <c r="I103" s="30">
        <f t="shared" si="29"/>
        <v>1786839.9999999998</v>
      </c>
      <c r="J103" s="31">
        <f t="shared" si="30"/>
        <v>627158</v>
      </c>
      <c r="K103" s="32">
        <f t="shared" si="31"/>
        <v>8749020</v>
      </c>
    </row>
    <row r="104" spans="2:14" ht="14" thickBot="1" x14ac:dyDescent="0.2">
      <c r="B104" t="s">
        <v>204</v>
      </c>
      <c r="C104">
        <v>9</v>
      </c>
      <c r="D104" s="33">
        <f t="shared" si="26"/>
        <v>17118949</v>
      </c>
      <c r="E104" s="34">
        <f t="shared" si="27"/>
        <v>20131280</v>
      </c>
      <c r="F104" s="35">
        <f t="shared" si="28"/>
        <v>58982380</v>
      </c>
      <c r="G104" s="33">
        <f t="shared" si="25"/>
        <v>0</v>
      </c>
      <c r="H104" s="34">
        <f t="shared" si="25"/>
        <v>0</v>
      </c>
      <c r="I104" s="34">
        <f t="shared" si="29"/>
        <v>0</v>
      </c>
      <c r="J104" s="35">
        <f t="shared" si="30"/>
        <v>0</v>
      </c>
      <c r="K104" s="36">
        <f t="shared" si="31"/>
        <v>96232609</v>
      </c>
    </row>
    <row r="105" spans="2:14" x14ac:dyDescent="0.15">
      <c r="D105" s="11"/>
      <c r="E105" s="11"/>
      <c r="F105" s="11"/>
      <c r="G105" s="11"/>
      <c r="H105" s="11"/>
      <c r="I105" s="11"/>
      <c r="J105" s="11"/>
      <c r="K105" s="11"/>
    </row>
    <row r="106" spans="2:14" x14ac:dyDescent="0.15">
      <c r="D106" s="11"/>
      <c r="E106" s="11"/>
      <c r="F106" s="11"/>
      <c r="G106" s="11"/>
      <c r="H106" s="11"/>
      <c r="I106" s="11"/>
      <c r="J106" s="11"/>
      <c r="K106" s="11"/>
    </row>
    <row r="108" spans="2:14" x14ac:dyDescent="0.15">
      <c r="D108" s="20" t="s">
        <v>205</v>
      </c>
      <c r="E108" s="20" t="s">
        <v>206</v>
      </c>
      <c r="F108" s="20" t="s">
        <v>207</v>
      </c>
      <c r="L108" s="54" t="s">
        <v>218</v>
      </c>
    </row>
    <row r="109" spans="2:14" ht="14" thickBot="1" x14ac:dyDescent="0.2">
      <c r="D109">
        <v>1</v>
      </c>
      <c r="E109">
        <v>2</v>
      </c>
      <c r="F109">
        <v>3</v>
      </c>
    </row>
    <row r="110" spans="2:14" x14ac:dyDescent="0.15">
      <c r="B110" t="s">
        <v>205</v>
      </c>
      <c r="C110">
        <v>1</v>
      </c>
      <c r="D110" s="37">
        <f>D96/D103</f>
        <v>8.4454776463135955E-2</v>
      </c>
      <c r="E110" s="38">
        <f>E96/E103</f>
        <v>6.0523799145860133E-2</v>
      </c>
      <c r="F110" s="39">
        <f>F96/F103</f>
        <v>1.6118881913245939E-3</v>
      </c>
      <c r="H110">
        <v>1</v>
      </c>
      <c r="I110">
        <v>0</v>
      </c>
      <c r="J110">
        <v>0</v>
      </c>
      <c r="L110" s="40">
        <f t="shared" ref="L110:N112" si="32">H110-D110</f>
        <v>0.91554522353686407</v>
      </c>
      <c r="M110" s="40">
        <f t="shared" si="32"/>
        <v>-6.0523799145860133E-2</v>
      </c>
      <c r="N110" s="40">
        <f t="shared" si="32"/>
        <v>-1.6118881913245939E-3</v>
      </c>
    </row>
    <row r="111" spans="2:14" x14ac:dyDescent="0.15">
      <c r="B111" t="s">
        <v>206</v>
      </c>
      <c r="C111">
        <v>2</v>
      </c>
      <c r="D111" s="41">
        <f>D97/D103</f>
        <v>0.21392827361893901</v>
      </c>
      <c r="E111" s="42">
        <f>E97/E103</f>
        <v>0.35259015505026753</v>
      </c>
      <c r="F111" s="43">
        <f>F97/F103</f>
        <v>9.8114041112290745E-2</v>
      </c>
      <c r="H111">
        <v>0</v>
      </c>
      <c r="I111">
        <v>1</v>
      </c>
      <c r="J111">
        <v>0</v>
      </c>
      <c r="L111" s="40">
        <f t="shared" si="32"/>
        <v>-0.21392827361893901</v>
      </c>
      <c r="M111" s="40">
        <f t="shared" si="32"/>
        <v>0.64740984494973253</v>
      </c>
      <c r="N111" s="40">
        <f t="shared" si="32"/>
        <v>-9.8114041112290745E-2</v>
      </c>
    </row>
    <row r="112" spans="2:14" ht="14" thickBot="1" x14ac:dyDescent="0.2">
      <c r="B112" t="s">
        <v>207</v>
      </c>
      <c r="C112">
        <v>3</v>
      </c>
      <c r="D112" s="44">
        <f>D98/D103</f>
        <v>7.0294368548933645E-2</v>
      </c>
      <c r="E112" s="45">
        <f>E98/E103</f>
        <v>0.15322121333696409</v>
      </c>
      <c r="F112" s="46">
        <f>F98/F103</f>
        <v>0.20375374948470265</v>
      </c>
      <c r="H112">
        <v>0</v>
      </c>
      <c r="I112">
        <v>0</v>
      </c>
      <c r="J112">
        <v>1</v>
      </c>
      <c r="L112" s="40">
        <f t="shared" si="32"/>
        <v>-7.0294368548933645E-2</v>
      </c>
      <c r="M112" s="40">
        <f t="shared" si="32"/>
        <v>-0.15322121333696409</v>
      </c>
      <c r="N112" s="40">
        <f t="shared" si="32"/>
        <v>0.7962462505152974</v>
      </c>
    </row>
    <row r="115" spans="2:21" x14ac:dyDescent="0.15">
      <c r="D115" s="55" t="s">
        <v>219</v>
      </c>
      <c r="E115" s="56"/>
      <c r="F115" s="56"/>
    </row>
    <row r="116" spans="2:21" x14ac:dyDescent="0.15">
      <c r="D116" s="20" t="s">
        <v>205</v>
      </c>
      <c r="E116" s="20" t="s">
        <v>206</v>
      </c>
      <c r="F116" s="20" t="s">
        <v>207</v>
      </c>
    </row>
    <row r="117" spans="2:21" ht="14" thickBot="1" x14ac:dyDescent="0.2">
      <c r="D117">
        <v>1</v>
      </c>
      <c r="E117">
        <v>2</v>
      </c>
      <c r="F117">
        <v>3</v>
      </c>
    </row>
    <row r="118" spans="2:21" x14ac:dyDescent="0.15">
      <c r="B118" t="s">
        <v>205</v>
      </c>
      <c r="C118">
        <v>1</v>
      </c>
      <c r="D118" s="37">
        <f t="array" ref="D118:F120">MINVERSE(L110:N112)</f>
        <v>1.1187447514597813</v>
      </c>
      <c r="E118" s="38">
        <v>0.10828076452695176</v>
      </c>
      <c r="F118" s="39">
        <v>1.5607175328498778E-2</v>
      </c>
    </row>
    <row r="119" spans="2:21" x14ac:dyDescent="0.15">
      <c r="B119" t="s">
        <v>206</v>
      </c>
      <c r="C119">
        <v>2</v>
      </c>
      <c r="D119" s="41">
        <v>0.39619662318856502</v>
      </c>
      <c r="E119" s="42">
        <v>1.6293613911216991</v>
      </c>
      <c r="F119" s="43">
        <v>0.20157313779472599</v>
      </c>
    </row>
    <row r="120" spans="2:21" ht="14" thickBot="1" x14ac:dyDescent="0.2">
      <c r="B120" t="s">
        <v>207</v>
      </c>
      <c r="C120">
        <v>3</v>
      </c>
      <c r="D120" s="44">
        <v>0.1750051357932037</v>
      </c>
      <c r="E120" s="45">
        <v>0.32309635004748544</v>
      </c>
      <c r="F120" s="46">
        <v>1.2960593241296148</v>
      </c>
    </row>
    <row r="123" spans="2:21" x14ac:dyDescent="0.15">
      <c r="Q123" s="11"/>
      <c r="R123" s="11"/>
      <c r="S123" s="11"/>
    </row>
    <row r="124" spans="2:21" x14ac:dyDescent="0.15">
      <c r="B124" t="s">
        <v>210</v>
      </c>
      <c r="D124" s="25">
        <f>D57</f>
        <v>50145</v>
      </c>
      <c r="E124" s="26">
        <f>SUM(E57:AJ57)</f>
        <v>314840</v>
      </c>
      <c r="F124" s="27">
        <f>SUM(AK57:AS57)</f>
        <v>902688</v>
      </c>
      <c r="Q124" s="11"/>
      <c r="R124" s="11"/>
      <c r="S124" s="11"/>
    </row>
    <row r="125" spans="2:21" x14ac:dyDescent="0.15">
      <c r="B125" s="16" t="s">
        <v>192</v>
      </c>
      <c r="D125" s="25">
        <f>D64</f>
        <v>70613</v>
      </c>
      <c r="E125" s="26">
        <f>SUM(E64:AJ64)</f>
        <v>46080</v>
      </c>
      <c r="F125" s="27">
        <f>SUM(AK64:AS64)</f>
        <v>148959</v>
      </c>
      <c r="H125" t="s">
        <v>220</v>
      </c>
      <c r="I125" t="s">
        <v>221</v>
      </c>
      <c r="Q125" s="11"/>
      <c r="R125" s="11"/>
      <c r="S125" s="11"/>
      <c r="U125" s="11"/>
    </row>
    <row r="126" spans="2:21" x14ac:dyDescent="0.15">
      <c r="B126" s="16" t="s">
        <v>193</v>
      </c>
      <c r="D126" s="25">
        <f>D65</f>
        <v>29879</v>
      </c>
      <c r="E126" s="26">
        <f>SUM(E65:AJ65)</f>
        <v>340596</v>
      </c>
      <c r="F126" s="27">
        <f>SUM(AK65:AS65)</f>
        <v>636263</v>
      </c>
      <c r="H126" s="11">
        <f>SUM(D126:F126)</f>
        <v>1006738</v>
      </c>
      <c r="I126" s="11">
        <f>AW56+AX56</f>
        <v>1786840</v>
      </c>
    </row>
    <row r="128" spans="2:21" x14ac:dyDescent="0.15">
      <c r="H128" t="s">
        <v>222</v>
      </c>
      <c r="I128" t="s">
        <v>224</v>
      </c>
      <c r="Q128" s="11"/>
      <c r="R128" s="11"/>
      <c r="S128" s="11"/>
      <c r="U128" s="11"/>
    </row>
    <row r="129" spans="2:23" x14ac:dyDescent="0.15">
      <c r="B129" t="s">
        <v>223</v>
      </c>
      <c r="D129" s="11">
        <f>D124+D125</f>
        <v>120758</v>
      </c>
      <c r="E129" s="11">
        <f t="shared" ref="E129" si="33">E124+E125</f>
        <v>360920</v>
      </c>
      <c r="F129" s="11">
        <f>F124+F125</f>
        <v>1051647</v>
      </c>
      <c r="H129" s="11">
        <f>SUM(D129:F129)</f>
        <v>1533325</v>
      </c>
      <c r="I129" s="11">
        <f>I126-H129</f>
        <v>253515</v>
      </c>
      <c r="J129" s="11"/>
      <c r="U129" s="11"/>
      <c r="W129" s="11"/>
    </row>
    <row r="130" spans="2:23" x14ac:dyDescent="0.15">
      <c r="B130" t="s">
        <v>225</v>
      </c>
      <c r="D130" s="11">
        <f>D126/$H$126*$I$129</f>
        <v>7524.0774511342579</v>
      </c>
      <c r="E130" s="11">
        <f t="shared" ref="E130:F130" si="34">E126/$H$126*$I$129</f>
        <v>85768.288214013985</v>
      </c>
      <c r="F130" s="11">
        <f t="shared" si="34"/>
        <v>160222.63433485175</v>
      </c>
      <c r="H130" s="11"/>
      <c r="Q130" s="11"/>
      <c r="R130" s="11"/>
      <c r="S130" s="11"/>
    </row>
    <row r="131" spans="2:23" x14ac:dyDescent="0.15">
      <c r="Q131" s="11"/>
      <c r="R131" s="11"/>
      <c r="S131" s="11"/>
    </row>
    <row r="132" spans="2:23" x14ac:dyDescent="0.15">
      <c r="B132" t="s">
        <v>215</v>
      </c>
      <c r="D132" s="11">
        <f>D129+D130</f>
        <v>128282.07745113426</v>
      </c>
      <c r="E132" s="11">
        <f t="shared" ref="E132:F132" si="35">E129+E130</f>
        <v>446688.28821401397</v>
      </c>
      <c r="F132" s="11">
        <f t="shared" si="35"/>
        <v>1211869.6343348518</v>
      </c>
      <c r="H132" s="11"/>
    </row>
    <row r="133" spans="2:23" x14ac:dyDescent="0.15">
      <c r="B133" t="s">
        <v>226</v>
      </c>
      <c r="D133" s="11">
        <f>D126-D130</f>
        <v>22354.922548865743</v>
      </c>
      <c r="E133" s="11">
        <f t="shared" ref="E133:F133" si="36">E126-E130</f>
        <v>254827.71178598603</v>
      </c>
      <c r="F133" s="11">
        <f t="shared" si="36"/>
        <v>476040.36566514825</v>
      </c>
    </row>
    <row r="136" spans="2:23" x14ac:dyDescent="0.15">
      <c r="Q136" s="20"/>
      <c r="R136" s="20"/>
      <c r="S136" s="20"/>
      <c r="T136" s="20"/>
      <c r="U136" s="20"/>
      <c r="V136" s="20"/>
    </row>
    <row r="137" spans="2:23" x14ac:dyDescent="0.15">
      <c r="P137" s="20"/>
      <c r="Q137" s="11"/>
      <c r="R137" s="11"/>
      <c r="S137" s="11"/>
      <c r="T137" s="11"/>
      <c r="U137" s="11"/>
      <c r="V137" s="11"/>
      <c r="W137" s="11"/>
    </row>
    <row r="138" spans="2:23" x14ac:dyDescent="0.15">
      <c r="D138" s="20" t="s">
        <v>205</v>
      </c>
      <c r="E138" s="20" t="s">
        <v>206</v>
      </c>
      <c r="F138" s="20" t="s">
        <v>207</v>
      </c>
      <c r="G138" s="20" t="s">
        <v>214</v>
      </c>
      <c r="H138" s="20" t="s">
        <v>45</v>
      </c>
      <c r="I138" s="20" t="s">
        <v>213</v>
      </c>
      <c r="J138" s="20" t="s">
        <v>83</v>
      </c>
      <c r="K138" s="20" t="s">
        <v>212</v>
      </c>
      <c r="P138" s="20"/>
      <c r="Q138" s="11"/>
      <c r="R138" s="11"/>
      <c r="S138" s="11"/>
      <c r="T138" s="11"/>
      <c r="U138" s="11"/>
      <c r="V138" s="11"/>
      <c r="W138" s="11"/>
    </row>
    <row r="139" spans="2:23" ht="14" thickBot="1" x14ac:dyDescent="0.2">
      <c r="D139">
        <v>1</v>
      </c>
      <c r="E139">
        <v>2</v>
      </c>
      <c r="F139">
        <v>3</v>
      </c>
      <c r="G139">
        <v>4</v>
      </c>
      <c r="H139">
        <v>5</v>
      </c>
      <c r="I139">
        <v>6</v>
      </c>
      <c r="J139">
        <v>7</v>
      </c>
      <c r="K139">
        <v>8</v>
      </c>
      <c r="P139" s="20"/>
      <c r="Q139" s="11"/>
      <c r="R139" s="11"/>
      <c r="S139" s="11"/>
      <c r="T139" s="11"/>
      <c r="U139" s="11"/>
      <c r="V139" s="11"/>
      <c r="W139" s="11"/>
    </row>
    <row r="140" spans="2:23" x14ac:dyDescent="0.15">
      <c r="B140" t="s">
        <v>205</v>
      </c>
      <c r="C140">
        <v>1</v>
      </c>
      <c r="D140" s="21">
        <f>D96</f>
        <v>23595.482176929701</v>
      </c>
      <c r="E140" s="22">
        <f t="shared" ref="E140:F140" si="37">E96</f>
        <v>143399.46098288044</v>
      </c>
      <c r="F140" s="22">
        <f t="shared" si="37"/>
        <v>4287.5081448618357</v>
      </c>
      <c r="G140" s="23">
        <f>I96</f>
        <v>58980.151714999578</v>
      </c>
      <c r="H140" s="21">
        <f>G96</f>
        <v>29609.988525059973</v>
      </c>
      <c r="I140" s="22">
        <f t="shared" ref="I140:I142" si="38">H96</f>
        <v>0</v>
      </c>
      <c r="J140" s="23">
        <f>J96</f>
        <v>19513.408455268429</v>
      </c>
      <c r="K140" s="24">
        <f>SUM(D140:J140)</f>
        <v>279386</v>
      </c>
      <c r="P140" s="20"/>
      <c r="Q140" s="11"/>
      <c r="R140" s="11"/>
      <c r="S140" s="11"/>
      <c r="U140" s="11"/>
      <c r="V140" s="11"/>
      <c r="W140" s="11"/>
    </row>
    <row r="141" spans="2:23" x14ac:dyDescent="0.15">
      <c r="B141" t="s">
        <v>206</v>
      </c>
      <c r="C141">
        <v>2</v>
      </c>
      <c r="D141" s="25">
        <f t="shared" ref="D141:F141" si="39">D97</f>
        <v>59768.564653300898</v>
      </c>
      <c r="E141" s="26">
        <f t="shared" si="39"/>
        <v>835394.32249168423</v>
      </c>
      <c r="F141" s="26">
        <f t="shared" si="39"/>
        <v>260976.3832617744</v>
      </c>
      <c r="G141" s="27">
        <f t="shared" ref="G141:G142" si="40">I97</f>
        <v>526738.03056872834</v>
      </c>
      <c r="H141" s="25">
        <f t="shared" ref="H141" si="41">G97</f>
        <v>266507.64569119946</v>
      </c>
      <c r="I141" s="26">
        <f t="shared" si="38"/>
        <v>2855.6117146157476</v>
      </c>
      <c r="J141" s="27">
        <f t="shared" ref="J141:J142" si="42">J97</f>
        <v>417066.44161869661</v>
      </c>
      <c r="K141" s="28">
        <f t="shared" ref="K141:K148" si="43">SUM(D141:J141)</f>
        <v>2369307</v>
      </c>
      <c r="Q141" s="11"/>
      <c r="R141" s="11"/>
      <c r="S141" s="11"/>
      <c r="T141" s="11"/>
      <c r="U141" s="11"/>
      <c r="V141" s="11"/>
      <c r="W141" s="11"/>
    </row>
    <row r="142" spans="2:23" x14ac:dyDescent="0.15">
      <c r="B142" t="s">
        <v>207</v>
      </c>
      <c r="C142">
        <v>3</v>
      </c>
      <c r="D142" s="25">
        <f t="shared" ref="D142:F142" si="44">D98</f>
        <v>19639.262451412375</v>
      </c>
      <c r="E142" s="26">
        <f t="shared" si="44"/>
        <v>363028.09330776235</v>
      </c>
      <c r="F142" s="26">
        <f t="shared" si="44"/>
        <v>541970.50711309561</v>
      </c>
      <c r="G142" s="27">
        <f t="shared" si="40"/>
        <v>963190.80506112007</v>
      </c>
      <c r="H142" s="25">
        <f t="shared" ref="H142" si="45">G98</f>
        <v>92383.279758027624</v>
      </c>
      <c r="I142" s="26">
        <f t="shared" si="38"/>
        <v>606644.71581038809</v>
      </c>
      <c r="J142" s="27">
        <f t="shared" si="42"/>
        <v>73072.336498193661</v>
      </c>
      <c r="K142" s="28">
        <f t="shared" si="43"/>
        <v>2659928.9999999995</v>
      </c>
      <c r="Q142" s="11"/>
      <c r="R142" s="11"/>
      <c r="S142" s="11"/>
      <c r="T142" s="11"/>
      <c r="U142" s="11"/>
      <c r="V142" s="11"/>
      <c r="W142" s="11"/>
    </row>
    <row r="143" spans="2:23" ht="14" thickBot="1" x14ac:dyDescent="0.2">
      <c r="B143" t="s">
        <v>216</v>
      </c>
      <c r="C143">
        <v>4</v>
      </c>
      <c r="D143" s="29">
        <f>D132</f>
        <v>128282.07745113426</v>
      </c>
      <c r="E143" s="30">
        <f t="shared" ref="E143:F143" si="46">E132</f>
        <v>446688.28821401397</v>
      </c>
      <c r="F143" s="30">
        <f t="shared" si="46"/>
        <v>1211869.6343348518</v>
      </c>
      <c r="G143" s="31">
        <f t="shared" ref="G143" si="47">G99</f>
        <v>0</v>
      </c>
      <c r="H143" s="29">
        <f t="shared" ref="H143" si="48">G99</f>
        <v>0</v>
      </c>
      <c r="I143" s="30">
        <v>0</v>
      </c>
      <c r="J143" s="31">
        <v>0</v>
      </c>
      <c r="K143" s="32">
        <f t="shared" si="43"/>
        <v>1786840</v>
      </c>
      <c r="Q143" s="11"/>
      <c r="R143" s="11"/>
      <c r="S143" s="11"/>
      <c r="T143" s="11"/>
      <c r="U143" s="11"/>
      <c r="V143" s="11"/>
      <c r="W143" s="11"/>
    </row>
    <row r="144" spans="2:23" ht="14" thickBot="1" x14ac:dyDescent="0.2">
      <c r="B144" t="s">
        <v>208</v>
      </c>
      <c r="C144">
        <v>5</v>
      </c>
      <c r="D144" s="21">
        <f>D99</f>
        <v>14708.404628711714</v>
      </c>
      <c r="E144" s="22">
        <f t="shared" ref="E144:F144" si="49">E99</f>
        <v>187533.34326001967</v>
      </c>
      <c r="F144" s="22">
        <f t="shared" si="49"/>
        <v>56384.858509688929</v>
      </c>
      <c r="G144" s="23">
        <f>I99</f>
        <v>82130.938101586376</v>
      </c>
      <c r="H144" s="26">
        <f>G99</f>
        <v>0</v>
      </c>
      <c r="I144" s="26">
        <f t="shared" ref="I144:I146" si="50">H99</f>
        <v>790.95435167743346</v>
      </c>
      <c r="J144" s="26">
        <f>J99</f>
        <v>66985.501148315889</v>
      </c>
      <c r="K144" s="28">
        <f t="shared" si="43"/>
        <v>408534.00000000006</v>
      </c>
    </row>
    <row r="145" spans="2:17" x14ac:dyDescent="0.15">
      <c r="B145" t="s">
        <v>209</v>
      </c>
      <c r="C145">
        <v>6</v>
      </c>
      <c r="D145" s="21">
        <f t="shared" ref="D145:F145" si="51">D100</f>
        <v>11037.286089645313</v>
      </c>
      <c r="E145" s="26">
        <f t="shared" si="51"/>
        <v>138435.77995765311</v>
      </c>
      <c r="F145" s="26">
        <f t="shared" si="51"/>
        <v>108399.74297057917</v>
      </c>
      <c r="G145" s="27">
        <f>I100</f>
        <v>155800.07455356547</v>
      </c>
      <c r="H145" s="26">
        <f t="shared" ref="H145" si="52">G100</f>
        <v>25794.086025712946</v>
      </c>
      <c r="I145" s="26">
        <f t="shared" si="50"/>
        <v>1813.7320225200262</v>
      </c>
      <c r="J145" s="26">
        <f t="shared" ref="J145:J146" si="53">J100</f>
        <v>50520.298380323969</v>
      </c>
      <c r="K145" s="28">
        <f t="shared" si="43"/>
        <v>491801.00000000006</v>
      </c>
    </row>
    <row r="146" spans="2:17" ht="14" thickBot="1" x14ac:dyDescent="0.2">
      <c r="B146" t="s">
        <v>217</v>
      </c>
      <c r="C146">
        <v>7</v>
      </c>
      <c r="D146" s="29">
        <f>D133</f>
        <v>22354.922548865743</v>
      </c>
      <c r="E146" s="30">
        <f t="shared" ref="E146:F146" si="54">E133</f>
        <v>254827.71178598603</v>
      </c>
      <c r="F146" s="30">
        <f t="shared" si="54"/>
        <v>476040.36566514825</v>
      </c>
      <c r="G146" s="31">
        <f>I101</f>
        <v>0</v>
      </c>
      <c r="H146" s="30">
        <f t="shared" ref="H146" si="55">G101</f>
        <v>0</v>
      </c>
      <c r="I146" s="30">
        <f t="shared" si="50"/>
        <v>0</v>
      </c>
      <c r="J146" s="30">
        <f t="shared" si="53"/>
        <v>0</v>
      </c>
      <c r="K146" s="32">
        <f t="shared" si="43"/>
        <v>753223</v>
      </c>
    </row>
    <row r="147" spans="2:17" ht="14" thickBot="1" x14ac:dyDescent="0.2">
      <c r="B147" t="s">
        <v>212</v>
      </c>
      <c r="C147">
        <v>8</v>
      </c>
      <c r="D147" s="29">
        <f>SUM(D140:D146)</f>
        <v>279386</v>
      </c>
      <c r="E147" s="29">
        <f t="shared" ref="E147:J147" si="56">SUM(E140:E146)</f>
        <v>2369306.9999999995</v>
      </c>
      <c r="F147" s="29">
        <f t="shared" si="56"/>
        <v>2659929</v>
      </c>
      <c r="G147" s="29">
        <f>SUM(G140:G146)</f>
        <v>1786840</v>
      </c>
      <c r="H147" s="29">
        <f t="shared" si="56"/>
        <v>414295</v>
      </c>
      <c r="I147" s="29">
        <f t="shared" si="56"/>
        <v>612105.01389920129</v>
      </c>
      <c r="J147" s="29">
        <f t="shared" si="56"/>
        <v>627157.98610079847</v>
      </c>
      <c r="K147" s="32">
        <f t="shared" si="43"/>
        <v>8749020</v>
      </c>
    </row>
    <row r="148" spans="2:17" ht="14" thickBot="1" x14ac:dyDescent="0.2">
      <c r="B148" t="s">
        <v>204</v>
      </c>
      <c r="C148">
        <v>9</v>
      </c>
      <c r="D148" s="33">
        <f>D104</f>
        <v>17118949</v>
      </c>
      <c r="E148" s="34">
        <f t="shared" ref="E148:F148" si="57">E104</f>
        <v>20131280</v>
      </c>
      <c r="F148" s="34">
        <f t="shared" si="57"/>
        <v>58982380</v>
      </c>
      <c r="G148" s="35">
        <v>0</v>
      </c>
      <c r="H148" s="34">
        <v>0</v>
      </c>
      <c r="I148" s="34">
        <v>0</v>
      </c>
      <c r="J148" s="35">
        <v>0</v>
      </c>
      <c r="K148" s="36">
        <f t="shared" si="43"/>
        <v>96232609</v>
      </c>
    </row>
    <row r="151" spans="2:17" x14ac:dyDescent="0.15">
      <c r="D151" s="20" t="s">
        <v>205</v>
      </c>
      <c r="E151" s="20" t="s">
        <v>206</v>
      </c>
      <c r="F151" s="20" t="s">
        <v>207</v>
      </c>
      <c r="G151" s="47" t="s">
        <v>214</v>
      </c>
    </row>
    <row r="152" spans="2:17" ht="14" thickBot="1" x14ac:dyDescent="0.2">
      <c r="D152">
        <v>1</v>
      </c>
      <c r="E152">
        <v>2</v>
      </c>
      <c r="F152">
        <v>3</v>
      </c>
      <c r="G152">
        <v>4</v>
      </c>
    </row>
    <row r="153" spans="2:17" x14ac:dyDescent="0.15">
      <c r="B153" t="s">
        <v>205</v>
      </c>
      <c r="C153">
        <v>1</v>
      </c>
      <c r="D153" s="37">
        <f t="shared" ref="D153:G156" si="58">D140/D$147</f>
        <v>8.4454776463135955E-2</v>
      </c>
      <c r="E153" s="38">
        <f t="shared" si="58"/>
        <v>6.0523799145860147E-2</v>
      </c>
      <c r="F153" s="38">
        <f t="shared" si="58"/>
        <v>1.6118881913245939E-3</v>
      </c>
      <c r="G153" s="48">
        <f>G140/G$147</f>
        <v>3.3008076668867709E-2</v>
      </c>
      <c r="I153">
        <v>1</v>
      </c>
      <c r="J153">
        <v>0</v>
      </c>
      <c r="K153">
        <v>0</v>
      </c>
      <c r="L153">
        <v>0</v>
      </c>
      <c r="N153" s="40">
        <f t="shared" ref="N153:Q156" si="59">I153-D153</f>
        <v>0.91554522353686407</v>
      </c>
      <c r="O153" s="40">
        <f t="shared" si="59"/>
        <v>-6.0523799145860147E-2</v>
      </c>
      <c r="P153" s="40">
        <f t="shared" si="59"/>
        <v>-1.6118881913245939E-3</v>
      </c>
      <c r="Q153" s="40">
        <f t="shared" si="59"/>
        <v>-3.3008076668867709E-2</v>
      </c>
    </row>
    <row r="154" spans="2:17" x14ac:dyDescent="0.15">
      <c r="B154" t="s">
        <v>206</v>
      </c>
      <c r="C154">
        <v>2</v>
      </c>
      <c r="D154" s="41">
        <f t="shared" si="58"/>
        <v>0.21392827361893901</v>
      </c>
      <c r="E154" s="42">
        <f t="shared" si="58"/>
        <v>0.35259015505026758</v>
      </c>
      <c r="F154" s="42">
        <f t="shared" si="58"/>
        <v>9.8114041112290745E-2</v>
      </c>
      <c r="G154" s="49">
        <f t="shared" si="58"/>
        <v>0.29478746310174853</v>
      </c>
      <c r="I154">
        <v>0</v>
      </c>
      <c r="J154">
        <v>1</v>
      </c>
      <c r="K154">
        <v>0</v>
      </c>
      <c r="L154">
        <v>0</v>
      </c>
      <c r="N154" s="40">
        <f t="shared" si="59"/>
        <v>-0.21392827361893901</v>
      </c>
      <c r="O154" s="40">
        <f t="shared" si="59"/>
        <v>0.64740984494973242</v>
      </c>
      <c r="P154" s="40">
        <f t="shared" si="59"/>
        <v>-9.8114041112290745E-2</v>
      </c>
      <c r="Q154" s="40">
        <f t="shared" si="59"/>
        <v>-0.29478746310174853</v>
      </c>
    </row>
    <row r="155" spans="2:17" x14ac:dyDescent="0.15">
      <c r="B155" t="s">
        <v>207</v>
      </c>
      <c r="C155">
        <v>3</v>
      </c>
      <c r="D155" s="41">
        <f t="shared" si="58"/>
        <v>7.0294368548933645E-2</v>
      </c>
      <c r="E155" s="42">
        <f t="shared" si="58"/>
        <v>0.15322121333696412</v>
      </c>
      <c r="F155" s="42">
        <f t="shared" si="58"/>
        <v>0.20375374948470265</v>
      </c>
      <c r="G155" s="49">
        <f t="shared" si="58"/>
        <v>0.53904703558299571</v>
      </c>
      <c r="I155">
        <v>0</v>
      </c>
      <c r="J155">
        <v>0</v>
      </c>
      <c r="K155">
        <v>1</v>
      </c>
      <c r="L155">
        <v>0</v>
      </c>
      <c r="N155" s="40">
        <f t="shared" si="59"/>
        <v>-7.0294368548933645E-2</v>
      </c>
      <c r="O155" s="40">
        <f t="shared" si="59"/>
        <v>-0.15322121333696412</v>
      </c>
      <c r="P155" s="40">
        <f t="shared" si="59"/>
        <v>0.7962462505152974</v>
      </c>
      <c r="Q155" s="40">
        <f t="shared" si="59"/>
        <v>-0.53904703558299571</v>
      </c>
    </row>
    <row r="156" spans="2:17" ht="14" thickBot="1" x14ac:dyDescent="0.2">
      <c r="B156" t="s">
        <v>216</v>
      </c>
      <c r="C156">
        <v>4</v>
      </c>
      <c r="D156" s="50">
        <f t="shared" si="58"/>
        <v>0.4591571426311063</v>
      </c>
      <c r="E156" s="51">
        <f t="shared" si="58"/>
        <v>0.18853119845339336</v>
      </c>
      <c r="F156" s="51">
        <f t="shared" si="58"/>
        <v>0.45560224890771589</v>
      </c>
      <c r="G156" s="52">
        <f>G143/G$147</f>
        <v>0</v>
      </c>
      <c r="I156">
        <v>0</v>
      </c>
      <c r="J156">
        <v>0</v>
      </c>
      <c r="K156">
        <v>0</v>
      </c>
      <c r="L156">
        <v>1</v>
      </c>
      <c r="N156" s="40">
        <f t="shared" si="59"/>
        <v>-0.4591571426311063</v>
      </c>
      <c r="O156" s="40">
        <f t="shared" si="59"/>
        <v>-0.18853119845339336</v>
      </c>
      <c r="P156" s="40">
        <f t="shared" si="59"/>
        <v>-0.45560224890771589</v>
      </c>
      <c r="Q156" s="40">
        <f t="shared" si="59"/>
        <v>1</v>
      </c>
    </row>
    <row r="159" spans="2:17" x14ac:dyDescent="0.15">
      <c r="D159" s="20" t="s">
        <v>205</v>
      </c>
      <c r="E159" s="20" t="s">
        <v>206</v>
      </c>
      <c r="F159" s="20" t="s">
        <v>207</v>
      </c>
      <c r="G159" s="47" t="s">
        <v>214</v>
      </c>
    </row>
    <row r="160" spans="2:17" ht="14" thickBot="1" x14ac:dyDescent="0.2">
      <c r="D160">
        <v>1</v>
      </c>
      <c r="E160">
        <v>2</v>
      </c>
      <c r="F160">
        <v>3</v>
      </c>
      <c r="G160">
        <v>4</v>
      </c>
    </row>
    <row r="161" spans="2:7" x14ac:dyDescent="0.15">
      <c r="B161" t="s">
        <v>205</v>
      </c>
      <c r="C161">
        <v>1</v>
      </c>
      <c r="D161" s="37">
        <f t="array" ref="D161:G164">MINVERSE(N153:Q156)</f>
        <v>1.2248037957611821</v>
      </c>
      <c r="E161" s="38">
        <v>0.18830539788058362</v>
      </c>
      <c r="F161" s="38">
        <v>0.1165147268945733</v>
      </c>
      <c r="G161" s="39">
        <v>0.15874540625866998</v>
      </c>
    </row>
    <row r="162" spans="2:7" x14ac:dyDescent="0.15">
      <c r="B162" t="s">
        <v>206</v>
      </c>
      <c r="C162">
        <v>2</v>
      </c>
      <c r="D162" s="41">
        <v>1.2226597110501418</v>
      </c>
      <c r="E162" s="42">
        <v>2.2529518262616048</v>
      </c>
      <c r="F162" s="42">
        <v>0.98789331638177469</v>
      </c>
      <c r="G162" s="43">
        <v>1.2370205625042385</v>
      </c>
    </row>
    <row r="163" spans="2:7" x14ac:dyDescent="0.15">
      <c r="B163" t="s">
        <v>207</v>
      </c>
      <c r="C163">
        <v>3</v>
      </c>
      <c r="D163" s="41">
        <v>1.2727339030674447</v>
      </c>
      <c r="E163" s="42">
        <v>1.1513646293015827</v>
      </c>
      <c r="F163" s="42">
        <v>2.3404692838733858</v>
      </c>
      <c r="G163" s="43">
        <v>1.6430413857734216</v>
      </c>
    </row>
    <row r="164" spans="2:7" ht="14" thickBot="1" x14ac:dyDescent="0.2">
      <c r="B164" s="53" t="s">
        <v>214</v>
      </c>
      <c r="C164">
        <v>4</v>
      </c>
      <c r="D164" s="44">
        <v>1.3727473402690231</v>
      </c>
      <c r="E164" s="45">
        <v>1.0357777907183237</v>
      </c>
      <c r="F164" s="45">
        <v>1.3060703491890551</v>
      </c>
      <c r="G164" s="46">
        <v>2.0546794067107808</v>
      </c>
    </row>
  </sheetData>
  <mergeCells count="1">
    <mergeCell ref="D115:F115"/>
  </mergeCell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F27-9781-8F4F-B23B-DD0DCD1D36AA}">
  <dimension ref="A1:M26"/>
  <sheetViews>
    <sheetView tabSelected="1" workbookViewId="0">
      <selection activeCell="D25" sqref="D25"/>
    </sheetView>
  </sheetViews>
  <sheetFormatPr baseColWidth="10" defaultRowHeight="13" x14ac:dyDescent="0.15"/>
  <sheetData>
    <row r="1" spans="1:13" x14ac:dyDescent="0.15">
      <c r="B1" t="s">
        <v>205</v>
      </c>
      <c r="C1" t="s">
        <v>206</v>
      </c>
      <c r="D1" t="s">
        <v>207</v>
      </c>
      <c r="E1" t="s">
        <v>227</v>
      </c>
      <c r="F1" t="s">
        <v>45</v>
      </c>
      <c r="G1" t="s">
        <v>213</v>
      </c>
      <c r="H1" t="s">
        <v>228</v>
      </c>
      <c r="I1" t="s">
        <v>214</v>
      </c>
      <c r="J1" t="s">
        <v>83</v>
      </c>
      <c r="K1" t="s">
        <v>229</v>
      </c>
      <c r="L1" t="s">
        <v>230</v>
      </c>
      <c r="M1" t="s">
        <v>231</v>
      </c>
    </row>
    <row r="2" spans="1:13" x14ac:dyDescent="0.15">
      <c r="A2" t="s">
        <v>205</v>
      </c>
      <c r="B2">
        <v>23595.482176929701</v>
      </c>
      <c r="C2">
        <v>143399.46098288044</v>
      </c>
      <c r="D2">
        <v>4287.5081448618357</v>
      </c>
      <c r="E2">
        <v>171282.45130467199</v>
      </c>
      <c r="F2">
        <v>29609.988525059973</v>
      </c>
      <c r="G2">
        <v>0</v>
      </c>
      <c r="H2">
        <v>0</v>
      </c>
      <c r="I2">
        <v>58980.151714999578</v>
      </c>
      <c r="J2">
        <v>19513.408455268429</v>
      </c>
      <c r="K2">
        <v>0</v>
      </c>
      <c r="L2">
        <v>108103.54869532798</v>
      </c>
      <c r="M2">
        <v>279386</v>
      </c>
    </row>
    <row r="3" spans="1:13" x14ac:dyDescent="0.15">
      <c r="A3" t="s">
        <v>206</v>
      </c>
      <c r="B3">
        <v>59768.564653300898</v>
      </c>
      <c r="C3">
        <v>835394.32249168423</v>
      </c>
      <c r="D3">
        <v>260976.3832617744</v>
      </c>
      <c r="E3">
        <v>1156139.2704067596</v>
      </c>
      <c r="F3">
        <v>266507.64569119946</v>
      </c>
      <c r="G3">
        <v>2855.6117146157476</v>
      </c>
      <c r="H3">
        <v>0</v>
      </c>
      <c r="I3">
        <v>526738.03056872834</v>
      </c>
      <c r="J3">
        <v>417066.44161869661</v>
      </c>
      <c r="K3">
        <v>0</v>
      </c>
      <c r="L3">
        <v>1213167.7295932402</v>
      </c>
      <c r="M3">
        <v>2369307</v>
      </c>
    </row>
    <row r="4" spans="1:13" x14ac:dyDescent="0.15">
      <c r="A4" t="s">
        <v>207</v>
      </c>
      <c r="B4">
        <v>19639.262451412375</v>
      </c>
      <c r="C4">
        <v>363028.09330776235</v>
      </c>
      <c r="D4">
        <v>541970.50711309561</v>
      </c>
      <c r="E4">
        <v>924637.8628722704</v>
      </c>
      <c r="F4">
        <v>92383.279758027624</v>
      </c>
      <c r="G4">
        <v>606644.71581038809</v>
      </c>
      <c r="H4">
        <v>0</v>
      </c>
      <c r="I4">
        <v>963190.80506112007</v>
      </c>
      <c r="J4">
        <v>73072.336498193661</v>
      </c>
      <c r="K4">
        <v>0</v>
      </c>
      <c r="L4">
        <v>1735291.1371277294</v>
      </c>
      <c r="M4">
        <v>2659928.9999999995</v>
      </c>
    </row>
    <row r="5" spans="1:13" x14ac:dyDescent="0.15">
      <c r="A5" t="s">
        <v>232</v>
      </c>
      <c r="B5">
        <v>103003.30928164297</v>
      </c>
      <c r="C5">
        <v>1341821.876782327</v>
      </c>
      <c r="D5">
        <v>807234.39851973183</v>
      </c>
      <c r="E5">
        <v>2252059.584583702</v>
      </c>
      <c r="F5">
        <v>388500.91397428705</v>
      </c>
      <c r="G5">
        <v>609500.32752500381</v>
      </c>
      <c r="H5">
        <v>0</v>
      </c>
      <c r="I5">
        <v>1548908.987344848</v>
      </c>
      <c r="J5">
        <v>509652.18657215871</v>
      </c>
      <c r="K5">
        <v>0</v>
      </c>
      <c r="L5">
        <v>3056562.4154162975</v>
      </c>
      <c r="M5">
        <v>5308622</v>
      </c>
    </row>
    <row r="6" spans="1:13" x14ac:dyDescent="0.15">
      <c r="A6" t="s">
        <v>208</v>
      </c>
      <c r="B6">
        <v>14708.404628711714</v>
      </c>
      <c r="C6">
        <v>187533.34326001967</v>
      </c>
      <c r="D6">
        <v>56384.858509688929</v>
      </c>
      <c r="E6">
        <v>258626.60639842032</v>
      </c>
      <c r="F6">
        <v>0</v>
      </c>
      <c r="G6">
        <v>790.95435167743346</v>
      </c>
      <c r="H6">
        <v>0</v>
      </c>
      <c r="I6">
        <v>82130.938101586376</v>
      </c>
      <c r="J6">
        <v>66985.501148315889</v>
      </c>
      <c r="K6">
        <v>0</v>
      </c>
      <c r="L6">
        <v>149907.39360157971</v>
      </c>
      <c r="M6">
        <v>408534.00000000006</v>
      </c>
    </row>
    <row r="7" spans="1:13" x14ac:dyDescent="0.15">
      <c r="A7" t="s">
        <v>233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15">
      <c r="A8" t="s">
        <v>234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15">
      <c r="A9" t="s">
        <v>235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15">
      <c r="A10" t="s">
        <v>236</v>
      </c>
      <c r="B10">
        <v>11037.286089645313</v>
      </c>
      <c r="C10">
        <v>138435.77995765311</v>
      </c>
      <c r="D10">
        <v>108399.74297057917</v>
      </c>
      <c r="E10">
        <v>257872.80901787762</v>
      </c>
      <c r="F10">
        <v>25794.086025712946</v>
      </c>
      <c r="G10">
        <v>1813.7320225200262</v>
      </c>
      <c r="H10">
        <v>0</v>
      </c>
      <c r="I10">
        <v>155800.07455356547</v>
      </c>
      <c r="J10">
        <v>50520.298380323969</v>
      </c>
      <c r="K10">
        <v>0</v>
      </c>
      <c r="L10">
        <v>233928.19098212241</v>
      </c>
      <c r="M10">
        <v>491801.00000000006</v>
      </c>
    </row>
    <row r="11" spans="1:13" x14ac:dyDescent="0.15">
      <c r="A11" t="s">
        <v>237</v>
      </c>
      <c r="B11">
        <v>128749</v>
      </c>
      <c r="C11">
        <v>1667790.9999999995</v>
      </c>
      <c r="D11">
        <v>972018.99999999988</v>
      </c>
      <c r="E11">
        <v>2768559</v>
      </c>
      <c r="F11">
        <v>414295</v>
      </c>
      <c r="G11">
        <v>612105.01389920129</v>
      </c>
      <c r="H11">
        <v>0</v>
      </c>
      <c r="I11">
        <v>1786840</v>
      </c>
      <c r="J11">
        <v>627157.98610079847</v>
      </c>
      <c r="K11">
        <v>0</v>
      </c>
      <c r="L11">
        <v>3440397.9999999995</v>
      </c>
      <c r="M11">
        <v>6208957</v>
      </c>
    </row>
    <row r="12" spans="1:13" x14ac:dyDescent="0.15">
      <c r="A12" t="s">
        <v>201</v>
      </c>
      <c r="B12">
        <v>150637</v>
      </c>
      <c r="C12">
        <v>701516</v>
      </c>
      <c r="D12">
        <v>1687910</v>
      </c>
      <c r="E12">
        <v>2540063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1267673</v>
      </c>
    </row>
    <row r="13" spans="1:13" x14ac:dyDescent="0.15">
      <c r="A13" t="s">
        <v>181</v>
      </c>
      <c r="B13">
        <v>50145</v>
      </c>
      <c r="C13">
        <v>314840</v>
      </c>
      <c r="D13">
        <v>902688</v>
      </c>
      <c r="E13">
        <v>1267673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1267673</v>
      </c>
    </row>
    <row r="14" spans="1:13" x14ac:dyDescent="0.15">
      <c r="A14" t="s">
        <v>183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 t="s">
        <v>186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 t="s">
        <v>187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 t="s">
        <v>189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 t="s">
        <v>191</v>
      </c>
      <c r="B19">
        <v>100492</v>
      </c>
      <c r="C19">
        <v>386676</v>
      </c>
      <c r="D19">
        <v>785222</v>
      </c>
      <c r="E19">
        <v>1272390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 t="s">
        <v>192</v>
      </c>
      <c r="B20">
        <v>70613</v>
      </c>
      <c r="C20">
        <v>46080</v>
      </c>
      <c r="D20">
        <v>148959</v>
      </c>
      <c r="E20">
        <v>265652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 t="s">
        <v>193</v>
      </c>
      <c r="B21">
        <v>29879</v>
      </c>
      <c r="C21">
        <v>340596</v>
      </c>
      <c r="D21">
        <v>636263</v>
      </c>
      <c r="E21">
        <v>1006738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1272390</v>
      </c>
    </row>
    <row r="22" spans="1:13" x14ac:dyDescent="0.15">
      <c r="A22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 t="s">
        <v>238</v>
      </c>
      <c r="B24">
        <v>279386</v>
      </c>
      <c r="C24">
        <v>2369306.9999999995</v>
      </c>
      <c r="D24">
        <v>2659929</v>
      </c>
      <c r="E24">
        <v>5308622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7476630</v>
      </c>
    </row>
    <row r="25" spans="1:13" x14ac:dyDescent="0.15">
      <c r="A25" t="s">
        <v>239</v>
      </c>
      <c r="B25">
        <v>17118949</v>
      </c>
      <c r="C25">
        <v>20131280</v>
      </c>
      <c r="D25">
        <v>58982380</v>
      </c>
      <c r="E25">
        <v>96232609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96232609</v>
      </c>
    </row>
    <row r="26" spans="1:13" x14ac:dyDescent="0.15">
      <c r="A26" t="s">
        <v>240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Aula</vt:lpstr>
      <vt:lpstr>MIP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Usuário do Microsoft Office</cp:lastModifiedBy>
  <dcterms:created xsi:type="dcterms:W3CDTF">2021-09-13T12:32:02Z</dcterms:created>
  <dcterms:modified xsi:type="dcterms:W3CDTF">2021-09-20T13:19:52Z</dcterms:modified>
</cp:coreProperties>
</file>