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inicius.ferreira\Meu Drive\UnB\0Monografia\Controle_Sintetico_Teto_Gastos\Dados\Tesouro_OutrasFontes\"/>
    </mc:Choice>
  </mc:AlternateContent>
  <xr:revisionPtr revIDLastSave="0" documentId="13_ncr:1_{6305BEB1-43DE-4819-9AF9-8600D72F96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se" sheetId="1" r:id="rId1"/>
    <sheet name="Font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8" i="1" l="1"/>
  <c r="AZ27" i="1"/>
  <c r="AZ28" i="1" s="1"/>
  <c r="AY27" i="1"/>
  <c r="AY28" i="1" s="1"/>
  <c r="AY26" i="1"/>
  <c r="AX26" i="1"/>
  <c r="AX27" i="1" s="1"/>
  <c r="AX28" i="1" s="1"/>
  <c r="AX25" i="1"/>
  <c r="AV25" i="1"/>
  <c r="AV26" i="1" s="1"/>
  <c r="AV27" i="1" s="1"/>
  <c r="AV28" i="1" s="1"/>
  <c r="AV24" i="1"/>
  <c r="AV23" i="1"/>
  <c r="AU22" i="1"/>
  <c r="AU23" i="1" s="1"/>
  <c r="AU24" i="1" s="1"/>
  <c r="AU25" i="1" s="1"/>
  <c r="AU26" i="1" s="1"/>
  <c r="AU27" i="1" s="1"/>
  <c r="AU28" i="1" s="1"/>
  <c r="AT21" i="1"/>
  <c r="AT22" i="1" s="1"/>
  <c r="AT23" i="1" s="1"/>
  <c r="AT24" i="1" s="1"/>
  <c r="AT25" i="1" s="1"/>
  <c r="AT26" i="1" s="1"/>
  <c r="AT27" i="1" s="1"/>
  <c r="AT28" i="1" s="1"/>
  <c r="AS22" i="1"/>
  <c r="AS23" i="1" s="1"/>
  <c r="AS24" i="1" s="1"/>
  <c r="AS25" i="1" s="1"/>
  <c r="AS26" i="1" s="1"/>
  <c r="AS27" i="1" s="1"/>
  <c r="AS28" i="1" s="1"/>
  <c r="AS21" i="1"/>
  <c r="AS20" i="1"/>
  <c r="AR19" i="1"/>
  <c r="AR20" i="1" s="1"/>
  <c r="AR21" i="1" s="1"/>
  <c r="AR22" i="1" s="1"/>
  <c r="AR23" i="1" s="1"/>
  <c r="AR24" i="1" s="1"/>
  <c r="AR25" i="1" s="1"/>
  <c r="AR26" i="1" s="1"/>
  <c r="AR27" i="1" s="1"/>
  <c r="AR28" i="1" s="1"/>
  <c r="AQ18" i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P17" i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O16" i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N15" i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M14" i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L14" i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13" i="1"/>
  <c r="AK12" i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J11" i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I10" i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H9" i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G8" i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W28" i="1"/>
  <c r="AW25" i="1"/>
  <c r="AW26" i="1" s="1"/>
  <c r="AW27" i="1" s="1"/>
  <c r="AW24" i="1"/>
  <c r="AN13" i="1"/>
  <c r="AN12" i="1" s="1"/>
  <c r="AN11" i="1" s="1"/>
  <c r="AN10" i="1" s="1"/>
  <c r="AN9" i="1" s="1"/>
  <c r="AN8" i="1" s="1"/>
  <c r="AN7" i="1" s="1"/>
  <c r="AN6" i="1" s="1"/>
  <c r="AN5" i="1" s="1"/>
  <c r="AN4" i="1" s="1"/>
  <c r="AN3" i="1" s="1"/>
  <c r="AN2" i="1" s="1"/>
  <c r="AO14" i="1"/>
  <c r="AO13" i="1" s="1"/>
  <c r="AO12" i="1" s="1"/>
  <c r="AO11" i="1" s="1"/>
  <c r="AO10" i="1" s="1"/>
  <c r="AO9" i="1" s="1"/>
  <c r="AO8" i="1" s="1"/>
  <c r="AO7" i="1" s="1"/>
  <c r="AO6" i="1" s="1"/>
  <c r="AO5" i="1" s="1"/>
  <c r="AO4" i="1" s="1"/>
  <c r="AO3" i="1" s="1"/>
  <c r="AO2" i="1" s="1"/>
  <c r="AP15" i="1"/>
  <c r="AP14" i="1" s="1"/>
  <c r="AP13" i="1" s="1"/>
  <c r="AP12" i="1" s="1"/>
  <c r="AP11" i="1" s="1"/>
  <c r="AP10" i="1" s="1"/>
  <c r="AP9" i="1" s="1"/>
  <c r="AP8" i="1" s="1"/>
  <c r="AP7" i="1" s="1"/>
  <c r="AP6" i="1" s="1"/>
  <c r="AP5" i="1" s="1"/>
  <c r="AP4" i="1" s="1"/>
  <c r="AP3" i="1" s="1"/>
  <c r="AP2" i="1" s="1"/>
  <c r="AQ16" i="1"/>
  <c r="AQ15" i="1" s="1"/>
  <c r="AQ14" i="1" s="1"/>
  <c r="AQ13" i="1" s="1"/>
  <c r="AQ12" i="1" s="1"/>
  <c r="AQ11" i="1" s="1"/>
  <c r="AQ10" i="1" s="1"/>
  <c r="AQ9" i="1" s="1"/>
  <c r="AQ8" i="1" s="1"/>
  <c r="AQ7" i="1" s="1"/>
  <c r="AQ6" i="1" s="1"/>
  <c r="AQ5" i="1" s="1"/>
  <c r="AQ4" i="1" s="1"/>
  <c r="AQ3" i="1" s="1"/>
  <c r="AQ2" i="1" s="1"/>
  <c r="AR17" i="1"/>
  <c r="AR16" i="1" s="1"/>
  <c r="AR15" i="1" s="1"/>
  <c r="AR14" i="1" s="1"/>
  <c r="AR13" i="1" s="1"/>
  <c r="AR12" i="1" s="1"/>
  <c r="AR11" i="1" s="1"/>
  <c r="AR10" i="1" s="1"/>
  <c r="AR9" i="1" s="1"/>
  <c r="AR8" i="1" s="1"/>
  <c r="AR7" i="1" s="1"/>
  <c r="AR6" i="1" s="1"/>
  <c r="AR5" i="1" s="1"/>
  <c r="AR4" i="1" s="1"/>
  <c r="AR3" i="1" s="1"/>
  <c r="AR2" i="1" s="1"/>
  <c r="AS18" i="1"/>
  <c r="AS17" i="1" s="1"/>
  <c r="AS16" i="1" s="1"/>
  <c r="AS15" i="1" s="1"/>
  <c r="AS14" i="1" s="1"/>
  <c r="AS13" i="1" s="1"/>
  <c r="AS12" i="1" s="1"/>
  <c r="AS11" i="1" s="1"/>
  <c r="AS10" i="1" s="1"/>
  <c r="AS9" i="1" s="1"/>
  <c r="AS8" i="1" s="1"/>
  <c r="AS7" i="1" s="1"/>
  <c r="AS6" i="1" s="1"/>
  <c r="AS5" i="1" s="1"/>
  <c r="AS4" i="1" s="1"/>
  <c r="AS3" i="1" s="1"/>
  <c r="AS2" i="1" s="1"/>
  <c r="AT19" i="1"/>
  <c r="AT18" i="1" s="1"/>
  <c r="AT17" i="1" s="1"/>
  <c r="AT16" i="1" s="1"/>
  <c r="AT15" i="1" s="1"/>
  <c r="AT14" i="1" s="1"/>
  <c r="AT13" i="1" s="1"/>
  <c r="AT12" i="1" s="1"/>
  <c r="AT11" i="1" s="1"/>
  <c r="AT10" i="1" s="1"/>
  <c r="AT9" i="1" s="1"/>
  <c r="AT8" i="1" s="1"/>
  <c r="AT7" i="1" s="1"/>
  <c r="AT6" i="1" s="1"/>
  <c r="AT5" i="1" s="1"/>
  <c r="AT4" i="1" s="1"/>
  <c r="AT3" i="1" s="1"/>
  <c r="AT2" i="1" s="1"/>
  <c r="AU20" i="1"/>
  <c r="AU19" i="1" s="1"/>
  <c r="AU18" i="1" s="1"/>
  <c r="AU17" i="1" s="1"/>
  <c r="AU16" i="1" s="1"/>
  <c r="AU15" i="1" s="1"/>
  <c r="AU14" i="1" s="1"/>
  <c r="AU13" i="1" s="1"/>
  <c r="AU12" i="1" s="1"/>
  <c r="AU11" i="1" s="1"/>
  <c r="AU10" i="1" s="1"/>
  <c r="AU9" i="1" s="1"/>
  <c r="AU8" i="1" s="1"/>
  <c r="AU7" i="1" s="1"/>
  <c r="AU6" i="1" s="1"/>
  <c r="AU5" i="1" s="1"/>
  <c r="AU4" i="1" s="1"/>
  <c r="AU3" i="1" s="1"/>
  <c r="AU2" i="1" s="1"/>
  <c r="AU21" i="1"/>
  <c r="AZ25" i="1"/>
  <c r="BA26" i="1"/>
  <c r="BA25" i="1" s="1"/>
  <c r="BA24" i="1" s="1"/>
  <c r="BA23" i="1" s="1"/>
  <c r="BA22" i="1" s="1"/>
  <c r="BA21" i="1" s="1"/>
  <c r="BA20" i="1" s="1"/>
  <c r="BA19" i="1" s="1"/>
  <c r="BA18" i="1" s="1"/>
  <c r="BA17" i="1" s="1"/>
  <c r="BA16" i="1" s="1"/>
  <c r="BA15" i="1" s="1"/>
  <c r="BA14" i="1" s="1"/>
  <c r="BA13" i="1" s="1"/>
  <c r="BA12" i="1" s="1"/>
  <c r="BA11" i="1" s="1"/>
  <c r="BA10" i="1" s="1"/>
  <c r="BA9" i="1" s="1"/>
  <c r="BA8" i="1" s="1"/>
  <c r="BA7" i="1" s="1"/>
  <c r="BA6" i="1" s="1"/>
  <c r="BA5" i="1" s="1"/>
  <c r="BA4" i="1" s="1"/>
  <c r="BA3" i="1" s="1"/>
  <c r="BA2" i="1" s="1"/>
  <c r="AY24" i="1"/>
  <c r="AZ24" i="1"/>
  <c r="AZ23" i="1" s="1"/>
  <c r="AZ22" i="1" s="1"/>
  <c r="AZ21" i="1" s="1"/>
  <c r="AZ20" i="1" s="1"/>
  <c r="AZ19" i="1" s="1"/>
  <c r="AZ18" i="1" s="1"/>
  <c r="AZ17" i="1" s="1"/>
  <c r="AZ16" i="1" s="1"/>
  <c r="AZ15" i="1" s="1"/>
  <c r="AZ14" i="1" s="1"/>
  <c r="AZ13" i="1" s="1"/>
  <c r="AZ12" i="1" s="1"/>
  <c r="AZ11" i="1" s="1"/>
  <c r="AZ10" i="1" s="1"/>
  <c r="AZ9" i="1" s="1"/>
  <c r="AZ8" i="1" s="1"/>
  <c r="AZ7" i="1" s="1"/>
  <c r="AZ6" i="1" s="1"/>
  <c r="AZ5" i="1" s="1"/>
  <c r="AZ4" i="1" s="1"/>
  <c r="AZ3" i="1" s="1"/>
  <c r="AZ2" i="1" s="1"/>
  <c r="AY23" i="1"/>
  <c r="AX23" i="1"/>
  <c r="AY22" i="1"/>
  <c r="AY21" i="1" s="1"/>
  <c r="AY20" i="1" s="1"/>
  <c r="AY19" i="1" s="1"/>
  <c r="AY18" i="1" s="1"/>
  <c r="AY17" i="1" s="1"/>
  <c r="AY16" i="1" s="1"/>
  <c r="AY15" i="1" s="1"/>
  <c r="AY14" i="1" s="1"/>
  <c r="AY13" i="1" s="1"/>
  <c r="AY12" i="1" s="1"/>
  <c r="AY11" i="1" s="1"/>
  <c r="AY10" i="1" s="1"/>
  <c r="AY9" i="1" s="1"/>
  <c r="AY8" i="1" s="1"/>
  <c r="AY7" i="1" s="1"/>
  <c r="AY6" i="1" s="1"/>
  <c r="AY5" i="1" s="1"/>
  <c r="AY4" i="1" s="1"/>
  <c r="AY3" i="1" s="1"/>
  <c r="AY2" i="1" s="1"/>
  <c r="AX22" i="1"/>
  <c r="AX21" i="1" s="1"/>
  <c r="AX20" i="1" s="1"/>
  <c r="AX19" i="1" s="1"/>
  <c r="AX18" i="1" s="1"/>
  <c r="AX17" i="1" s="1"/>
  <c r="AX16" i="1" s="1"/>
  <c r="AX15" i="1" s="1"/>
  <c r="AX14" i="1" s="1"/>
  <c r="AX13" i="1" s="1"/>
  <c r="AX12" i="1" s="1"/>
  <c r="AX11" i="1" s="1"/>
  <c r="AX10" i="1" s="1"/>
  <c r="AX9" i="1" s="1"/>
  <c r="AX8" i="1" s="1"/>
  <c r="AX7" i="1" s="1"/>
  <c r="AX6" i="1" s="1"/>
  <c r="AX5" i="1" s="1"/>
  <c r="AX4" i="1" s="1"/>
  <c r="AX3" i="1" s="1"/>
  <c r="AX2" i="1" s="1"/>
  <c r="AW21" i="1"/>
  <c r="AW20" i="1" s="1"/>
  <c r="AW19" i="1" s="1"/>
  <c r="AW18" i="1" s="1"/>
  <c r="AW17" i="1" s="1"/>
  <c r="AW16" i="1" s="1"/>
  <c r="AW15" i="1" s="1"/>
  <c r="AW14" i="1" s="1"/>
  <c r="AW13" i="1" s="1"/>
  <c r="AW12" i="1" s="1"/>
  <c r="AW11" i="1" s="1"/>
  <c r="AW10" i="1" s="1"/>
  <c r="AW9" i="1" s="1"/>
  <c r="AW8" i="1" s="1"/>
  <c r="AW7" i="1" s="1"/>
  <c r="AW6" i="1" s="1"/>
  <c r="AW5" i="1" s="1"/>
  <c r="AV21" i="1"/>
  <c r="AV20" i="1"/>
  <c r="AV19" i="1"/>
  <c r="AV18" i="1"/>
  <c r="AV17" i="1" s="1"/>
  <c r="AV16" i="1" s="1"/>
  <c r="AV15" i="1" s="1"/>
  <c r="AV14" i="1" s="1"/>
  <c r="AV13" i="1" s="1"/>
  <c r="AV12" i="1" s="1"/>
  <c r="AV11" i="1" s="1"/>
  <c r="AV10" i="1" s="1"/>
  <c r="AV9" i="1" s="1"/>
  <c r="AV8" i="1" s="1"/>
  <c r="AV7" i="1" s="1"/>
  <c r="AV6" i="1" s="1"/>
  <c r="AV5" i="1" s="1"/>
  <c r="AV4" i="1" s="1"/>
  <c r="AV3" i="1" s="1"/>
  <c r="AV2" i="1" s="1"/>
  <c r="AM12" i="1"/>
  <c r="AM11" i="1" s="1"/>
  <c r="AM10" i="1" s="1"/>
  <c r="AM9" i="1" s="1"/>
  <c r="AM8" i="1" s="1"/>
  <c r="AM7" i="1" s="1"/>
  <c r="AM6" i="1" s="1"/>
  <c r="AM5" i="1" s="1"/>
  <c r="AM4" i="1" s="1"/>
  <c r="AM3" i="1" s="1"/>
  <c r="AM2" i="1" s="1"/>
  <c r="AL11" i="1"/>
  <c r="AL10" i="1"/>
  <c r="AL9" i="1" s="1"/>
  <c r="AL8" i="1" s="1"/>
  <c r="AL7" i="1" s="1"/>
  <c r="AL6" i="1" s="1"/>
  <c r="AL5" i="1" s="1"/>
  <c r="AL4" i="1" s="1"/>
  <c r="AL3" i="1" s="1"/>
  <c r="AL2" i="1" s="1"/>
  <c r="AK10" i="1"/>
  <c r="AK9" i="1"/>
  <c r="AJ9" i="1"/>
  <c r="AK8" i="1"/>
  <c r="AK7" i="1" s="1"/>
  <c r="AK6" i="1" s="1"/>
  <c r="AK5" i="1" s="1"/>
  <c r="AK4" i="1" s="1"/>
  <c r="AK3" i="1" s="1"/>
  <c r="AK2" i="1" s="1"/>
  <c r="AJ8" i="1"/>
  <c r="AI8" i="1"/>
  <c r="AI7" i="1" s="1"/>
  <c r="AI6" i="1" s="1"/>
  <c r="AI5" i="1" s="1"/>
  <c r="AI4" i="1" s="1"/>
  <c r="AI3" i="1" s="1"/>
  <c r="AI2" i="1" s="1"/>
  <c r="AJ7" i="1"/>
  <c r="AH7" i="1"/>
  <c r="AJ6" i="1"/>
  <c r="AJ5" i="1" s="1"/>
  <c r="AJ4" i="1" s="1"/>
  <c r="AJ3" i="1" s="1"/>
  <c r="AJ2" i="1" s="1"/>
  <c r="AH6" i="1"/>
  <c r="AH5" i="1" s="1"/>
  <c r="AH4" i="1" s="1"/>
  <c r="AH3" i="1" s="1"/>
  <c r="AH2" i="1" s="1"/>
  <c r="AG6" i="1"/>
  <c r="AG5" i="1"/>
  <c r="AG4" i="1" s="1"/>
  <c r="AG3" i="1" s="1"/>
  <c r="AG2" i="1" s="1"/>
  <c r="AW22" i="1"/>
  <c r="BA27" i="1"/>
  <c r="AZ26" i="1"/>
  <c r="AY25" i="1"/>
  <c r="AX24" i="1"/>
  <c r="AW23" i="1"/>
  <c r="AV22" i="1"/>
  <c r="AT20" i="1"/>
  <c r="AS19" i="1"/>
  <c r="AR18" i="1"/>
  <c r="AQ17" i="1"/>
  <c r="AP16" i="1"/>
  <c r="AO15" i="1"/>
  <c r="AN14" i="1"/>
  <c r="AM13" i="1"/>
  <c r="AL12" i="1"/>
  <c r="AK11" i="1"/>
  <c r="AJ10" i="1"/>
  <c r="AI9" i="1"/>
  <c r="AH8" i="1"/>
  <c r="AG7" i="1"/>
  <c r="AJ1" i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AI1" i="1"/>
  <c r="AH1" i="1"/>
  <c r="AW4" i="1" l="1"/>
  <c r="AW3" i="1" s="1"/>
  <c r="AW2" i="1" s="1"/>
  <c r="AD24" i="1" l="1"/>
  <c r="AD25" i="1" s="1"/>
  <c r="AD22" i="1"/>
  <c r="AD21" i="1" s="1"/>
  <c r="AD20" i="1" s="1"/>
  <c r="AD19" i="1" s="1"/>
  <c r="AD18" i="1" s="1"/>
  <c r="AD17" i="1" s="1"/>
  <c r="AD16" i="1" s="1"/>
  <c r="AD15" i="1" s="1"/>
  <c r="AD14" i="1" s="1"/>
  <c r="AD13" i="1" s="1"/>
  <c r="AD12" i="1" s="1"/>
  <c r="AD11" i="1" s="1"/>
  <c r="AD10" i="1" s="1"/>
  <c r="AD9" i="1" s="1"/>
  <c r="AD8" i="1" s="1"/>
  <c r="AD7" i="1" s="1"/>
  <c r="AD6" i="1" s="1"/>
  <c r="AD5" i="1" s="1"/>
  <c r="AD4" i="1" s="1"/>
  <c r="AD3" i="1" s="1"/>
  <c r="W25" i="1"/>
  <c r="AE25" i="1" s="1"/>
  <c r="W24" i="1"/>
  <c r="W23" i="1"/>
  <c r="W22" i="1"/>
  <c r="AE22" i="1" s="1"/>
  <c r="W21" i="1"/>
  <c r="W20" i="1"/>
  <c r="W19" i="1"/>
  <c r="AE19" i="1" s="1"/>
  <c r="W18" i="1"/>
  <c r="W17" i="1"/>
  <c r="AE17" i="1" s="1"/>
  <c r="W16" i="1"/>
  <c r="W15" i="1"/>
  <c r="W14" i="1"/>
  <c r="AE14" i="1" s="1"/>
  <c r="W13" i="1"/>
  <c r="W12" i="1"/>
  <c r="W11" i="1"/>
  <c r="AE11" i="1" s="1"/>
  <c r="W10" i="1"/>
  <c r="W9" i="1"/>
  <c r="AE9" i="1" s="1"/>
  <c r="W8" i="1"/>
  <c r="W7" i="1"/>
  <c r="W6" i="1"/>
  <c r="AE6" i="1" s="1"/>
  <c r="W5" i="1"/>
  <c r="W4" i="1"/>
  <c r="W3" i="1"/>
  <c r="W2" i="1"/>
  <c r="Z25" i="1"/>
  <c r="Y25" i="1"/>
  <c r="AF25" i="1" s="1"/>
  <c r="X25" i="1"/>
  <c r="Z24" i="1"/>
  <c r="Y24" i="1"/>
  <c r="AB24" i="1" s="1"/>
  <c r="X24" i="1"/>
  <c r="Z23" i="1"/>
  <c r="Y23" i="1"/>
  <c r="AB23" i="1" s="1"/>
  <c r="X23" i="1"/>
  <c r="AE23" i="1" s="1"/>
  <c r="Z22" i="1"/>
  <c r="Y22" i="1"/>
  <c r="X22" i="1"/>
  <c r="Z21" i="1"/>
  <c r="Y21" i="1"/>
  <c r="X21" i="1"/>
  <c r="Z20" i="1"/>
  <c r="Y20" i="1"/>
  <c r="X20" i="1"/>
  <c r="Z19" i="1"/>
  <c r="Y19" i="1"/>
  <c r="AF19" i="1" s="1"/>
  <c r="X19" i="1"/>
  <c r="AA19" i="1" s="1"/>
  <c r="Z18" i="1"/>
  <c r="Y18" i="1"/>
  <c r="X18" i="1"/>
  <c r="Z17" i="1"/>
  <c r="AA17" i="1" s="1"/>
  <c r="Y17" i="1"/>
  <c r="X17" i="1"/>
  <c r="Z16" i="1"/>
  <c r="Y16" i="1"/>
  <c r="X16" i="1"/>
  <c r="Z15" i="1"/>
  <c r="Y15" i="1"/>
  <c r="AB15" i="1" s="1"/>
  <c r="X15" i="1"/>
  <c r="AA15" i="1" s="1"/>
  <c r="Z14" i="1"/>
  <c r="Y14" i="1"/>
  <c r="AB14" i="1" s="1"/>
  <c r="X14" i="1"/>
  <c r="Z13" i="1"/>
  <c r="Y13" i="1"/>
  <c r="X13" i="1"/>
  <c r="Z12" i="1"/>
  <c r="AA12" i="1" s="1"/>
  <c r="Y12" i="1"/>
  <c r="X12" i="1"/>
  <c r="Z11" i="1"/>
  <c r="Y11" i="1"/>
  <c r="AF11" i="1" s="1"/>
  <c r="X11" i="1"/>
  <c r="Z10" i="1"/>
  <c r="Y10" i="1"/>
  <c r="X10" i="1"/>
  <c r="Z9" i="1"/>
  <c r="AA9" i="1" s="1"/>
  <c r="Y9" i="1"/>
  <c r="X9" i="1"/>
  <c r="Z8" i="1"/>
  <c r="Y8" i="1"/>
  <c r="AF8" i="1" s="1"/>
  <c r="X8" i="1"/>
  <c r="Z7" i="1"/>
  <c r="Y7" i="1"/>
  <c r="AB7" i="1" s="1"/>
  <c r="X7" i="1"/>
  <c r="AE7" i="1" s="1"/>
  <c r="Z6" i="1"/>
  <c r="Y6" i="1"/>
  <c r="X6" i="1"/>
  <c r="Z5" i="1"/>
  <c r="Y5" i="1"/>
  <c r="X5" i="1"/>
  <c r="Z4" i="1"/>
  <c r="AA4" i="1" s="1"/>
  <c r="Y4" i="1"/>
  <c r="X4" i="1"/>
  <c r="Z3" i="1"/>
  <c r="Y3" i="1"/>
  <c r="AF3" i="1" s="1"/>
  <c r="X3" i="1"/>
  <c r="AE3" i="1" s="1"/>
  <c r="Z2" i="1"/>
  <c r="Y2" i="1"/>
  <c r="X2" i="1"/>
  <c r="AA20" i="1" l="1"/>
  <c r="AF2" i="1"/>
  <c r="AA7" i="1"/>
  <c r="AC7" i="1" s="1"/>
  <c r="AF10" i="1"/>
  <c r="AF18" i="1"/>
  <c r="AA23" i="1"/>
  <c r="AB8" i="1"/>
  <c r="AA3" i="1"/>
  <c r="AF5" i="1"/>
  <c r="AA10" i="1"/>
  <c r="AF13" i="1"/>
  <c r="AA18" i="1"/>
  <c r="AF21" i="1"/>
  <c r="AE8" i="1"/>
  <c r="AE16" i="1"/>
  <c r="AE24" i="1"/>
  <c r="AA8" i="1"/>
  <c r="AA16" i="1"/>
  <c r="AA24" i="1"/>
  <c r="AE2" i="1"/>
  <c r="AB16" i="1"/>
  <c r="AC16" i="1" s="1"/>
  <c r="AF6" i="1"/>
  <c r="AA11" i="1"/>
  <c r="AF14" i="1"/>
  <c r="AF22" i="1"/>
  <c r="AA6" i="1"/>
  <c r="AF9" i="1"/>
  <c r="AA14" i="1"/>
  <c r="AC14" i="1" s="1"/>
  <c r="AB17" i="1"/>
  <c r="AC17" i="1" s="1"/>
  <c r="AA22" i="1"/>
  <c r="AC22" i="1" s="1"/>
  <c r="AE4" i="1"/>
  <c r="AE12" i="1"/>
  <c r="AE20" i="1"/>
  <c r="AA5" i="1"/>
  <c r="AA13" i="1"/>
  <c r="AA21" i="1"/>
  <c r="AF4" i="1"/>
  <c r="AF12" i="1"/>
  <c r="AF20" i="1"/>
  <c r="AA25" i="1"/>
  <c r="AE5" i="1"/>
  <c r="AE13" i="1"/>
  <c r="AE21" i="1"/>
  <c r="AC15" i="1"/>
  <c r="AC23" i="1"/>
  <c r="AE15" i="1"/>
  <c r="AB3" i="1"/>
  <c r="AC3" i="1" s="1"/>
  <c r="AB25" i="1"/>
  <c r="AC25" i="1" s="1"/>
  <c r="AF7" i="1"/>
  <c r="AF15" i="1"/>
  <c r="AF23" i="1"/>
  <c r="AB9" i="1"/>
  <c r="AC9" i="1" s="1"/>
  <c r="AB11" i="1"/>
  <c r="AB19" i="1"/>
  <c r="AC19" i="1" s="1"/>
  <c r="AB4" i="1"/>
  <c r="AC4" i="1" s="1"/>
  <c r="AB12" i="1"/>
  <c r="AC12" i="1" s="1"/>
  <c r="AB20" i="1"/>
  <c r="AC20" i="1" s="1"/>
  <c r="AF16" i="1"/>
  <c r="AF24" i="1"/>
  <c r="AB5" i="1"/>
  <c r="AC5" i="1" s="1"/>
  <c r="AB13" i="1"/>
  <c r="AB21" i="1"/>
  <c r="AC21" i="1" s="1"/>
  <c r="AF17" i="1"/>
  <c r="AE10" i="1"/>
  <c r="AE18" i="1"/>
  <c r="AB6" i="1"/>
  <c r="AC6" i="1" s="1"/>
  <c r="AB10" i="1"/>
  <c r="AC10" i="1" s="1"/>
  <c r="AB18" i="1"/>
  <c r="AC18" i="1" s="1"/>
  <c r="AB22" i="1"/>
  <c r="AC8" i="1"/>
  <c r="AC24" i="1"/>
  <c r="AC13" i="1" l="1"/>
  <c r="AC11" i="1"/>
  <c r="L1" i="1"/>
  <c r="K1" i="1"/>
  <c r="J1" i="1"/>
  <c r="I1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H2" i="1" l="1" a="1"/>
  <c r="H2" i="1" s="1"/>
  <c r="J5" i="1" l="1"/>
  <c r="K11" i="1"/>
  <c r="K27" i="1"/>
  <c r="I8" i="1"/>
  <c r="J14" i="1"/>
  <c r="K4" i="1"/>
  <c r="K20" i="1"/>
  <c r="L10" i="1"/>
  <c r="N10" i="1" s="1"/>
  <c r="I15" i="1"/>
  <c r="J7" i="1"/>
  <c r="K13" i="1"/>
  <c r="L19" i="1"/>
  <c r="I10" i="1"/>
  <c r="I26" i="1"/>
  <c r="J16" i="1"/>
  <c r="R16" i="1" s="1"/>
  <c r="K6" i="1"/>
  <c r="M6" i="1" s="1"/>
  <c r="K22" i="1"/>
  <c r="L12" i="1"/>
  <c r="L28" i="1"/>
  <c r="I17" i="1"/>
  <c r="J9" i="1"/>
  <c r="J25" i="1"/>
  <c r="K15" i="1"/>
  <c r="M16" i="1" s="1"/>
  <c r="L5" i="1"/>
  <c r="Q5" i="1" s="1"/>
  <c r="L21" i="1"/>
  <c r="I12" i="1"/>
  <c r="I28" i="1"/>
  <c r="J18" i="1"/>
  <c r="K8" i="1"/>
  <c r="K24" i="1"/>
  <c r="L14" i="1"/>
  <c r="I3" i="1"/>
  <c r="I19" i="1"/>
  <c r="J21" i="1"/>
  <c r="L17" i="1"/>
  <c r="I24" i="1"/>
  <c r="L26" i="1"/>
  <c r="J23" i="1"/>
  <c r="R23" i="1" s="1"/>
  <c r="L3" i="1"/>
  <c r="Q3" i="1" s="1"/>
  <c r="J11" i="1"/>
  <c r="R11" i="1" s="1"/>
  <c r="J27" i="1"/>
  <c r="K17" i="1"/>
  <c r="L7" i="1"/>
  <c r="L23" i="1"/>
  <c r="I14" i="1"/>
  <c r="J4" i="1"/>
  <c r="R4" i="1" s="1"/>
  <c r="J20" i="1"/>
  <c r="R20" i="1" s="1"/>
  <c r="K10" i="1"/>
  <c r="M10" i="1" s="1"/>
  <c r="K26" i="1"/>
  <c r="L16" i="1"/>
  <c r="I5" i="1"/>
  <c r="I21" i="1"/>
  <c r="J17" i="1"/>
  <c r="R17" i="1" s="1"/>
  <c r="L13" i="1"/>
  <c r="N13" i="1" s="1"/>
  <c r="I20" i="1"/>
  <c r="J10" i="1"/>
  <c r="R10" i="1" s="1"/>
  <c r="J26" i="1"/>
  <c r="K16" i="1"/>
  <c r="L6" i="1"/>
  <c r="L22" i="1"/>
  <c r="I11" i="1"/>
  <c r="I27" i="1"/>
  <c r="J13" i="1"/>
  <c r="K3" i="1"/>
  <c r="K19" i="1"/>
  <c r="L9" i="1"/>
  <c r="L25" i="1"/>
  <c r="I16" i="1"/>
  <c r="J6" i="1"/>
  <c r="R6" i="1" s="1"/>
  <c r="J22" i="1"/>
  <c r="R22" i="1" s="1"/>
  <c r="K12" i="1"/>
  <c r="M12" i="1" s="1"/>
  <c r="K28" i="1"/>
  <c r="M28" i="1" s="1"/>
  <c r="L18" i="1"/>
  <c r="I7" i="1"/>
  <c r="I23" i="1"/>
  <c r="J15" i="1"/>
  <c r="K5" i="1"/>
  <c r="K21" i="1"/>
  <c r="Q21" i="1" s="1"/>
  <c r="L11" i="1"/>
  <c r="Q11" i="1" s="1"/>
  <c r="L27" i="1"/>
  <c r="N27" i="1" s="1"/>
  <c r="I18" i="1"/>
  <c r="J8" i="1"/>
  <c r="J24" i="1"/>
  <c r="K14" i="1"/>
  <c r="L4" i="1"/>
  <c r="Q4" i="1" s="1"/>
  <c r="L20" i="1"/>
  <c r="N21" i="1" s="1"/>
  <c r="O21" i="1" s="1"/>
  <c r="I9" i="1"/>
  <c r="M9" i="1" s="1"/>
  <c r="I25" i="1"/>
  <c r="K7" i="1"/>
  <c r="K23" i="1"/>
  <c r="I4" i="1"/>
  <c r="J3" i="1"/>
  <c r="J19" i="1"/>
  <c r="R19" i="1" s="1"/>
  <c r="K9" i="1"/>
  <c r="Q9" i="1" s="1"/>
  <c r="K25" i="1"/>
  <c r="M26" i="1" s="1"/>
  <c r="L15" i="1"/>
  <c r="N15" i="1" s="1"/>
  <c r="I6" i="1"/>
  <c r="I22" i="1"/>
  <c r="J12" i="1"/>
  <c r="J28" i="1"/>
  <c r="R28" i="1" s="1"/>
  <c r="K18" i="1"/>
  <c r="Q18" i="1" s="1"/>
  <c r="L8" i="1"/>
  <c r="Q8" i="1" s="1"/>
  <c r="L24" i="1"/>
  <c r="N25" i="1" s="1"/>
  <c r="I13" i="1"/>
  <c r="M14" i="1" s="1"/>
  <c r="Q19" i="1"/>
  <c r="M15" i="1"/>
  <c r="N5" i="1"/>
  <c r="R18" i="1"/>
  <c r="M8" i="1"/>
  <c r="M24" i="1"/>
  <c r="N14" i="1"/>
  <c r="Q14" i="1"/>
  <c r="Q17" i="1"/>
  <c r="Q26" i="1"/>
  <c r="M17" i="1"/>
  <c r="Q7" i="1"/>
  <c r="N7" i="1"/>
  <c r="O7" i="1" s="1"/>
  <c r="Q23" i="1"/>
  <c r="U23" i="1"/>
  <c r="Q16" i="1"/>
  <c r="N18" i="1"/>
  <c r="R15" i="1"/>
  <c r="M21" i="1"/>
  <c r="R8" i="1"/>
  <c r="R24" i="1"/>
  <c r="N4" i="1"/>
  <c r="M5" i="1"/>
  <c r="M7" i="1"/>
  <c r="M23" i="1"/>
  <c r="T23" i="1"/>
  <c r="R26" i="1"/>
  <c r="Q6" i="1"/>
  <c r="N22" i="1"/>
  <c r="Q22" i="1"/>
  <c r="R12" i="1"/>
  <c r="Q24" i="1"/>
  <c r="L2" i="1"/>
  <c r="Q2" i="1" s="1"/>
  <c r="K2" i="1"/>
  <c r="J2" i="1"/>
  <c r="I2" i="1"/>
  <c r="O10" i="1" l="1"/>
  <c r="O13" i="1"/>
  <c r="O4" i="1"/>
  <c r="R25" i="1"/>
  <c r="M4" i="1"/>
  <c r="Q15" i="1"/>
  <c r="M25" i="1"/>
  <c r="O25" i="1" s="1"/>
  <c r="N16" i="1"/>
  <c r="O14" i="1"/>
  <c r="R13" i="1"/>
  <c r="R9" i="1"/>
  <c r="R14" i="1"/>
  <c r="M18" i="1"/>
  <c r="Q12" i="1"/>
  <c r="N24" i="1"/>
  <c r="P24" i="1" s="1"/>
  <c r="P25" i="1" s="1"/>
  <c r="Q25" i="1"/>
  <c r="N28" i="1"/>
  <c r="Q10" i="1"/>
  <c r="Q20" i="1"/>
  <c r="Q27" i="1"/>
  <c r="N26" i="1"/>
  <c r="O26" i="1" s="1"/>
  <c r="N12" i="1"/>
  <c r="M13" i="1"/>
  <c r="M27" i="1"/>
  <c r="O27" i="1" s="1"/>
  <c r="N8" i="1"/>
  <c r="O8" i="1" s="1"/>
  <c r="R3" i="1"/>
  <c r="Q13" i="1"/>
  <c r="N20" i="1"/>
  <c r="O20" i="1" s="1"/>
  <c r="N11" i="1"/>
  <c r="O11" i="1" s="1"/>
  <c r="N9" i="1"/>
  <c r="N23" i="1"/>
  <c r="N19" i="1"/>
  <c r="R21" i="1"/>
  <c r="R7" i="1"/>
  <c r="M11" i="1"/>
  <c r="M20" i="1"/>
  <c r="N6" i="1"/>
  <c r="O6" i="1" s="1"/>
  <c r="Q28" i="1"/>
  <c r="M3" i="1"/>
  <c r="N17" i="1"/>
  <c r="O17" i="1" s="1"/>
  <c r="M19" i="1"/>
  <c r="R27" i="1"/>
  <c r="M22" i="1"/>
  <c r="O22" i="1" s="1"/>
  <c r="R5" i="1"/>
  <c r="O24" i="1"/>
  <c r="U22" i="1"/>
  <c r="V23" i="1"/>
  <c r="U24" i="1"/>
  <c r="O5" i="1"/>
  <c r="R2" i="1"/>
  <c r="O18" i="1"/>
  <c r="O28" i="1"/>
  <c r="O15" i="1"/>
  <c r="O9" i="1"/>
  <c r="O12" i="1"/>
  <c r="O16" i="1"/>
  <c r="T22" i="1"/>
  <c r="T21" i="1" s="1"/>
  <c r="T20" i="1" s="1"/>
  <c r="T19" i="1" s="1"/>
  <c r="T18" i="1" s="1"/>
  <c r="T17" i="1" s="1"/>
  <c r="T16" i="1" s="1"/>
  <c r="T15" i="1" s="1"/>
  <c r="T14" i="1" s="1"/>
  <c r="T13" i="1" s="1"/>
  <c r="T12" i="1" s="1"/>
  <c r="T11" i="1" s="1"/>
  <c r="T10" i="1" s="1"/>
  <c r="T9" i="1" s="1"/>
  <c r="T8" i="1" s="1"/>
  <c r="T7" i="1" s="1"/>
  <c r="T6" i="1" s="1"/>
  <c r="T5" i="1" s="1"/>
  <c r="T4" i="1" s="1"/>
  <c r="T3" i="1" s="1"/>
  <c r="T2" i="1" s="1"/>
  <c r="T24" i="1"/>
  <c r="T25" i="1" s="1"/>
  <c r="T26" i="1" s="1"/>
  <c r="T27" i="1" s="1"/>
  <c r="T28" i="1" s="1"/>
  <c r="N3" i="1"/>
  <c r="O3" i="1" s="1"/>
  <c r="O19" i="1" l="1"/>
  <c r="P26" i="1"/>
  <c r="P27" i="1" s="1"/>
  <c r="O23" i="1"/>
  <c r="P22" i="1"/>
  <c r="P21" i="1" s="1"/>
  <c r="P20" i="1" s="1"/>
  <c r="P19" i="1" s="1"/>
  <c r="P18" i="1" s="1"/>
  <c r="P17" i="1" s="1"/>
  <c r="P16" i="1" s="1"/>
  <c r="P15" i="1" s="1"/>
  <c r="P14" i="1" s="1"/>
  <c r="P13" i="1" s="1"/>
  <c r="P12" i="1" s="1"/>
  <c r="P11" i="1" s="1"/>
  <c r="P10" i="1" s="1"/>
  <c r="P9" i="1" s="1"/>
  <c r="P8" i="1" s="1"/>
  <c r="P7" i="1" s="1"/>
  <c r="P6" i="1" s="1"/>
  <c r="P5" i="1" s="1"/>
  <c r="P4" i="1" s="1"/>
  <c r="P3" i="1" s="1"/>
  <c r="V24" i="1"/>
  <c r="U25" i="1"/>
  <c r="U21" i="1"/>
  <c r="V22" i="1"/>
  <c r="U26" i="1" l="1"/>
  <c r="V25" i="1"/>
  <c r="U20" i="1"/>
  <c r="V21" i="1"/>
  <c r="U19" i="1" l="1"/>
  <c r="V20" i="1"/>
  <c r="U27" i="1"/>
  <c r="V26" i="1"/>
  <c r="U18" i="1" l="1"/>
  <c r="V19" i="1"/>
  <c r="U28" i="1"/>
  <c r="V28" i="1" s="1"/>
  <c r="V27" i="1"/>
  <c r="U17" i="1" l="1"/>
  <c r="V18" i="1"/>
  <c r="U16" i="1" l="1"/>
  <c r="V17" i="1"/>
  <c r="U15" i="1" l="1"/>
  <c r="V16" i="1"/>
  <c r="U14" i="1" l="1"/>
  <c r="V15" i="1"/>
  <c r="U13" i="1" l="1"/>
  <c r="V14" i="1"/>
  <c r="U12" i="1" l="1"/>
  <c r="V13" i="1"/>
  <c r="U11" i="1" l="1"/>
  <c r="V12" i="1"/>
  <c r="U10" i="1" l="1"/>
  <c r="V11" i="1"/>
  <c r="U9" i="1" l="1"/>
  <c r="V10" i="1"/>
  <c r="U8" i="1" l="1"/>
  <c r="V9" i="1"/>
  <c r="U7" i="1" l="1"/>
  <c r="V8" i="1"/>
  <c r="U6" i="1" l="1"/>
  <c r="V7" i="1"/>
  <c r="U5" i="1" l="1"/>
  <c r="V6" i="1"/>
  <c r="U4" i="1" l="1"/>
  <c r="V5" i="1"/>
  <c r="U3" i="1" l="1"/>
  <c r="V4" i="1"/>
  <c r="U2" i="1" l="1"/>
  <c r="V2" i="1" s="1"/>
  <c r="V3" i="1"/>
  <c r="P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<sst xmlns="http://schemas.openxmlformats.org/spreadsheetml/2006/main" count="140" uniqueCount="140">
  <si>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Trimestre</t>
  </si>
  <si>
    <t>Preços Correntes:</t>
  </si>
  <si>
    <t>Preços de 1995:</t>
  </si>
  <si>
    <t>Índice de Volume:</t>
  </si>
  <si>
    <t>https://sidra.ibge.gov.br/tabela/1620</t>
  </si>
  <si>
    <t>https://sidra.ibge.gov.br/tabela/6612</t>
  </si>
  <si>
    <t>https://sidra.ibge.gov.br/tabela/1846</t>
  </si>
  <si>
    <t>pib_1995</t>
  </si>
  <si>
    <t>fbkf_1995</t>
  </si>
  <si>
    <t>pib_corrente</t>
  </si>
  <si>
    <t>fbkf_corrente</t>
  </si>
  <si>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</si>
  <si>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</si>
  <si>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</si>
  <si>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</si>
  <si>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</si>
  <si>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</si>
  <si>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</si>
  <si>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</si>
  <si>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</si>
  <si>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</si>
  <si>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</si>
  <si>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</si>
  <si>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</si>
  <si>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</si>
  <si>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</si>
  <si>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</si>
  <si>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</si>
  <si>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</si>
  <si>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</si>
  <si>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</si>
  <si>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</si>
  <si>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</si>
  <si>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</si>
  <si>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</si>
  <si>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</si>
  <si>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</si>
  <si>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</si>
  <si>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</si>
  <si>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</si>
  <si>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</si>
  <si>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</si>
  <si>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</si>
  <si>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</si>
  <si>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</si>
  <si>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</si>
  <si>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</si>
  <si>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</si>
  <si>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</si>
  <si>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</si>
  <si>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</si>
  <si>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</si>
  <si>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</si>
  <si>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</si>
  <si>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</si>
  <si>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</si>
  <si>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</si>
  <si>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</si>
  <si>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</si>
  <si>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</si>
  <si>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</si>
  <si>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</si>
  <si>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</si>
  <si>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</si>
  <si>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</si>
  <si>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</si>
  <si>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</si>
  <si>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</si>
  <si>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</si>
  <si>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</si>
  <si>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</si>
  <si>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</si>
  <si>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</si>
  <si>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</si>
  <si>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</si>
  <si>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</si>
  <si>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</si>
  <si>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</si>
  <si>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</si>
  <si>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</si>
  <si>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</si>
  <si>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</si>
  <si>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</si>
  <si>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</si>
  <si>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</si>
  <si>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</si>
  <si>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</si>
  <si>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</si>
  <si>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</si>
  <si>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</si>
  <si>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</si>
  <si>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</si>
  <si>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</si>
  <si>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</si>
  <si>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</si>
  <si>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</si>
  <si>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</si>
  <si>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</si>
  <si>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</si>
  <si>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</si>
  <si>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</si>
  <si>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</si>
  <si>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</si>
  <si>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</si>
  <si>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</si>
  <si>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</si>
  <si>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</si>
  <si>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</si>
  <si>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</si>
  <si>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</si>
  <si>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</si>
  <si>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</si>
  <si>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</si>
  <si>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</si>
  <si>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</si>
  <si>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</si>
  <si>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</si>
  <si>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</si>
  <si>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deflator_pib</t>
  </si>
  <si>
    <t>deflator_fbkf</t>
  </si>
  <si>
    <t>razao_fbkf_pib</t>
  </si>
  <si>
    <t>Ano</t>
  </si>
  <si>
    <t>taxa_inv_corrente</t>
  </si>
  <si>
    <t>taxa_inv_constante</t>
  </si>
  <si>
    <t>pib_2017</t>
  </si>
  <si>
    <t>fbkf_2017</t>
  </si>
  <si>
    <t>inv_icsd_ppp</t>
  </si>
  <si>
    <t>pib_icsd_ppp</t>
  </si>
  <si>
    <t>inv_icsd_nom</t>
  </si>
  <si>
    <t>pib_icsd_nom</t>
  </si>
  <si>
    <t>deflator_pib_icsd</t>
  </si>
  <si>
    <t>deflator_fbkf_icsd</t>
  </si>
  <si>
    <t>taxa_inv_icsd_ppp</t>
  </si>
  <si>
    <t>taxa_inv_icsd_nom</t>
  </si>
  <si>
    <t>prel_inv_2017_100</t>
  </si>
  <si>
    <t>prel_inv_2017_100_icsd</t>
  </si>
  <si>
    <t>taxa_inv_p2001</t>
  </si>
  <si>
    <t>ano</t>
  </si>
  <si>
    <t>razao_fbkf_pib_icsd</t>
  </si>
  <si>
    <t>taxa_inv_p2017_teste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</si>
</sst>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2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166" fontId="3" fillId="0" borderId="0" xfId="0" applyNumberFormat="1" applyFont="1"/>
    <xf numFmtId="0" fontId="0" fillId="3" borderId="0" xfId="0" applyFill="1"/>
    <xf numFmtId="1" fontId="0" fillId="3" borderId="0" xfId="0" applyNumberFormat="1" applyFill="1"/>
    <xf numFmtId="166" fontId="3" fillId="0" borderId="0" xfId="0" applyNumberFormat="1" applyFont="1" applyFill="1"/>
    <xf numFmtId="2" fontId="3" fillId="2" borderId="0" xfId="0" applyNumberFormat="1" applyFont="1" applyFill="1"/>
    <xf numFmtId="2" fontId="3" fillId="0" borderId="0" xfId="0" applyNumberFormat="1" applyFont="1" applyFill="1"/>
    <xf numFmtId="165" fontId="0" fillId="2" borderId="0" xfId="0" applyNumberFormat="1" applyFill="1"/>
    <xf numFmtId="0" fontId="0" fillId="0" borderId="1" xfId="0" applyBorder="1"/>
    <xf numFmtId="165" fontId="0" fillId="0" borderId="1" xfId="0" applyNumberFormat="1" applyBorder="1"/>
    <xf numFmtId="165" fontId="0" fillId="2" borderId="1" xfId="0" applyNumberFormat="1" applyFill="1" applyBorder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Taxas de Investimento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Corrente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Analise!$H$2:$H$28</c15:sqref>
                  </c15:fullRef>
                </c:ext>
              </c:extLst>
              <c:f>Analise!$H$7:$H$27</c:f>
              <c:numCache>
                <c:formatCode>General</c:formatCode>
                <c:ptCount val="2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Analise!$Q$2:$Q$28</c15:sqref>
                  </c15:fullRef>
                </c:ext>
              </c:extLst>
              <c:f>Analise!$Q$7:$Q$27</c:f>
              <c:numCache>
                <c:formatCode>0.0%</c:formatCode>
                <c:ptCount val="21"/>
                <c:pt idx="0">
                  <c:v>0.18418004554035855</c:v>
                </c:pt>
                <c:pt idx="1">
                  <c:v>0.17926192312135777</c:v>
                </c:pt>
                <c:pt idx="2">
                  <c:v>0.16604780927977572</c:v>
                </c:pt>
                <c:pt idx="3">
                  <c:v>0.1732018899246584</c:v>
                </c:pt>
                <c:pt idx="4">
                  <c:v>0.17056193171975836</c:v>
                </c:pt>
                <c:pt idx="5">
                  <c:v>0.17210317707360601</c:v>
                </c:pt>
                <c:pt idx="6">
                  <c:v>0.17995759968797134</c:v>
                </c:pt>
                <c:pt idx="7">
                  <c:v>0.19385343701835775</c:v>
                </c:pt>
                <c:pt idx="8">
                  <c:v>0.19101996706309168</c:v>
                </c:pt>
                <c:pt idx="9">
                  <c:v>0.20534673650300694</c:v>
                </c:pt>
                <c:pt idx="10">
                  <c:v>0.2060898705825954</c:v>
                </c:pt>
                <c:pt idx="11">
                  <c:v>0.20716733544351121</c:v>
                </c:pt>
                <c:pt idx="12">
                  <c:v>0.20911921875887982</c:v>
                </c:pt>
                <c:pt idx="13">
                  <c:v>0.1987302890333249</c:v>
                </c:pt>
                <c:pt idx="14">
                  <c:v>0.17835790364134016</c:v>
                </c:pt>
                <c:pt idx="15">
                  <c:v>0.15524343278896877</c:v>
                </c:pt>
                <c:pt idx="16">
                  <c:v>0.1455896912601663</c:v>
                </c:pt>
                <c:pt idx="17">
                  <c:v>0.15096926232638663</c:v>
                </c:pt>
                <c:pt idx="18">
                  <c:v>0.15471169749189723</c:v>
                </c:pt>
                <c:pt idx="19">
                  <c:v>0.16561021562639913</c:v>
                </c:pt>
                <c:pt idx="20">
                  <c:v>0.1889618593760658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8-496B-905D-3DD8E280C1DD}"/>
            </c:ext>
          </c:extLst>
        </c:ser>
        <c:ser>
          <c:idx val="1"/>
          <c:order val="1"/>
          <c:tx>
            <c:v>Preços 2017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Analise!$H$2:$H$28</c15:sqref>
                  </c15:fullRef>
                </c:ext>
              </c:extLst>
              <c:f>Analise!$H$7:$H$27</c:f>
              <c:numCache>
                <c:formatCode>General</c:formatCode>
                <c:ptCount val="2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Analise!$V$2:$V$28</c15:sqref>
                  </c15:fullRef>
                </c:ext>
              </c:extLst>
              <c:f>Analise!$V$7:$V$27</c:f>
              <c:numCache>
                <c:formatCode>0.0%</c:formatCode>
                <c:ptCount val="21"/>
                <c:pt idx="0">
                  <c:v>0.16424543512922327</c:v>
                </c:pt>
                <c:pt idx="1">
                  <c:v>0.15707779249432663</c:v>
                </c:pt>
                <c:pt idx="2">
                  <c:v>0.14911784505839137</c:v>
                </c:pt>
                <c:pt idx="3">
                  <c:v>0.15296281516022261</c:v>
                </c:pt>
                <c:pt idx="4">
                  <c:v>0.15111628600371699</c:v>
                </c:pt>
                <c:pt idx="5">
                  <c:v>0.15503917830102013</c:v>
                </c:pt>
                <c:pt idx="6">
                  <c:v>0.16363752134883866</c:v>
                </c:pt>
                <c:pt idx="7">
                  <c:v>0.17483704303753272</c:v>
                </c:pt>
                <c:pt idx="8">
                  <c:v>0.17132178343934223</c:v>
                </c:pt>
                <c:pt idx="9">
                  <c:v>0.18777342311106415</c:v>
                </c:pt>
                <c:pt idx="10">
                  <c:v>0.19293778759903121</c:v>
                </c:pt>
                <c:pt idx="11">
                  <c:v>0.19077521126554786</c:v>
                </c:pt>
                <c:pt idx="12">
                  <c:v>0.19600254425523592</c:v>
                </c:pt>
                <c:pt idx="13">
                  <c:v>0.18678195930174565</c:v>
                </c:pt>
                <c:pt idx="14">
                  <c:v>0.16664111836097378</c:v>
                </c:pt>
                <c:pt idx="15">
                  <c:v>0.15138716133621991</c:v>
                </c:pt>
                <c:pt idx="16">
                  <c:v>0.1455896912601663</c:v>
                </c:pt>
                <c:pt idx="17">
                  <c:v>0.15052178184992271</c:v>
                </c:pt>
                <c:pt idx="18">
                  <c:v>0.15469342369185149</c:v>
                </c:pt>
                <c:pt idx="19">
                  <c:v>0.15714009949485275</c:v>
                </c:pt>
                <c:pt idx="20">
                  <c:v>0.17435943146003163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8-496B-905D-3DD8E280C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31392"/>
        <c:axId val="500331720"/>
      </c:lineChart>
      <c:catAx>
        <c:axId val="50033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0331720"/>
        <c:crosses val="autoZero"/>
        <c:auto val="1"/>
        <c:lblAlgn val="ctr"/>
        <c:lblOffset val="100"/>
        <c:noMultiLvlLbl val="0"/>
      </c:catAx>
      <c:valAx>
        <c:axId val="500331720"/>
        <c:scaling>
          <c:orientation val="minMax"/>
          <c:min val="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033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Razão Deflator FBKF</a:t>
            </a:r>
            <a:r>
              <a:rPr lang="pt-BR" baseline="0"/>
              <a:t> / Deflator PIB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Analise!$H$3:$H$28</c15:sqref>
                  </c15:fullRef>
                </c:ext>
              </c:extLst>
              <c:f>Analise!$H$7:$H$28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Analise!$O$3:$O$28</c15:sqref>
                  </c15:fullRef>
                </c:ext>
              </c:extLst>
              <c:f>Analise!$O$7:$O$28</c:f>
              <c:numCache>
                <c:formatCode>0.0</c:formatCode>
                <c:ptCount val="22"/>
                <c:pt idx="0">
                  <c:v>109.27546396305408</c:v>
                </c:pt>
                <c:pt idx="1">
                  <c:v>119.84576161332159</c:v>
                </c:pt>
                <c:pt idx="2">
                  <c:v>80.350358860909154</c:v>
                </c:pt>
                <c:pt idx="3">
                  <c:v>123.44206332655274</c:v>
                </c:pt>
                <c:pt idx="4">
                  <c:v>95.360750242216511</c:v>
                </c:pt>
                <c:pt idx="5">
                  <c:v>74.001201890531377</c:v>
                </c:pt>
                <c:pt idx="6">
                  <c:v>84.618200558625517</c:v>
                </c:pt>
                <c:pt idx="7">
                  <c:v>110.17838606775695</c:v>
                </c:pt>
                <c:pt idx="8">
                  <c:v>108.2200273060205</c:v>
                </c:pt>
                <c:pt idx="9">
                  <c:v>75.306694665628044</c:v>
                </c:pt>
                <c:pt idx="10">
                  <c:v>69.732155876170467</c:v>
                </c:pt>
                <c:pt idx="11">
                  <c:v>122.58999992665515</c:v>
                </c:pt>
                <c:pt idx="12">
                  <c:v>74.931969747571884</c:v>
                </c:pt>
                <c:pt idx="13">
                  <c:v>96.197792344971745</c:v>
                </c:pt>
                <c:pt idx="14">
                  <c:v>108.47427696146379</c:v>
                </c:pt>
                <c:pt idx="15">
                  <c:v>44.113927299767766</c:v>
                </c:pt>
                <c:pt idx="16">
                  <c:v>29.857442348276848</c:v>
                </c:pt>
                <c:pt idx="17">
                  <c:v>106.91317580722072</c:v>
                </c:pt>
                <c:pt idx="18">
                  <c:v>92.977455054325134</c:v>
                </c:pt>
                <c:pt idx="19">
                  <c:v>188.46340685016719</c:v>
                </c:pt>
                <c:pt idx="20">
                  <c:v>127.70964553277749</c:v>
                </c:pt>
                <c:pt idx="21">
                  <c:v>135.13761625312867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27-485F-9442-6C608AD4F891}"/>
            </c:ext>
          </c:extLst>
        </c:ser>
        <c:ser>
          <c:idx val="1"/>
          <c:order val="1"/>
          <c:tx>
            <c:strRef>
              <c:f>Analise!$S$1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3"/>
              <c:pt idx="0">
                <c:v>2001</c:v>
              </c:pt>
              <c:pt idx="1">
                <c:v>2002</c:v>
              </c:pt>
              <c:pt idx="2">
                <c:v>2003</c:v>
              </c:pt>
              <c:pt idx="3">
                <c:v>2004</c:v>
              </c:pt>
              <c:pt idx="4">
                <c:v>2005</c:v>
              </c:pt>
              <c:pt idx="5">
                <c:v>2006</c:v>
              </c:pt>
              <c:pt idx="6">
                <c:v>2007</c:v>
              </c:pt>
              <c:pt idx="7">
                <c:v>2008</c:v>
              </c:pt>
              <c:pt idx="8">
                <c:v>2009</c:v>
              </c:pt>
              <c:pt idx="9">
                <c:v>2010</c:v>
              </c:pt>
              <c:pt idx="10">
                <c:v>2011</c:v>
              </c:pt>
              <c:pt idx="11">
                <c:v>2012</c:v>
              </c:pt>
              <c:pt idx="12">
                <c:v>2013</c:v>
              </c:pt>
              <c:pt idx="13">
                <c:v>2014</c:v>
              </c:pt>
              <c:pt idx="14">
                <c:v>2015</c:v>
              </c:pt>
              <c:pt idx="15">
                <c:v>2016</c:v>
              </c:pt>
              <c:pt idx="16">
                <c:v>2017</c:v>
              </c:pt>
              <c:pt idx="17">
                <c:v>2018</c:v>
              </c:pt>
              <c:pt idx="18">
                <c:v>2019</c:v>
              </c:pt>
              <c:pt idx="19">
                <c:v>2020</c:v>
              </c:pt>
              <c:pt idx="20">
                <c:v>2021</c:v>
              </c:pt>
              <c:pt idx="21">
                <c:v>2022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Analise!$S$2:$S$28</c15:sqref>
                  </c15:fullRef>
                </c:ext>
              </c:extLst>
              <c:f>Analise!$S$6:$S$28</c:f>
              <c:numCache>
                <c:formatCode>General</c:formatCode>
                <c:ptCount val="2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27-485F-9442-6C608AD4F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851296"/>
        <c:axId val="726851624"/>
      </c:lineChart>
      <c:catAx>
        <c:axId val="72685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6851624"/>
        <c:crosses val="autoZero"/>
        <c:auto val="1"/>
        <c:lblAlgn val="ctr"/>
        <c:lblOffset val="100"/>
        <c:noMultiLvlLbl val="0"/>
      </c:catAx>
      <c:valAx>
        <c:axId val="72685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685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Razão Deflator FBKF</a:t>
            </a:r>
            <a:r>
              <a:rPr lang="pt-BR" baseline="0"/>
              <a:t> / Deflator PIB (ICSD, PPP)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Analise!$H$3:$H$28</c15:sqref>
                  </c15:fullRef>
                </c:ext>
              </c:extLst>
              <c:f>Analise!$H$7:$H$25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Analise!$AC$3:$AC$25</c15:sqref>
                  </c15:fullRef>
                </c:ext>
              </c:extLst>
              <c:f>Analise!$AC$7:$AC$25</c:f>
              <c:numCache>
                <c:formatCode>0.0</c:formatCode>
                <c:ptCount val="19"/>
                <c:pt idx="0">
                  <c:v>127.50534170919457</c:v>
                </c:pt>
                <c:pt idx="1">
                  <c:v>144.24083079075984</c:v>
                </c:pt>
                <c:pt idx="2">
                  <c:v>90.425164242126911</c:v>
                </c:pt>
                <c:pt idx="3">
                  <c:v>123.44716575595368</c:v>
                </c:pt>
                <c:pt idx="4">
                  <c:v>95.356494605934088</c:v>
                </c:pt>
                <c:pt idx="5">
                  <c:v>74.000063073713719</c:v>
                </c:pt>
                <c:pt idx="6">
                  <c:v>84.619956280489234</c:v>
                </c:pt>
                <c:pt idx="7">
                  <c:v>110.17766430537932</c:v>
                </c:pt>
                <c:pt idx="8">
                  <c:v>108.2177273410524</c:v>
                </c:pt>
                <c:pt idx="9">
                  <c:v>75.309290101630268</c:v>
                </c:pt>
                <c:pt idx="10">
                  <c:v>69.73077021215579</c:v>
                </c:pt>
                <c:pt idx="11">
                  <c:v>122.59013769512302</c:v>
                </c:pt>
                <c:pt idx="12">
                  <c:v>74.933280659639848</c:v>
                </c:pt>
                <c:pt idx="13">
                  <c:v>96.197843589714878</c:v>
                </c:pt>
                <c:pt idx="14">
                  <c:v>108.47549389014529</c:v>
                </c:pt>
                <c:pt idx="15">
                  <c:v>44.111530976692855</c:v>
                </c:pt>
                <c:pt idx="16">
                  <c:v>30.14249744171169</c:v>
                </c:pt>
                <c:pt idx="17">
                  <c:v>163.20910930765663</c:v>
                </c:pt>
                <c:pt idx="18">
                  <c:v>92.410673581323252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6-42A5-9753-CA11D3B49864}"/>
            </c:ext>
          </c:extLst>
        </c:ser>
        <c:ser>
          <c:idx val="1"/>
          <c:order val="1"/>
          <c:tx>
            <c:strRef>
              <c:f>Analise!$S$1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9"/>
              <c:pt idx="0">
                <c:v>2001</c:v>
              </c:pt>
              <c:pt idx="1">
                <c:v>2002</c:v>
              </c:pt>
              <c:pt idx="2">
                <c:v>2003</c:v>
              </c:pt>
              <c:pt idx="3">
                <c:v>2004</c:v>
              </c:pt>
              <c:pt idx="4">
                <c:v>2005</c:v>
              </c:pt>
              <c:pt idx="5">
                <c:v>2006</c:v>
              </c:pt>
              <c:pt idx="6">
                <c:v>2007</c:v>
              </c:pt>
              <c:pt idx="7">
                <c:v>2008</c:v>
              </c:pt>
              <c:pt idx="8">
                <c:v>2009</c:v>
              </c:pt>
              <c:pt idx="9">
                <c:v>2010</c:v>
              </c:pt>
              <c:pt idx="10">
                <c:v>2011</c:v>
              </c:pt>
              <c:pt idx="11">
                <c:v>2012</c:v>
              </c:pt>
              <c:pt idx="12">
                <c:v>2013</c:v>
              </c:pt>
              <c:pt idx="13">
                <c:v>2014</c:v>
              </c:pt>
              <c:pt idx="14">
                <c:v>2015</c:v>
              </c:pt>
              <c:pt idx="15">
                <c:v>2016</c:v>
              </c:pt>
              <c:pt idx="16">
                <c:v>2017</c:v>
              </c:pt>
              <c:pt idx="17">
                <c:v>2018</c:v>
              </c:pt>
              <c:pt idx="18">
                <c:v>2019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Analise!$S$2:$S$28</c15:sqref>
                  </c15:fullRef>
                </c:ext>
              </c:extLst>
              <c:f>Analise!$S$6:$S$24</c:f>
              <c:numCache>
                <c:formatCode>General</c:formatCode>
                <c:ptCount val="1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6-42A5-9753-CA11D3B49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851296"/>
        <c:axId val="726851624"/>
      </c:lineChart>
      <c:catAx>
        <c:axId val="72685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6851624"/>
        <c:crosses val="autoZero"/>
        <c:auto val="1"/>
        <c:lblAlgn val="ctr"/>
        <c:lblOffset val="100"/>
        <c:noMultiLvlLbl val="0"/>
      </c:catAx>
      <c:valAx>
        <c:axId val="72685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685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Taxas de Investimento (ICSD)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Corrente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Analise!$H$2:$H$28</c15:sqref>
                  </c15:fullRef>
                </c:ext>
              </c:extLst>
              <c:f>Analise!$H$7:$H$27</c:f>
              <c:numCache>
                <c:formatCode>General</c:formatCode>
                <c:ptCount val="2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Analise!$AF$2:$AF$28</c15:sqref>
                  </c15:fullRef>
                </c:ext>
              </c:extLst>
              <c:f>Analise!$AF$7:$AF$27</c:f>
              <c:numCache>
                <c:formatCode>0.0%</c:formatCode>
                <c:ptCount val="21"/>
                <c:pt idx="0">
                  <c:v>0.18583608865490955</c:v>
                </c:pt>
                <c:pt idx="1">
                  <c:v>0.17879834102487011</c:v>
                </c:pt>
                <c:pt idx="2">
                  <c:v>0.16670145220588889</c:v>
                </c:pt>
                <c:pt idx="3">
                  <c:v>0.17320232676376918</c:v>
                </c:pt>
                <c:pt idx="4">
                  <c:v>0.170561835641097</c:v>
                </c:pt>
                <c:pt idx="5">
                  <c:v>0.17210298890264336</c:v>
                </c:pt>
                <c:pt idx="6">
                  <c:v>0.1799575944268442</c:v>
                </c:pt>
                <c:pt idx="7">
                  <c:v>0.1938533036399748</c:v>
                </c:pt>
                <c:pt idx="8">
                  <c:v>0.19101958840998354</c:v>
                </c:pt>
                <c:pt idx="9">
                  <c:v>0.20534673245487414</c:v>
                </c:pt>
                <c:pt idx="10">
                  <c:v>0.2060896432823115</c:v>
                </c:pt>
                <c:pt idx="11">
                  <c:v>0.2071671423970157</c:v>
                </c:pt>
                <c:pt idx="12">
                  <c:v>0.20911921328901245</c:v>
                </c:pt>
                <c:pt idx="13">
                  <c:v>0.19873028524170414</c:v>
                </c:pt>
                <c:pt idx="14">
                  <c:v>0.17835806006610111</c:v>
                </c:pt>
                <c:pt idx="15">
                  <c:v>0.15524326469611477</c:v>
                </c:pt>
                <c:pt idx="16">
                  <c:v>0.1456376356494653</c:v>
                </c:pt>
                <c:pt idx="17">
                  <c:v>0.15236408272020363</c:v>
                </c:pt>
                <c:pt idx="18">
                  <c:v>0.15356654302961126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C1-48A2-8D75-53CC25CB8C9F}"/>
            </c:ext>
          </c:extLst>
        </c:ser>
        <c:ser>
          <c:idx val="1"/>
          <c:order val="1"/>
          <c:tx>
            <c:v>Preços 2017 PPP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Analise!$H$2:$H$28</c15:sqref>
                  </c15:fullRef>
                </c:ext>
              </c:extLst>
              <c:f>Analise!$H$7:$H$27</c:f>
              <c:numCache>
                <c:formatCode>General</c:formatCode>
                <c:ptCount val="2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Analise!$AE$2:$AE$28</c15:sqref>
                  </c15:fullRef>
                </c:ext>
              </c:extLst>
              <c:f>Analise!$AE$7:$AE$27</c:f>
              <c:numCache>
                <c:formatCode>0.0%</c:formatCode>
                <c:ptCount val="21"/>
                <c:pt idx="0">
                  <c:v>0.18649800304439357</c:v>
                </c:pt>
                <c:pt idx="1">
                  <c:v>0.17216423518574975</c:v>
                </c:pt>
                <c:pt idx="2">
                  <c:v>0.16239290906088893</c:v>
                </c:pt>
                <c:pt idx="3">
                  <c:v>0.16592678939977767</c:v>
                </c:pt>
                <c:pt idx="4">
                  <c:v>0.16392373703370389</c:v>
                </c:pt>
                <c:pt idx="5">
                  <c:v>0.16817913122660322</c:v>
                </c:pt>
                <c:pt idx="6">
                  <c:v>0.17750620381889012</c:v>
                </c:pt>
                <c:pt idx="7">
                  <c:v>0.18965489874263511</c:v>
                </c:pt>
                <c:pt idx="8">
                  <c:v>0.18584175788318896</c:v>
                </c:pt>
                <c:pt idx="9">
                  <c:v>0.2036876886239376</c:v>
                </c:pt>
                <c:pt idx="10">
                  <c:v>0.20928974715873264</c:v>
                </c:pt>
                <c:pt idx="11">
                  <c:v>0.20694390070740423</c:v>
                </c:pt>
                <c:pt idx="12">
                  <c:v>0.21261426041758175</c:v>
                </c:pt>
                <c:pt idx="13">
                  <c:v>0.20261220122734308</c:v>
                </c:pt>
                <c:pt idx="14">
                  <c:v>0.18076438017539703</c:v>
                </c:pt>
                <c:pt idx="15">
                  <c:v>0.16421759036637665</c:v>
                </c:pt>
                <c:pt idx="16">
                  <c:v>0.1579287659725975</c:v>
                </c:pt>
                <c:pt idx="17">
                  <c:v>0.16196633416468978</c:v>
                </c:pt>
                <c:pt idx="18">
                  <c:v>0.16374022930559237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C1-48A2-8D75-53CC25CB8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31392"/>
        <c:axId val="500331720"/>
      </c:lineChart>
      <c:catAx>
        <c:axId val="50033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0331720"/>
        <c:crosses val="autoZero"/>
        <c:auto val="1"/>
        <c:lblAlgn val="ctr"/>
        <c:lblOffset val="100"/>
        <c:noMultiLvlLbl val="0"/>
      </c:catAx>
      <c:valAx>
        <c:axId val="500331720"/>
        <c:scaling>
          <c:orientation val="minMax"/>
          <c:min val="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033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 Relativo</a:t>
            </a:r>
            <a:r>
              <a:rPr lang="pt-BR" baseline="0"/>
              <a:t> do Investimento</a:t>
            </a:r>
            <a:endParaRPr lang="pt-BR"/>
          </a:p>
        </c:rich>
      </c:tx>
      <c:layout>
        <c:manualLayout>
          <c:xMode val="edge"/>
          <c:yMode val="edge"/>
          <c:x val="0.3576734470691163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Analise!$P$1</c:f>
              <c:strCache>
                <c:ptCount val="1"/>
                <c:pt idx="0">
                  <c:v>prel_inv_2017_100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Analise!$H$3:$H$28</c15:sqref>
                  </c15:fullRef>
                </c:ext>
              </c:extLst>
              <c:f>Analise!$H$7:$H$28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Analise!$P$3:$P$28</c15:sqref>
                  </c15:fullRef>
                </c:ext>
              </c:extLst>
              <c:f>Analise!$P$7:$P$28</c:f>
              <c:numCache>
                <c:formatCode>0.0</c:formatCode>
                <c:ptCount val="22"/>
                <c:pt idx="0">
                  <c:v>112.13708642523397</c:v>
                </c:pt>
                <c:pt idx="1">
                  <c:v>114.12302164090609</c:v>
                </c:pt>
                <c:pt idx="2">
                  <c:v>111.35341260783045</c:v>
                </c:pt>
                <c:pt idx="3">
                  <c:v>113.23136916853699</c:v>
                </c:pt>
                <c:pt idx="4">
                  <c:v>112.86800134537664</c:v>
                </c:pt>
                <c:pt idx="5">
                  <c:v>111.0062494909867</c:v>
                </c:pt>
                <c:pt idx="6">
                  <c:v>109.97331064697686</c:v>
                </c:pt>
                <c:pt idx="7">
                  <c:v>110.87663898361792</c:v>
                </c:pt>
                <c:pt idx="8">
                  <c:v>111.49776941863546</c:v>
                </c:pt>
                <c:pt idx="9">
                  <c:v>109.35878629722201</c:v>
                </c:pt>
                <c:pt idx="10">
                  <c:v>106.81674810685469</c:v>
                </c:pt>
                <c:pt idx="11">
                  <c:v>108.59237637281215</c:v>
                </c:pt>
                <c:pt idx="12">
                  <c:v>106.69209399984281</c:v>
                </c:pt>
                <c:pt idx="13">
                  <c:v>106.39693992730675</c:v>
                </c:pt>
                <c:pt idx="14">
                  <c:v>107.03114897187967</c:v>
                </c:pt>
                <c:pt idx="15">
                  <c:v>102.5472909450917</c:v>
                </c:pt>
                <c:pt idx="16" formatCode="0.00">
                  <c:v>100</c:v>
                </c:pt>
                <c:pt idx="17">
                  <c:v>100.29728619404071</c:v>
                </c:pt>
                <c:pt idx="18" formatCode="0.00">
                  <c:v>100.01181291331561</c:v>
                </c:pt>
                <c:pt idx="19">
                  <c:v>105.39016849217649</c:v>
                </c:pt>
                <c:pt idx="20">
                  <c:v>108.37489993730649</c:v>
                </c:pt>
                <c:pt idx="21">
                  <c:v>110.79584560071447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B-49FA-A175-F0F1BCDDE739}"/>
            </c:ext>
          </c:extLst>
        </c:ser>
        <c:ser>
          <c:idx val="1"/>
          <c:order val="1"/>
          <c:tx>
            <c:strRef>
              <c:f>Analise!$AD$1</c:f>
              <c:strCache>
                <c:ptCount val="1"/>
                <c:pt idx="0">
                  <c:v>prel_inv_2017_100_icsd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Analise!$H$3:$H$28</c15:sqref>
                  </c15:fullRef>
                </c:ext>
              </c:extLst>
              <c:f>Analise!$H$7:$H$28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Analise!$AD$3:$AD$28</c15:sqref>
                  </c15:fullRef>
                </c:ext>
              </c:extLst>
              <c:f>Analise!$AD$7:$AD$28</c:f>
              <c:numCache>
                <c:formatCode>0.0</c:formatCode>
                <c:ptCount val="22"/>
                <c:pt idx="0">
                  <c:v>108.05465781927307</c:v>
                </c:pt>
                <c:pt idx="1">
                  <c:v>112.61809309367746</c:v>
                </c:pt>
                <c:pt idx="2">
                  <c:v>111.31660271144625</c:v>
                </c:pt>
                <c:pt idx="3">
                  <c:v>113.19437194803666</c:v>
                </c:pt>
                <c:pt idx="4">
                  <c:v>112.83079215245378</c:v>
                </c:pt>
                <c:pt idx="5">
                  <c:v>110.96957690055922</c:v>
                </c:pt>
                <c:pt idx="6">
                  <c:v>109.93709706183405</c:v>
                </c:pt>
                <c:pt idx="7">
                  <c:v>110.84006296820793</c:v>
                </c:pt>
                <c:pt idx="8">
                  <c:v>111.46081704283991</c:v>
                </c:pt>
                <c:pt idx="9">
                  <c:v>109.3227728942272</c:v>
                </c:pt>
                <c:pt idx="10">
                  <c:v>106.78145550992257</c:v>
                </c:pt>
                <c:pt idx="11">
                  <c:v>108.55650852471946</c:v>
                </c:pt>
                <c:pt idx="12">
                  <c:v>106.65695200602097</c:v>
                </c:pt>
                <c:pt idx="13">
                  <c:v>106.36189911355805</c:v>
                </c:pt>
                <c:pt idx="14">
                  <c:v>106.99599106327983</c:v>
                </c:pt>
                <c:pt idx="15">
                  <c:v>102.51341800918777</c:v>
                </c:pt>
                <c:pt idx="16" formatCode="0.00">
                  <c:v>100</c:v>
                </c:pt>
                <c:pt idx="17">
                  <c:v>102.010639642295</c:v>
                </c:pt>
                <c:pt idx="18" formatCode="0.00">
                  <c:v>101.7018459588779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CB-49FA-A175-F0F1BCDDE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460608"/>
        <c:axId val="695452736"/>
      </c:lineChart>
      <c:catAx>
        <c:axId val="69546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5452736"/>
        <c:crosses val="autoZero"/>
        <c:auto val="1"/>
        <c:lblAlgn val="ctr"/>
        <c:lblOffset val="100"/>
        <c:noMultiLvlLbl val="0"/>
      </c:catAx>
      <c:valAx>
        <c:axId val="69545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546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29</xdr:row>
      <xdr:rowOff>52387</xdr:rowOff>
    </xdr:from>
    <xdr:to>
      <xdr:col>13</xdr:col>
      <xdr:colOff>247650</xdr:colOff>
      <xdr:row>43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0E460A-5B05-A551-12FF-567D4602E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409575</xdr:colOff>
      <xdr:row>29</xdr:row>
      <xdr:rowOff>33337</xdr:rowOff>
    </xdr:from>
    <xdr:to>
      <xdr:col>19</xdr:col>
      <xdr:colOff>542925</xdr:colOff>
      <xdr:row>43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887CBE4-0820-276C-9112-05A9026D0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276225</xdr:colOff>
      <xdr:row>28</xdr:row>
      <xdr:rowOff>19050</xdr:rowOff>
    </xdr:from>
    <xdr:to>
      <xdr:col>41</xdr:col>
      <xdr:colOff>581025</xdr:colOff>
      <xdr:row>42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A4FA88E-5E29-4FB0-9C4E-A31A1FE85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171450</xdr:colOff>
      <xdr:row>28</xdr:row>
      <xdr:rowOff>133350</xdr:rowOff>
    </xdr:from>
    <xdr:to>
      <xdr:col>33</xdr:col>
      <xdr:colOff>533400</xdr:colOff>
      <xdr:row>43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53CD872-46AC-40C8-AF28-5174E24B5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85725</xdr:colOff>
      <xdr:row>28</xdr:row>
      <xdr:rowOff>147637</xdr:rowOff>
    </xdr:from>
    <xdr:to>
      <xdr:col>26</xdr:col>
      <xdr:colOff>1000125</xdr:colOff>
      <xdr:row>43</xdr:row>
      <xdr:rowOff>33337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0C3DAB3-6BA0-E31B-D01B-0BD1AA025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nicius.ferreira/Meu%20Drive/UnB/0Monografia/Controle_Sintetico_Teto_Gastos/Dados/FMI/IMFInvestmentandCapitalStockDataset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efinitions"/>
      <sheetName val="Dataset"/>
      <sheetName val="Dinamica"/>
      <sheetName val="Dinamica_Absoluta"/>
      <sheetName val="Dinamica_Capital_Absoluta"/>
    </sheetNames>
    <sheetDataSet>
      <sheetData sheetId="0" refreshError="1"/>
      <sheetData sheetId="1" refreshError="1"/>
      <sheetData sheetId="2">
        <row r="1418">
          <cell r="E1418">
            <v>76.811920166015625</v>
          </cell>
          <cell r="G1418">
            <v>284.20150756835938</v>
          </cell>
          <cell r="K1418">
            <v>1854.14501953125</v>
          </cell>
          <cell r="L1418">
            <v>33.446468353271484</v>
          </cell>
          <cell r="N1418">
            <v>123.75080108642578</v>
          </cell>
          <cell r="Q1418">
            <v>853.95538330078125</v>
          </cell>
        </row>
        <row r="1419">
          <cell r="E1419">
            <v>93.555267333984375</v>
          </cell>
          <cell r="G1419">
            <v>298.98489379882813</v>
          </cell>
          <cell r="K1419">
            <v>1916.727294921875</v>
          </cell>
          <cell r="L1419">
            <v>42.925811767578125</v>
          </cell>
          <cell r="N1419">
            <v>137.18275451660156</v>
          </cell>
          <cell r="Q1419">
            <v>950.26300048828125</v>
          </cell>
        </row>
        <row r="1420">
          <cell r="E1420">
            <v>116.80033111572266</v>
          </cell>
          <cell r="G1420">
            <v>274.392333984375</v>
          </cell>
          <cell r="K1420">
            <v>1917.40478515625</v>
          </cell>
          <cell r="L1420">
            <v>54.778018951416016</v>
          </cell>
          <cell r="N1420">
            <v>128.68687438964844</v>
          </cell>
          <cell r="Q1420">
            <v>990.866943359375</v>
          </cell>
        </row>
        <row r="1421">
          <cell r="E1421">
            <v>76.569122314453125</v>
          </cell>
          <cell r="G1421">
            <v>282.56051635742188</v>
          </cell>
          <cell r="K1421">
            <v>1922.2762451171875</v>
          </cell>
          <cell r="L1421">
            <v>39.250728607177734</v>
          </cell>
          <cell r="N1421">
            <v>144.84567260742188</v>
          </cell>
          <cell r="Q1421">
            <v>1077.6055908203125</v>
          </cell>
        </row>
        <row r="1422">
          <cell r="E1422">
            <v>94.059013366699219</v>
          </cell>
          <cell r="G1422">
            <v>283.1448974609375</v>
          </cell>
          <cell r="K1422">
            <v>2005.0533447265625</v>
          </cell>
          <cell r="L1422">
            <v>54.551967620849609</v>
          </cell>
          <cell r="N1422">
            <v>164.21723937988281</v>
          </cell>
          <cell r="Q1422">
            <v>1193.442626953125</v>
          </cell>
        </row>
        <row r="1423">
          <cell r="E1423">
            <v>112.90800476074219</v>
          </cell>
          <cell r="G1423">
            <v>265.940673828125</v>
          </cell>
          <cell r="K1423">
            <v>2031.3819580078125</v>
          </cell>
          <cell r="L1423">
            <v>72.971885681152344</v>
          </cell>
          <cell r="N1423">
            <v>171.87614440917969</v>
          </cell>
          <cell r="Q1423">
            <v>1317.54833984375</v>
          </cell>
        </row>
        <row r="1424">
          <cell r="E1424">
            <v>100.63320922851563</v>
          </cell>
          <cell r="G1424">
            <v>258.394287109375</v>
          </cell>
          <cell r="K1424">
            <v>2085.3779296875</v>
          </cell>
          <cell r="L1424">
            <v>74.93927001953125</v>
          </cell>
          <cell r="N1424">
            <v>192.42036437988281</v>
          </cell>
          <cell r="Q1424">
            <v>1495.3138427734375</v>
          </cell>
        </row>
        <row r="1425">
          <cell r="E1425">
            <v>53.154994964599609</v>
          </cell>
          <cell r="G1425">
            <v>289.37863159179688</v>
          </cell>
          <cell r="K1425">
            <v>2109.289306640625</v>
          </cell>
          <cell r="L1425">
            <v>44.496524810791016</v>
          </cell>
          <cell r="N1425">
            <v>242.24147033691406</v>
          </cell>
          <cell r="Q1425">
            <v>1720.0689697265625</v>
          </cell>
        </row>
        <row r="1426">
          <cell r="E1426">
            <v>66.155807495117188</v>
          </cell>
          <cell r="G1426">
            <v>303.5350341796875</v>
          </cell>
          <cell r="K1426">
            <v>2228.035888671875</v>
          </cell>
          <cell r="L1426">
            <v>60.679290771484375</v>
          </cell>
          <cell r="N1426">
            <v>278.40777587890625</v>
          </cell>
          <cell r="Q1426">
            <v>1957.751220703125</v>
          </cell>
        </row>
        <row r="1427">
          <cell r="E1427">
            <v>83.908576965332031</v>
          </cell>
          <cell r="G1427">
            <v>293.0145263671875</v>
          </cell>
          <cell r="K1427">
            <v>2299.380859375</v>
          </cell>
          <cell r="L1427">
            <v>82.416107177734375</v>
          </cell>
          <cell r="N1427">
            <v>287.80276489257813</v>
          </cell>
          <cell r="Q1427">
            <v>2170.58447265625</v>
          </cell>
        </row>
        <row r="1428">
          <cell r="E1428">
            <v>101.19302368164063</v>
          </cell>
          <cell r="G1428">
            <v>300.83615112304688</v>
          </cell>
          <cell r="K1428">
            <v>2390.48193359375</v>
          </cell>
          <cell r="L1428">
            <v>104.37568664550781</v>
          </cell>
          <cell r="N1428">
            <v>310.2978515625</v>
          </cell>
          <cell r="Q1428">
            <v>2409.449951171875</v>
          </cell>
        </row>
        <row r="1429">
          <cell r="E1429">
            <v>101.16556549072266</v>
          </cell>
          <cell r="G1429">
            <v>348.91580200195313</v>
          </cell>
          <cell r="K1429">
            <v>2535.5810546875</v>
          </cell>
          <cell r="L1429">
            <v>110.03295135498047</v>
          </cell>
          <cell r="N1429">
            <v>379.4990234375</v>
          </cell>
          <cell r="Q1429">
            <v>2720.262939453125</v>
          </cell>
        </row>
        <row r="1430">
          <cell r="E1430">
            <v>130.41024780273438</v>
          </cell>
          <cell r="G1430">
            <v>374.972412109375</v>
          </cell>
          <cell r="K1430">
            <v>2664.748779296875</v>
          </cell>
          <cell r="L1430">
            <v>155.559814453125</v>
          </cell>
          <cell r="N1430">
            <v>447.2857666015625</v>
          </cell>
          <cell r="Q1430">
            <v>3109.802978515625</v>
          </cell>
        </row>
        <row r="1431">
          <cell r="E1431">
            <v>128.01274108886719</v>
          </cell>
          <cell r="G1431">
            <v>366.58572387695313</v>
          </cell>
          <cell r="K1431">
            <v>2661.395751953125</v>
          </cell>
          <cell r="L1431">
            <v>164.78541564941406</v>
          </cell>
          <cell r="N1431">
            <v>471.890380859375</v>
          </cell>
          <cell r="Q1431">
            <v>3333.039306640625</v>
          </cell>
        </row>
        <row r="1432">
          <cell r="E1432">
            <v>150.54615783691406</v>
          </cell>
          <cell r="G1432">
            <v>432.35748291015625</v>
          </cell>
          <cell r="K1432">
            <v>2861.751953125</v>
          </cell>
          <cell r="L1432">
            <v>206.08500671386719</v>
          </cell>
          <cell r="N1432">
            <v>591.8609619140625</v>
          </cell>
          <cell r="Q1432">
            <v>3885.846923828125</v>
          </cell>
        </row>
        <row r="1433">
          <cell r="E1433">
            <v>136.42399597167969</v>
          </cell>
          <cell r="G1433">
            <v>486.3155517578125</v>
          </cell>
          <cell r="K1433">
            <v>2975.489990234375</v>
          </cell>
          <cell r="L1433">
            <v>197.58578491210938</v>
          </cell>
          <cell r="N1433">
            <v>704.3411865234375</v>
          </cell>
          <cell r="Q1433">
            <v>4376.3818359375</v>
          </cell>
        </row>
        <row r="1434">
          <cell r="E1434">
            <v>137.25785827636719</v>
          </cell>
          <cell r="G1434">
            <v>490.33145141601563</v>
          </cell>
          <cell r="K1434">
            <v>3032.654296875</v>
          </cell>
          <cell r="L1434">
            <v>218.1510009765625</v>
          </cell>
          <cell r="N1434">
            <v>779.30902099609375</v>
          </cell>
          <cell r="Q1434">
            <v>4814.759765625</v>
          </cell>
        </row>
        <row r="1435">
          <cell r="E1435">
            <v>137.81806945800781</v>
          </cell>
          <cell r="G1435">
            <v>526.3421630859375</v>
          </cell>
          <cell r="K1435">
            <v>3123.7802734375</v>
          </cell>
          <cell r="L1435">
            <v>231.35897827148438</v>
          </cell>
          <cell r="N1435">
            <v>883.58502197265625</v>
          </cell>
          <cell r="Q1435">
            <v>5331.619140625</v>
          </cell>
        </row>
        <row r="1436">
          <cell r="E1436">
            <v>140.00114440917969</v>
          </cell>
          <cell r="G1436">
            <v>496.10446166992188</v>
          </cell>
          <cell r="K1436">
            <v>3139.522705078125</v>
          </cell>
          <cell r="L1436">
            <v>252.76422119140625</v>
          </cell>
          <cell r="N1436">
            <v>895.68878173828125</v>
          </cell>
          <cell r="Q1436">
            <v>5778.953125</v>
          </cell>
        </row>
        <row r="1437">
          <cell r="E1437">
            <v>106.18312072753906</v>
          </cell>
          <cell r="G1437">
            <v>441.2080078125</v>
          </cell>
          <cell r="K1437">
            <v>3028.202392578125</v>
          </cell>
          <cell r="L1437">
            <v>207.44200134277344</v>
          </cell>
          <cell r="N1437">
            <v>861.9549560546875</v>
          </cell>
          <cell r="Q1437">
            <v>5995.787109375</v>
          </cell>
        </row>
        <row r="1438">
          <cell r="E1438">
            <v>85.548942565917969</v>
          </cell>
          <cell r="G1438">
            <v>395.444580078125</v>
          </cell>
          <cell r="K1438">
            <v>2929.001220703125</v>
          </cell>
          <cell r="L1438">
            <v>173.10482788085938</v>
          </cell>
          <cell r="N1438">
            <v>800.1661376953125</v>
          </cell>
          <cell r="Q1438">
            <v>6269.328125</v>
          </cell>
        </row>
        <row r="1439">
          <cell r="E1439">
            <v>75.283859252929688</v>
          </cell>
          <cell r="G1439">
            <v>393.40896606445313</v>
          </cell>
          <cell r="K1439">
            <v>2967.748291015625</v>
          </cell>
          <cell r="L1439">
            <v>154.0040283203125</v>
          </cell>
          <cell r="N1439">
            <v>804.77496337890625</v>
          </cell>
          <cell r="Q1439">
            <v>6583.31884765625</v>
          </cell>
        </row>
        <row r="1440">
          <cell r="E1440">
            <v>68.4915771484375</v>
          </cell>
          <cell r="G1440">
            <v>418.51528930664063</v>
          </cell>
          <cell r="K1440">
            <v>3006.840087890625</v>
          </cell>
          <cell r="L1440">
            <v>147.62229919433594</v>
          </cell>
          <cell r="N1440">
            <v>902.0406494140625</v>
          </cell>
          <cell r="Q1440">
            <v>6889.17578125</v>
          </cell>
        </row>
        <row r="1441">
          <cell r="E1441">
            <v>66.949180603027344</v>
          </cell>
          <cell r="G1441">
            <v>430.98733520507813</v>
          </cell>
          <cell r="K1441">
            <v>3041.01513671875</v>
          </cell>
          <cell r="L1441">
            <v>149.83750915527344</v>
          </cell>
          <cell r="N1441">
            <v>964.58349609375</v>
          </cell>
          <cell r="Q1441">
            <v>7256.92578125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idra.ibge.gov.br/tabela/1846" TargetMode="External"/><Relationship Id="rId2" Type="http://schemas.openxmlformats.org/officeDocument/2006/relationships/hyperlink" Target="https://sidra.ibge.gov.br/tabela/6612" TargetMode="External"/><Relationship Id="rId1" Type="http://schemas.openxmlformats.org/officeDocument/2006/relationships/hyperlink" Target="https://sidra.ibge.gov.br/tabela/1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8"/>
  <sheetViews>
    <sheetView tabSelected="1" topLeftCell="D19" workbookViewId="0">
      <selection activeCell="Q48" sqref="Q48"/>
    </sheetView>
  </sheetViews>
  <sheetFormatPr defaultRowHeight="15" x14ac:dyDescent="0.25"/>
  <cols>
    <col min="2" max="2" width="16.140625" bestFit="1" customWidth="1"/>
    <col min="3" max="4" width="9.28515625" bestFit="1" customWidth="1"/>
    <col min="5" max="5" width="10.7109375" bestFit="1" customWidth="1"/>
    <col min="6" max="6" width="9.28515625" bestFit="1" customWidth="1"/>
    <col min="11" max="11" width="12.42578125" bestFit="1" customWidth="1"/>
    <col min="12" max="12" width="13.28515625" bestFit="1" customWidth="1"/>
    <col min="13" max="13" width="12" bestFit="1" customWidth="1"/>
    <col min="14" max="14" width="12.7109375" bestFit="1" customWidth="1"/>
    <col min="17" max="17" width="17.28515625" bestFit="1" customWidth="1"/>
    <col min="20" max="20" width="13.28515625" bestFit="1" customWidth="1"/>
    <col min="27" max="27" width="16.5703125" bestFit="1" customWidth="1"/>
    <col min="28" max="28" width="17.42578125" bestFit="1" customWidth="1"/>
    <col min="49" max="49" width="14.7109375" bestFit="1" customWidth="1"/>
  </cols>
  <sheetData>
    <row r="1" spans="1:53" x14ac:dyDescent="0.25">
      <c r="A1" t="s">
        <v>121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H1" t="s">
        <v>137</v>
      </c>
      <c r="I1" t="str">
        <f>C1</f>
        <v>pib_1995</v>
      </c>
      <c r="J1" t="str">
        <f t="shared" ref="J1:L1" si="0">D1</f>
        <v>fbkf_1995</v>
      </c>
      <c r="K1" t="str">
        <f t="shared" si="0"/>
        <v>pib_corrente</v>
      </c>
      <c r="L1" t="str">
        <f t="shared" si="0"/>
        <v>fbkf_corrente</v>
      </c>
      <c r="M1" t="s">
        <v>118</v>
      </c>
      <c r="N1" t="s">
        <v>119</v>
      </c>
      <c r="O1" t="s">
        <v>120</v>
      </c>
      <c r="P1" t="s">
        <v>134</v>
      </c>
      <c r="Q1" t="s">
        <v>122</v>
      </c>
      <c r="R1" t="s">
        <v>123</v>
      </c>
      <c r="S1">
        <v>100</v>
      </c>
      <c r="T1" t="s">
        <v>124</v>
      </c>
      <c r="U1" t="s">
        <v>125</v>
      </c>
      <c r="V1" t="s">
        <v>139</v>
      </c>
      <c r="W1" s="8" t="s">
        <v>126</v>
      </c>
      <c r="X1" s="8" t="s">
        <v>127</v>
      </c>
      <c r="Y1" s="8" t="s">
        <v>128</v>
      </c>
      <c r="Z1" s="8" t="s">
        <v>129</v>
      </c>
      <c r="AA1" t="s">
        <v>130</v>
      </c>
      <c r="AB1" t="s">
        <v>131</v>
      </c>
      <c r="AC1" t="s">
        <v>138</v>
      </c>
      <c r="AD1" t="s">
        <v>135</v>
      </c>
      <c r="AE1" t="s">
        <v>132</v>
      </c>
      <c r="AF1" t="s">
        <v>133</v>
      </c>
      <c r="AG1" s="14" t="s">
        <v>136</v>
      </c>
      <c r="AH1" t="str">
        <f>LEFT(AG1,10) &amp; RIGHT(AG1,4) + 1</f>
        <v>taxa_inv_p2002</v>
      </c>
      <c r="AI1" t="str">
        <f t="shared" ref="AI1:BA1" si="1">LEFT(AH1,10) &amp; RIGHT(AH1,4) + 1</f>
        <v>taxa_inv_p2003</v>
      </c>
      <c r="AJ1" t="str">
        <f t="shared" si="1"/>
        <v>taxa_inv_p2004</v>
      </c>
      <c r="AK1" t="str">
        <f t="shared" si="1"/>
        <v>taxa_inv_p2005</v>
      </c>
      <c r="AL1" t="str">
        <f t="shared" si="1"/>
        <v>taxa_inv_p2006</v>
      </c>
      <c r="AM1" t="str">
        <f t="shared" si="1"/>
        <v>taxa_inv_p2007</v>
      </c>
      <c r="AN1" t="str">
        <f t="shared" si="1"/>
        <v>taxa_inv_p2008</v>
      </c>
      <c r="AO1" t="str">
        <f t="shared" si="1"/>
        <v>taxa_inv_p2009</v>
      </c>
      <c r="AP1" t="str">
        <f t="shared" si="1"/>
        <v>taxa_inv_p2010</v>
      </c>
      <c r="AQ1" t="str">
        <f t="shared" si="1"/>
        <v>taxa_inv_p2011</v>
      </c>
      <c r="AR1" t="str">
        <f t="shared" si="1"/>
        <v>taxa_inv_p2012</v>
      </c>
      <c r="AS1" t="str">
        <f t="shared" si="1"/>
        <v>taxa_inv_p2013</v>
      </c>
      <c r="AT1" t="str">
        <f t="shared" si="1"/>
        <v>taxa_inv_p2014</v>
      </c>
      <c r="AU1" t="str">
        <f t="shared" si="1"/>
        <v>taxa_inv_p2015</v>
      </c>
      <c r="AV1" t="str">
        <f t="shared" si="1"/>
        <v>taxa_inv_p2016</v>
      </c>
      <c r="AW1" t="str">
        <f t="shared" si="1"/>
        <v>taxa_inv_p2017</v>
      </c>
      <c r="AX1" t="str">
        <f t="shared" si="1"/>
        <v>taxa_inv_p2018</v>
      </c>
      <c r="AY1" t="str">
        <f t="shared" si="1"/>
        <v>taxa_inv_p2019</v>
      </c>
      <c r="AZ1" t="str">
        <f t="shared" si="1"/>
        <v>taxa_inv_p2020</v>
      </c>
      <c r="BA1" t="str">
        <f t="shared" si="1"/>
        <v>taxa_inv_p2021</v>
      </c>
    </row>
    <row r="2" spans="1:53" x14ac:dyDescent="0.25">
      <c r="A2">
        <f>RIGHT(B2,4)*1</f>
        <v>1996</v>
      </c>
      <c r="B2" t="s">
        <v>11</v>
      </c>
      <c r="C2" s="2">
        <v>170920</v>
      </c>
      <c r="D2" s="2">
        <v>33266.71</v>
      </c>
      <c r="E2" s="2">
        <v>189323</v>
      </c>
      <c r="F2" s="2">
        <v>35403</v>
      </c>
      <c r="H2" cm="1">
        <f t="array" ref="H2:H28">_xlfn.UNIQUE(A2:A108)</f>
        <v>1996</v>
      </c>
      <c r="I2" s="2">
        <f>SUMIFS(C$2:C$108,$A$2:$A$108,$H2)</f>
        <v>721585.95</v>
      </c>
      <c r="J2" s="2">
        <f t="shared" ref="J2:J28" si="2">SUMIFS(D$2:D$108,$A$2:$A$108,$H2)</f>
        <v>144931.76</v>
      </c>
      <c r="K2" s="2">
        <f t="shared" ref="K2:K28" si="3">SUMIFS(E$2:E$108,$A$2:$A$108,$H2)</f>
        <v>854763</v>
      </c>
      <c r="L2" s="2">
        <f t="shared" ref="L2:L28" si="4">SUMIFS(F$2:F$108,$A$2:$A$108,$H2)</f>
        <v>159334</v>
      </c>
      <c r="Q2" s="3">
        <f>L2/K2</f>
        <v>0.18640722633057349</v>
      </c>
      <c r="R2" s="3">
        <f>J2/I2</f>
        <v>0.20085169341226783</v>
      </c>
      <c r="S2">
        <v>100</v>
      </c>
      <c r="T2" s="2">
        <f t="shared" ref="T2:T21" si="5">T3*I2/I3</f>
        <v>4065696.1798390616</v>
      </c>
      <c r="U2" s="2">
        <f t="shared" ref="U2:U22" si="6">U3*J2/J3</f>
        <v>703388.29875775939</v>
      </c>
      <c r="V2" s="3">
        <f>U2/T2</f>
        <v>0.17300562256612168</v>
      </c>
      <c r="W2" s="9">
        <f>[1]Dataset!E1418+[1]Dataset!G1418</f>
        <v>361.013427734375</v>
      </c>
      <c r="X2" s="9">
        <f>[1]Dataset!K1418</f>
        <v>1854.14501953125</v>
      </c>
      <c r="Y2" s="9">
        <f>[1]Dataset!L1418+[1]Dataset!N1418</f>
        <v>157.19726943969727</v>
      </c>
      <c r="Z2" s="9">
        <f>[1]Dataset!Q1418</f>
        <v>853.95538330078125</v>
      </c>
      <c r="AE2" s="3">
        <f>W2/X2</f>
        <v>0.19470614430452884</v>
      </c>
      <c r="AF2" s="3">
        <f>Y2/Z2</f>
        <v>0.18408136129089667</v>
      </c>
      <c r="AG2" s="15">
        <f t="shared" ref="AG2:BA8" si="7">AG3*$R2/$R3</f>
        <v>0.19400346449748582</v>
      </c>
      <c r="AH2" s="4">
        <f t="shared" ref="AH2:BA7" si="8">AH3*$R2/$R3</f>
        <v>0.19743924408111913</v>
      </c>
      <c r="AI2" s="4">
        <f t="shared" ref="AI2:BA8" si="9">AI3*$R2/$R3</f>
        <v>0.19264766473079917</v>
      </c>
      <c r="AJ2" s="4">
        <f t="shared" ref="AJ2:BA9" si="10">AJ3*$R2/$R3</f>
        <v>0.19589663517017075</v>
      </c>
      <c r="AK2" s="4">
        <f t="shared" ref="AK2:BA10" si="11">AK3*$R2/$R3</f>
        <v>0.19526798840550727</v>
      </c>
      <c r="AL2" s="4">
        <f t="shared" ref="AL2:BA11" si="12">AL3*$R2/$R3</f>
        <v>0.19204705301918371</v>
      </c>
      <c r="AM2" s="4">
        <f t="shared" ref="AM2:BA12" si="13">AM3*$R2/$R3</f>
        <v>0.19026001074137719</v>
      </c>
      <c r="AN2" s="4">
        <f t="shared" ref="AN2:BA12" si="14">AN3*$R2/$R3</f>
        <v>0.19182281955399916</v>
      </c>
      <c r="AO2" s="4">
        <f t="shared" ref="AO2:BA12" si="15">AO3*$R2/$R3</f>
        <v>0.19289741013004894</v>
      </c>
      <c r="AP2" s="4">
        <f t="shared" ref="AP2:BA12" si="16">AP3*$R2/$R3</f>
        <v>0.18919684906426321</v>
      </c>
      <c r="AQ2" s="4">
        <f t="shared" ref="AQ2:BA12" si="17">AQ3*$R2/$R3</f>
        <v>0.18479898006714976</v>
      </c>
      <c r="AR2" s="4">
        <f t="shared" ref="AR2:BA12" si="18">AR3*$R2/$R3</f>
        <v>0.18787091680312953</v>
      </c>
      <c r="AS2" s="4">
        <f t="shared" ref="AS2:BA12" si="19">AS3*$R2/$R3</f>
        <v>0.18458332145325976</v>
      </c>
      <c r="AT2" s="4">
        <f t="shared" ref="AT2:BA12" si="20">AT3*$R2/$R3</f>
        <v>0.18407268831253948</v>
      </c>
      <c r="AU2" s="4">
        <f t="shared" ref="AU2:BA12" si="21">AU3*$R2/$R3</f>
        <v>0.18516990561847349</v>
      </c>
      <c r="AV2" s="4">
        <f t="shared" ref="AV2:BA17" si="22">AV3*$R2/$R3</f>
        <v>0.17741257912424793</v>
      </c>
      <c r="AW2" s="4">
        <f t="shared" ref="AW2:BA6" si="23">AW3*$R2/$R3</f>
        <v>0.17300562256612162</v>
      </c>
      <c r="AX2" s="4">
        <f t="shared" ref="AX2:BA17" si="24">AX3*$R2/$R3</f>
        <v>0.17351994439692475</v>
      </c>
      <c r="AY2" s="4">
        <f t="shared" ref="AY2:BA17" si="25">AY3*$R2/$R3</f>
        <v>0.17302605957034659</v>
      </c>
      <c r="AZ2" s="4">
        <f t="shared" ref="AZ2:BA17" si="26">AZ3*$R2/$R3</f>
        <v>0.18233091712337446</v>
      </c>
      <c r="BA2" s="4">
        <f t="shared" ref="BA2:BA23" si="27">BA3*$R2/$R3</f>
        <v>0.1874946703419485</v>
      </c>
    </row>
    <row r="3" spans="1:53" x14ac:dyDescent="0.25">
      <c r="A3">
        <f t="shared" ref="A3:A66" si="28">RIGHT(B3,4)*1</f>
        <v>1996</v>
      </c>
      <c r="B3" t="s">
        <v>12</v>
      </c>
      <c r="C3" s="2">
        <v>176708.75</v>
      </c>
      <c r="D3" s="2">
        <v>36227.64</v>
      </c>
      <c r="E3" s="2">
        <v>204611</v>
      </c>
      <c r="F3" s="2">
        <v>39326</v>
      </c>
      <c r="H3">
        <v>1997</v>
      </c>
      <c r="I3" s="2">
        <f t="shared" ref="I3:I28" si="29">SUMIFS(C$2:C$108,$A$2:$A$108,$H3)</f>
        <v>746082.67</v>
      </c>
      <c r="J3" s="2">
        <f t="shared" si="2"/>
        <v>157132.29</v>
      </c>
      <c r="K3" s="2">
        <f t="shared" si="3"/>
        <v>952089</v>
      </c>
      <c r="L3" s="2">
        <f t="shared" si="4"/>
        <v>182067</v>
      </c>
      <c r="M3" s="3">
        <f>(K3/K2) / (I3/I2) - 1</f>
        <v>7.7290795102396226E-2</v>
      </c>
      <c r="N3" s="3">
        <f t="shared" ref="N3:N28" si="30">(L3/L2) / (J3/J2) - 1</f>
        <v>5.3952172784410557E-2</v>
      </c>
      <c r="O3" s="7">
        <f>N3/M3*100</f>
        <v>69.804137365819258</v>
      </c>
      <c r="P3" s="10">
        <f t="shared" ref="P3:P22" si="31">P4 / ((1+N4)/(1+M4))</f>
        <v>105.41210384591537</v>
      </c>
      <c r="Q3" s="3">
        <f t="shared" ref="Q3:Q28" si="32">L3/K3</f>
        <v>0.19122897124113397</v>
      </c>
      <c r="R3" s="3">
        <f t="shared" ref="R3:R28" si="33">J3/I3</f>
        <v>0.21060975722703759</v>
      </c>
      <c r="S3">
        <v>100</v>
      </c>
      <c r="T3" s="2">
        <f t="shared" si="5"/>
        <v>4203720.2377112908</v>
      </c>
      <c r="U3" s="2">
        <f t="shared" si="6"/>
        <v>762600.37236152298</v>
      </c>
      <c r="V3" s="3">
        <f t="shared" ref="V3:V28" si="34">U3/T3</f>
        <v>0.18141082879880693</v>
      </c>
      <c r="W3" s="9">
        <f>[1]Dataset!E1419+[1]Dataset!G1419</f>
        <v>392.5401611328125</v>
      </c>
      <c r="X3" s="9">
        <f>[1]Dataset!K1419</f>
        <v>1916.727294921875</v>
      </c>
      <c r="Y3" s="9">
        <f>[1]Dataset!L1419+[1]Dataset!N1419</f>
        <v>180.10856628417969</v>
      </c>
      <c r="Z3" s="9">
        <f>[1]Dataset!Q1419</f>
        <v>950.26300048828125</v>
      </c>
      <c r="AA3" s="3">
        <f>(Z3/Z2) / (X3/X2) - 1</f>
        <v>7.6445411159410837E-2</v>
      </c>
      <c r="AB3" s="3">
        <f>(Y3/Y2) / (W3/W2) - 1</f>
        <v>5.3728266765286525E-2</v>
      </c>
      <c r="AC3" s="7">
        <f>AB3/AA3*100</f>
        <v>70.283181096701171</v>
      </c>
      <c r="AD3" s="10">
        <f t="shared" ref="AD3:AD22" si="35">AD4 / ((1+AB4)/(1+AA4))</f>
        <v>100.35855565135415</v>
      </c>
      <c r="AE3" s="3">
        <f>W3/X3</f>
        <v>0.20479708416152767</v>
      </c>
      <c r="AF3" s="3">
        <f>Y3/Z3</f>
        <v>0.18953549300733907</v>
      </c>
      <c r="AG3" s="15">
        <f t="shared" si="7"/>
        <v>0.20342881787485126</v>
      </c>
      <c r="AH3" s="4">
        <f t="shared" si="8"/>
        <v>0.20703151940900935</v>
      </c>
      <c r="AI3" s="4">
        <f t="shared" si="9"/>
        <v>0.20200714870762029</v>
      </c>
      <c r="AJ3" s="4">
        <f t="shared" si="10"/>
        <v>0.20541396526887951</v>
      </c>
      <c r="AK3" s="4">
        <f t="shared" si="11"/>
        <v>0.20475477668929618</v>
      </c>
      <c r="AL3" s="4">
        <f t="shared" si="12"/>
        <v>0.2013773572200703</v>
      </c>
      <c r="AM3" s="4">
        <f t="shared" si="13"/>
        <v>0.19950349430216724</v>
      </c>
      <c r="AN3" s="4">
        <f t="shared" si="14"/>
        <v>0.20114222972444218</v>
      </c>
      <c r="AO3" s="4">
        <f t="shared" si="15"/>
        <v>0.20226902759452914</v>
      </c>
      <c r="AP3" s="4">
        <f t="shared" si="16"/>
        <v>0.19838868058610629</v>
      </c>
      <c r="AQ3" s="4">
        <f t="shared" si="17"/>
        <v>0.19377714803657886</v>
      </c>
      <c r="AR3" s="4">
        <f t="shared" si="18"/>
        <v>0.1969983299902382</v>
      </c>
      <c r="AS3" s="4">
        <f t="shared" si="19"/>
        <v>0.19355101198791699</v>
      </c>
      <c r="AT3" s="4">
        <f t="shared" si="20"/>
        <v>0.19301557053869586</v>
      </c>
      <c r="AU3" s="4">
        <f t="shared" si="21"/>
        <v>0.19416609442277258</v>
      </c>
      <c r="AV3" s="4">
        <f t="shared" si="22"/>
        <v>0.18603189041421467</v>
      </c>
      <c r="AW3" s="4">
        <f t="shared" si="23"/>
        <v>0.18141082879880691</v>
      </c>
      <c r="AX3" s="4">
        <f t="shared" si="24"/>
        <v>0.18195013814732047</v>
      </c>
      <c r="AY3" s="4">
        <f t="shared" si="25"/>
        <v>0.18143225870275811</v>
      </c>
      <c r="AZ3" s="4">
        <f t="shared" si="26"/>
        <v>0.1911891781341164</v>
      </c>
      <c r="BA3" s="4">
        <f t="shared" si="27"/>
        <v>0.19660380418614545</v>
      </c>
    </row>
    <row r="4" spans="1:53" x14ac:dyDescent="0.25">
      <c r="A4">
        <f t="shared" si="28"/>
        <v>1996</v>
      </c>
      <c r="B4" t="s">
        <v>13</v>
      </c>
      <c r="C4" s="2">
        <v>189844.26</v>
      </c>
      <c r="D4" s="2">
        <v>37688.089999999997</v>
      </c>
      <c r="E4" s="2">
        <v>221513</v>
      </c>
      <c r="F4" s="2">
        <v>41418</v>
      </c>
      <c r="H4">
        <v>1998</v>
      </c>
      <c r="I4" s="2">
        <f t="shared" si="29"/>
        <v>748605.16999999993</v>
      </c>
      <c r="J4" s="2">
        <f t="shared" si="2"/>
        <v>156874.84</v>
      </c>
      <c r="K4" s="2">
        <f t="shared" si="3"/>
        <v>1002351</v>
      </c>
      <c r="L4" s="2">
        <f t="shared" si="4"/>
        <v>185859</v>
      </c>
      <c r="M4" s="3">
        <f t="shared" ref="M4:M28" si="36">(K4/K3) / (I4/I3) - 1</f>
        <v>4.9243797633136355E-2</v>
      </c>
      <c r="N4" s="3">
        <f t="shared" si="30"/>
        <v>2.2502795145970866E-2</v>
      </c>
      <c r="O4" s="7">
        <f t="shared" ref="O4:O28" si="37">N4/M4*100</f>
        <v>45.696709489417287</v>
      </c>
      <c r="P4" s="10">
        <f t="shared" si="31"/>
        <v>102.72557347282226</v>
      </c>
      <c r="Q4" s="3">
        <f t="shared" si="32"/>
        <v>0.18542307036157993</v>
      </c>
      <c r="R4" s="3">
        <f t="shared" si="33"/>
        <v>0.20955618032934506</v>
      </c>
      <c r="S4">
        <v>100</v>
      </c>
      <c r="T4" s="2">
        <f t="shared" si="5"/>
        <v>4217932.9848048892</v>
      </c>
      <c r="U4" s="2">
        <f t="shared" si="6"/>
        <v>761350.90628510749</v>
      </c>
      <c r="V4" s="3">
        <f t="shared" si="34"/>
        <v>0.18050331976062101</v>
      </c>
      <c r="W4" s="9">
        <f>[1]Dataset!E1420+[1]Dataset!G1420</f>
        <v>391.19266510009766</v>
      </c>
      <c r="X4" s="9">
        <f>[1]Dataset!K1420</f>
        <v>1917.40478515625</v>
      </c>
      <c r="Y4" s="9">
        <f>[1]Dataset!L1420+[1]Dataset!N1420</f>
        <v>183.46489334106445</v>
      </c>
      <c r="Z4" s="9">
        <f>[1]Dataset!Q1420</f>
        <v>990.866943359375</v>
      </c>
      <c r="AA4" s="3">
        <f t="shared" ref="AA4:AA25" si="38">(Z4/Z3) / (X4/X3) - 1</f>
        <v>4.2360728350284926E-2</v>
      </c>
      <c r="AB4" s="3">
        <f t="shared" ref="AB4:AB25" si="39">(Y4/Y3) / (W4/W3) - 1</f>
        <v>2.214379578363479E-2</v>
      </c>
      <c r="AC4" s="7">
        <f t="shared" ref="AC4:AC25" si="40">AB4/AA4*100</f>
        <v>52.274350904747479</v>
      </c>
      <c r="AD4" s="10">
        <f t="shared" si="35"/>
        <v>98.412068128458912</v>
      </c>
      <c r="AE4" s="3">
        <f t="shared" ref="AE4:AE25" si="41">W4/X4</f>
        <v>0.20402195098737028</v>
      </c>
      <c r="AF4" s="3">
        <f t="shared" ref="AF4:AF25" si="42">Y4/Z4</f>
        <v>0.18515593296417401</v>
      </c>
      <c r="AG4" s="15">
        <f t="shared" si="7"/>
        <v>0.20241116368038389</v>
      </c>
      <c r="AH4" s="4">
        <f t="shared" si="8"/>
        <v>0.20599584267296725</v>
      </c>
      <c r="AI4" s="4">
        <f t="shared" si="9"/>
        <v>0.20099660642387579</v>
      </c>
      <c r="AJ4" s="4">
        <f t="shared" si="10"/>
        <v>0.20438638035961337</v>
      </c>
      <c r="AK4" s="4">
        <f t="shared" si="11"/>
        <v>0.20373048937586707</v>
      </c>
      <c r="AL4" s="4">
        <f t="shared" si="12"/>
        <v>0.20036996547298838</v>
      </c>
      <c r="AM4" s="4">
        <f t="shared" si="13"/>
        <v>0.19850547656845363</v>
      </c>
      <c r="AN4" s="4">
        <f t="shared" si="14"/>
        <v>0.20013601420442906</v>
      </c>
      <c r="AO4" s="4">
        <f t="shared" si="15"/>
        <v>0.20125717525967934</v>
      </c>
      <c r="AP4" s="4">
        <f t="shared" si="16"/>
        <v>0.1973962397164086</v>
      </c>
      <c r="AQ4" s="4">
        <f t="shared" si="17"/>
        <v>0.19280777639321287</v>
      </c>
      <c r="AR4" s="4">
        <f t="shared" si="18"/>
        <v>0.19601284435987407</v>
      </c>
      <c r="AS4" s="4">
        <f t="shared" si="19"/>
        <v>0.19258277159183862</v>
      </c>
      <c r="AT4" s="4">
        <f t="shared" si="20"/>
        <v>0.1920500086925023</v>
      </c>
      <c r="AU4" s="4">
        <f t="shared" si="21"/>
        <v>0.19319477707217855</v>
      </c>
      <c r="AV4" s="4">
        <f t="shared" si="22"/>
        <v>0.18510126448047315</v>
      </c>
      <c r="AW4" s="4">
        <f t="shared" ref="AN2:BA26" si="43">AW5*$R4/$R5</f>
        <v>0.18050331976062098</v>
      </c>
      <c r="AX4" s="4">
        <f t="shared" si="24"/>
        <v>0.18103993121005438</v>
      </c>
      <c r="AY4" s="4">
        <f t="shared" si="25"/>
        <v>0.18052464246131616</v>
      </c>
      <c r="AZ4" s="4">
        <f t="shared" si="26"/>
        <v>0.19023275282969054</v>
      </c>
      <c r="BA4" s="4">
        <f t="shared" si="27"/>
        <v>0.19562029217408944</v>
      </c>
    </row>
    <row r="5" spans="1:53" x14ac:dyDescent="0.25">
      <c r="A5">
        <f t="shared" si="28"/>
        <v>1996</v>
      </c>
      <c r="B5" t="s">
        <v>14</v>
      </c>
      <c r="C5" s="2">
        <v>184112.94</v>
      </c>
      <c r="D5" s="2">
        <v>37749.32</v>
      </c>
      <c r="E5" s="2">
        <v>239316</v>
      </c>
      <c r="F5" s="2">
        <v>43187</v>
      </c>
      <c r="H5">
        <v>1999</v>
      </c>
      <c r="I5" s="2">
        <f t="shared" si="29"/>
        <v>752108.16999999993</v>
      </c>
      <c r="J5" s="2">
        <f t="shared" si="2"/>
        <v>142951.71999999997</v>
      </c>
      <c r="K5" s="2">
        <f t="shared" si="3"/>
        <v>1087711</v>
      </c>
      <c r="L5" s="2">
        <f t="shared" si="4"/>
        <v>185088</v>
      </c>
      <c r="M5" s="3">
        <f t="shared" si="36"/>
        <v>8.0105576532290446E-2</v>
      </c>
      <c r="N5" s="3">
        <f t="shared" si="30"/>
        <v>9.2845019032132159E-2</v>
      </c>
      <c r="O5" s="7">
        <f t="shared" si="37"/>
        <v>115.90331541363599</v>
      </c>
      <c r="P5" s="10">
        <f t="shared" si="31"/>
        <v>103.93718330518864</v>
      </c>
      <c r="Q5" s="3">
        <f t="shared" si="32"/>
        <v>0.17016284656494235</v>
      </c>
      <c r="R5" s="3">
        <f t="shared" si="33"/>
        <v>0.19006803236826955</v>
      </c>
      <c r="S5">
        <v>100</v>
      </c>
      <c r="T5" s="2">
        <f t="shared" si="5"/>
        <v>4237670.2506399238</v>
      </c>
      <c r="U5" s="2">
        <f t="shared" si="6"/>
        <v>693778.69374728866</v>
      </c>
      <c r="V5" s="3">
        <f t="shared" si="34"/>
        <v>0.16371700786358312</v>
      </c>
      <c r="W5" s="9">
        <f>[1]Dataset!E1421+[1]Dataset!G1421</f>
        <v>359.129638671875</v>
      </c>
      <c r="X5" s="9">
        <f>[1]Dataset!K1421</f>
        <v>1922.2762451171875</v>
      </c>
      <c r="Y5" s="9">
        <f>[1]Dataset!L1421+[1]Dataset!N1421</f>
        <v>184.09640121459961</v>
      </c>
      <c r="Z5" s="9">
        <f>[1]Dataset!Q1421</f>
        <v>1077.6055908203125</v>
      </c>
      <c r="AA5" s="3">
        <f t="shared" si="38"/>
        <v>8.4782083527150887E-2</v>
      </c>
      <c r="AB5" s="3">
        <f t="shared" si="39"/>
        <v>9.3029241467104562E-2</v>
      </c>
      <c r="AC5" s="7">
        <f t="shared" si="40"/>
        <v>109.72747731224672</v>
      </c>
      <c r="AD5" s="10">
        <f t="shared" si="35"/>
        <v>99.160255143507982</v>
      </c>
      <c r="AE5" s="3">
        <f t="shared" si="41"/>
        <v>0.1868251972546128</v>
      </c>
      <c r="AF5" s="3">
        <f t="shared" si="42"/>
        <v>0.1708383872381905</v>
      </c>
      <c r="AG5" s="15">
        <f t="shared" si="7"/>
        <v>0.18358748260079316</v>
      </c>
      <c r="AH5" s="4">
        <f t="shared" si="8"/>
        <v>0.18683879631400072</v>
      </c>
      <c r="AI5" s="4">
        <f t="shared" si="9"/>
        <v>0.18230447527552984</v>
      </c>
      <c r="AJ5" s="4">
        <f t="shared" si="10"/>
        <v>0.18537900956569636</v>
      </c>
      <c r="AK5" s="4">
        <f t="shared" si="11"/>
        <v>0.18478411463807923</v>
      </c>
      <c r="AL5" s="4">
        <f t="shared" si="12"/>
        <v>0.1817361102082273</v>
      </c>
      <c r="AM5" s="4">
        <f t="shared" si="13"/>
        <v>0.1800450136397537</v>
      </c>
      <c r="AN5" s="4">
        <f t="shared" si="14"/>
        <v>0.18152391576368626</v>
      </c>
      <c r="AO5" s="4">
        <f t="shared" si="15"/>
        <v>0.18254081192682706</v>
      </c>
      <c r="AP5" s="4">
        <f t="shared" si="16"/>
        <v>0.17903893276174179</v>
      </c>
      <c r="AQ5" s="4">
        <f t="shared" si="17"/>
        <v>0.17487718389772292</v>
      </c>
      <c r="AR5" s="4">
        <f t="shared" si="18"/>
        <v>0.17778418936552853</v>
      </c>
      <c r="AS5" s="4">
        <f t="shared" si="19"/>
        <v>0.17467310392354415</v>
      </c>
      <c r="AT5" s="4">
        <f t="shared" si="20"/>
        <v>0.17418988650740053</v>
      </c>
      <c r="AU5" s="4">
        <f t="shared" si="21"/>
        <v>0.17522819457877556</v>
      </c>
      <c r="AV5" s="4">
        <f t="shared" si="22"/>
        <v>0.16788735638046715</v>
      </c>
      <c r="AW5" s="4">
        <f t="shared" ref="AW5:BA20" si="44">AW6*$R5/$R6</f>
        <v>0.16371700786358309</v>
      </c>
      <c r="AX5" s="4">
        <f t="shared" si="24"/>
        <v>0.16420371592525798</v>
      </c>
      <c r="AY5" s="4">
        <f t="shared" si="25"/>
        <v>0.16373634761180497</v>
      </c>
      <c r="AZ5" s="4">
        <f t="shared" si="26"/>
        <v>0.17254163043778001</v>
      </c>
      <c r="BA5" s="4">
        <f t="shared" si="27"/>
        <v>0.17742814345251043</v>
      </c>
    </row>
    <row r="6" spans="1:53" x14ac:dyDescent="0.25">
      <c r="A6">
        <f t="shared" si="28"/>
        <v>1997</v>
      </c>
      <c r="B6" t="s">
        <v>15</v>
      </c>
      <c r="C6" s="2">
        <v>176732.25</v>
      </c>
      <c r="D6" s="2">
        <v>37012.82</v>
      </c>
      <c r="E6" s="2">
        <v>219117</v>
      </c>
      <c r="F6" s="2">
        <v>42697</v>
      </c>
      <c r="H6">
        <v>2000</v>
      </c>
      <c r="I6" s="2">
        <f t="shared" si="29"/>
        <v>785110.29</v>
      </c>
      <c r="J6" s="2">
        <f t="shared" si="2"/>
        <v>149832.26</v>
      </c>
      <c r="K6" s="2">
        <f t="shared" si="3"/>
        <v>1199093</v>
      </c>
      <c r="L6" s="2">
        <f t="shared" si="4"/>
        <v>219488</v>
      </c>
      <c r="M6" s="3">
        <f t="shared" si="36"/>
        <v>5.6060950069171778E-2</v>
      </c>
      <c r="N6" s="3">
        <f t="shared" si="30"/>
        <v>0.13140103965064687</v>
      </c>
      <c r="O6" s="7">
        <f t="shared" si="37"/>
        <v>234.389605400043</v>
      </c>
      <c r="P6" s="10">
        <f t="shared" si="31"/>
        <v>111.35213099409447</v>
      </c>
      <c r="Q6" s="3">
        <f t="shared" si="32"/>
        <v>0.18304501819291749</v>
      </c>
      <c r="R6" s="3">
        <f t="shared" si="33"/>
        <v>0.19084230828257262</v>
      </c>
      <c r="S6">
        <v>100</v>
      </c>
      <c r="T6" s="2">
        <f t="shared" si="5"/>
        <v>4423617.0435487805</v>
      </c>
      <c r="U6" s="2">
        <f t="shared" si="6"/>
        <v>727171.59068812989</v>
      </c>
      <c r="V6" s="3">
        <f t="shared" si="34"/>
        <v>0.16438393819569141</v>
      </c>
      <c r="W6" s="9">
        <f>[1]Dataset!E1422+[1]Dataset!G1422</f>
        <v>377.20391082763672</v>
      </c>
      <c r="X6" s="9">
        <f>[1]Dataset!K1422</f>
        <v>2005.0533447265625</v>
      </c>
      <c r="Y6" s="9">
        <f>[1]Dataset!L1422+[1]Dataset!N1422</f>
        <v>218.76920700073242</v>
      </c>
      <c r="Z6" s="9">
        <f>[1]Dataset!Q1422</f>
        <v>1193.442626953125</v>
      </c>
      <c r="AA6" s="3">
        <f t="shared" si="38"/>
        <v>6.1772755427574655E-2</v>
      </c>
      <c r="AB6" s="3">
        <f t="shared" si="39"/>
        <v>0.1313994296494958</v>
      </c>
      <c r="AC6" s="7">
        <f t="shared" si="40"/>
        <v>212.71421153222607</v>
      </c>
      <c r="AD6" s="10">
        <f t="shared" si="35"/>
        <v>105.66277533471339</v>
      </c>
      <c r="AE6" s="3">
        <f t="shared" si="41"/>
        <v>0.1881266210795392</v>
      </c>
      <c r="AF6" s="3">
        <f t="shared" si="42"/>
        <v>0.18330936239411286</v>
      </c>
      <c r="AG6" s="15">
        <f t="shared" si="7"/>
        <v>0.18433535884370553</v>
      </c>
      <c r="AH6" s="4">
        <f t="shared" si="8"/>
        <v>0.18759991736124243</v>
      </c>
      <c r="AI6" s="4">
        <f t="shared" si="9"/>
        <v>0.18304712496004916</v>
      </c>
      <c r="AJ6" s="4">
        <f t="shared" si="10"/>
        <v>0.18613418391214287</v>
      </c>
      <c r="AK6" s="4">
        <f t="shared" si="11"/>
        <v>0.18553686557429591</v>
      </c>
      <c r="AL6" s="4">
        <f t="shared" si="12"/>
        <v>0.18247644455661849</v>
      </c>
      <c r="AM6" s="4">
        <f t="shared" si="13"/>
        <v>0.18077845900568204</v>
      </c>
      <c r="AN6" s="4">
        <f t="shared" si="14"/>
        <v>0.18226338570029021</v>
      </c>
      <c r="AO6" s="4">
        <f t="shared" si="15"/>
        <v>0.18328442437070411</v>
      </c>
      <c r="AP6" s="4">
        <f t="shared" si="16"/>
        <v>0.17976827967838346</v>
      </c>
      <c r="AQ6" s="4">
        <f t="shared" si="17"/>
        <v>0.17558957719061924</v>
      </c>
      <c r="AR6" s="4">
        <f t="shared" si="18"/>
        <v>0.17850842486191601</v>
      </c>
      <c r="AS6" s="4">
        <f t="shared" si="19"/>
        <v>0.17538466586039059</v>
      </c>
      <c r="AT6" s="4">
        <f t="shared" si="20"/>
        <v>0.17489947997221078</v>
      </c>
      <c r="AU6" s="4">
        <f t="shared" si="21"/>
        <v>0.17594201777607302</v>
      </c>
      <c r="AV6" s="4">
        <f t="shared" si="22"/>
        <v>0.16857127536853531</v>
      </c>
      <c r="AW6" s="4">
        <f t="shared" si="44"/>
        <v>0.16438393819569136</v>
      </c>
      <c r="AX6" s="4">
        <f t="shared" si="24"/>
        <v>0.16487262894916749</v>
      </c>
      <c r="AY6" s="4">
        <f t="shared" si="25"/>
        <v>0.16440335672781525</v>
      </c>
      <c r="AZ6" s="4">
        <f t="shared" si="26"/>
        <v>0.17324450943851435</v>
      </c>
      <c r="BA6" s="4">
        <f t="shared" si="27"/>
        <v>0.17815092853258432</v>
      </c>
    </row>
    <row r="7" spans="1:53" x14ac:dyDescent="0.25">
      <c r="A7">
        <f t="shared" si="28"/>
        <v>1997</v>
      </c>
      <c r="B7" t="s">
        <v>16</v>
      </c>
      <c r="C7" s="2">
        <v>185109.48</v>
      </c>
      <c r="D7" s="2">
        <v>40103.56</v>
      </c>
      <c r="E7" s="2">
        <v>232890</v>
      </c>
      <c r="F7" s="2">
        <v>46189</v>
      </c>
      <c r="H7">
        <v>2001</v>
      </c>
      <c r="I7" s="2">
        <f t="shared" si="29"/>
        <v>796022.53</v>
      </c>
      <c r="J7" s="2">
        <f t="shared" si="2"/>
        <v>151786.78000000003</v>
      </c>
      <c r="K7" s="2">
        <f t="shared" si="3"/>
        <v>1315756</v>
      </c>
      <c r="L7" s="2">
        <f t="shared" si="4"/>
        <v>242336</v>
      </c>
      <c r="M7" s="3">
        <f t="shared" si="36"/>
        <v>8.2250514749196979E-2</v>
      </c>
      <c r="N7" s="3">
        <f t="shared" si="30"/>
        <v>8.9879631604185217E-2</v>
      </c>
      <c r="O7" s="7">
        <f t="shared" si="37"/>
        <v>109.27546396305408</v>
      </c>
      <c r="P7" s="10">
        <f t="shared" si="31"/>
        <v>112.13708642523397</v>
      </c>
      <c r="Q7" s="3">
        <f t="shared" si="32"/>
        <v>0.18418004554035855</v>
      </c>
      <c r="R7" s="3">
        <f t="shared" si="33"/>
        <v>0.19068151249437629</v>
      </c>
      <c r="S7">
        <v>100</v>
      </c>
      <c r="T7" s="2">
        <f t="shared" si="5"/>
        <v>4485100.852208701</v>
      </c>
      <c r="U7" s="2">
        <f t="shared" si="6"/>
        <v>736657.34106946818</v>
      </c>
      <c r="V7" s="3">
        <f t="shared" si="34"/>
        <v>0.16424543512922327</v>
      </c>
      <c r="W7" s="9">
        <f>[1]Dataset!E1423+[1]Dataset!G1423</f>
        <v>378.84867858886719</v>
      </c>
      <c r="X7" s="9">
        <f>[1]Dataset!K1423</f>
        <v>2031.3819580078125</v>
      </c>
      <c r="Y7" s="9">
        <f>[1]Dataset!L1423+[1]Dataset!N1423</f>
        <v>244.84803009033203</v>
      </c>
      <c r="Z7" s="9">
        <f>[1]Dataset!Q1423</f>
        <v>1317.54833984375</v>
      </c>
      <c r="AA7" s="3">
        <f t="shared" si="38"/>
        <v>8.9680936176135262E-2</v>
      </c>
      <c r="AB7" s="3">
        <f t="shared" si="39"/>
        <v>0.11434798411938596</v>
      </c>
      <c r="AC7" s="7">
        <f t="shared" si="40"/>
        <v>127.50534170919457</v>
      </c>
      <c r="AD7" s="10">
        <f t="shared" si="35"/>
        <v>108.05465781927307</v>
      </c>
      <c r="AE7" s="3">
        <f t="shared" si="41"/>
        <v>0.18649800304439357</v>
      </c>
      <c r="AF7" s="3">
        <f t="shared" si="42"/>
        <v>0.18583608865490955</v>
      </c>
      <c r="AG7" s="16">
        <f>$Q7</f>
        <v>0.18418004554035855</v>
      </c>
      <c r="AH7" s="4">
        <f t="shared" si="8"/>
        <v>0.18744185347672368</v>
      </c>
      <c r="AI7" s="4">
        <f t="shared" si="9"/>
        <v>0.18289289706897038</v>
      </c>
      <c r="AJ7" s="4">
        <f t="shared" si="10"/>
        <v>0.1859773549936406</v>
      </c>
      <c r="AK7" s="4">
        <f t="shared" si="11"/>
        <v>0.18538053993137127</v>
      </c>
      <c r="AL7" s="4">
        <f t="shared" si="12"/>
        <v>0.1823226974971022</v>
      </c>
      <c r="AM7" s="4">
        <f t="shared" si="13"/>
        <v>0.18062614259813944</v>
      </c>
      <c r="AN7" s="4">
        <f t="shared" si="14"/>
        <v>0.18210981815530111</v>
      </c>
      <c r="AO7" s="4">
        <f t="shared" si="15"/>
        <v>0.18312999654101572</v>
      </c>
      <c r="AP7" s="4">
        <f t="shared" si="16"/>
        <v>0.17961681440590949</v>
      </c>
      <c r="AQ7" s="4">
        <f t="shared" si="17"/>
        <v>0.17544163271898972</v>
      </c>
      <c r="AR7" s="4">
        <f t="shared" si="18"/>
        <v>0.17835802109068905</v>
      </c>
      <c r="AS7" s="4">
        <f t="shared" si="19"/>
        <v>0.17523689403852172</v>
      </c>
      <c r="AT7" s="4">
        <f t="shared" si="20"/>
        <v>0.17475211694778323</v>
      </c>
      <c r="AU7" s="4">
        <f t="shared" si="21"/>
        <v>0.17579377635267088</v>
      </c>
      <c r="AV7" s="4">
        <f t="shared" si="22"/>
        <v>0.16842924422599637</v>
      </c>
      <c r="AW7" s="4">
        <f t="shared" si="44"/>
        <v>0.16424543512922324</v>
      </c>
      <c r="AX7" s="4">
        <f t="shared" si="24"/>
        <v>0.16473371413220442</v>
      </c>
      <c r="AY7" s="4">
        <f t="shared" si="25"/>
        <v>0.16426483730009994</v>
      </c>
      <c r="AZ7" s="4">
        <f t="shared" si="26"/>
        <v>0.17309854082339676</v>
      </c>
      <c r="BA7" s="4">
        <f t="shared" si="27"/>
        <v>0.17800082597288941</v>
      </c>
    </row>
    <row r="8" spans="1:53" x14ac:dyDescent="0.25">
      <c r="A8">
        <f t="shared" si="28"/>
        <v>1997</v>
      </c>
      <c r="B8" t="s">
        <v>17</v>
      </c>
      <c r="C8" s="2">
        <v>193244.9</v>
      </c>
      <c r="D8" s="2">
        <v>40895.75</v>
      </c>
      <c r="E8" s="2">
        <v>246178</v>
      </c>
      <c r="F8" s="2">
        <v>47287</v>
      </c>
      <c r="H8">
        <v>2002</v>
      </c>
      <c r="I8" s="2">
        <f t="shared" si="29"/>
        <v>820328.76</v>
      </c>
      <c r="J8" s="2">
        <f t="shared" si="2"/>
        <v>149595.32</v>
      </c>
      <c r="K8" s="2">
        <f t="shared" si="3"/>
        <v>1488788</v>
      </c>
      <c r="L8" s="2">
        <f t="shared" si="4"/>
        <v>266883</v>
      </c>
      <c r="M8" s="3">
        <f t="shared" si="36"/>
        <v>9.7981246749771822E-2</v>
      </c>
      <c r="N8" s="3">
        <f t="shared" si="30"/>
        <v>0.11742637140549195</v>
      </c>
      <c r="O8" s="7">
        <f t="shared" si="37"/>
        <v>119.84576161332159</v>
      </c>
      <c r="P8" s="10">
        <f t="shared" si="31"/>
        <v>114.12302164090609</v>
      </c>
      <c r="Q8" s="3">
        <f t="shared" si="32"/>
        <v>0.17926192312135777</v>
      </c>
      <c r="R8" s="3">
        <f t="shared" si="33"/>
        <v>0.1823602039748064</v>
      </c>
      <c r="S8">
        <v>100</v>
      </c>
      <c r="T8" s="2">
        <f t="shared" si="5"/>
        <v>4622051.6152568031</v>
      </c>
      <c r="U8" s="2">
        <f t="shared" si="6"/>
        <v>726021.66451937531</v>
      </c>
      <c r="V8" s="3">
        <f t="shared" si="34"/>
        <v>0.15707779249432663</v>
      </c>
      <c r="W8" s="9">
        <f>[1]Dataset!E1424+[1]Dataset!G1424</f>
        <v>359.02749633789063</v>
      </c>
      <c r="X8" s="9">
        <f>[1]Dataset!K1424</f>
        <v>2085.3779296875</v>
      </c>
      <c r="Y8" s="9">
        <f>[1]Dataset!L1424+[1]Dataset!N1424</f>
        <v>267.35963439941406</v>
      </c>
      <c r="Z8" s="9">
        <f>[1]Dataset!Q1424</f>
        <v>1495.3138427734375</v>
      </c>
      <c r="AA8" s="3">
        <f t="shared" si="38"/>
        <v>0.10553529839406184</v>
      </c>
      <c r="AB8" s="3">
        <f t="shared" si="39"/>
        <v>0.15222499118110222</v>
      </c>
      <c r="AC8" s="7">
        <f t="shared" si="40"/>
        <v>144.24083079075984</v>
      </c>
      <c r="AD8" s="10">
        <f t="shared" si="35"/>
        <v>112.61809309367746</v>
      </c>
      <c r="AE8" s="3">
        <f t="shared" si="41"/>
        <v>0.17216423518574975</v>
      </c>
      <c r="AF8" s="3">
        <f t="shared" si="42"/>
        <v>0.17879834102487011</v>
      </c>
      <c r="AG8" s="15">
        <f t="shared" ref="AG8:AG28" si="45">AG7*$R8/$R7</f>
        <v>0.17614245992421257</v>
      </c>
      <c r="AH8" s="13">
        <f>$Q8</f>
        <v>0.17926192312135777</v>
      </c>
      <c r="AI8" s="4">
        <f t="shared" si="9"/>
        <v>0.17491148239147913</v>
      </c>
      <c r="AJ8" s="4">
        <f t="shared" si="10"/>
        <v>0.17786133510103933</v>
      </c>
      <c r="AK8" s="4">
        <f t="shared" si="11"/>
        <v>0.17729056494578435</v>
      </c>
      <c r="AL8" s="4">
        <f t="shared" si="12"/>
        <v>0.17436616623118648</v>
      </c>
      <c r="AM8" s="4">
        <f t="shared" si="13"/>
        <v>0.17274364869719941</v>
      </c>
      <c r="AN8" s="4">
        <f t="shared" si="14"/>
        <v>0.17416257690737089</v>
      </c>
      <c r="AO8" s="4">
        <f t="shared" si="15"/>
        <v>0.17513823488320684</v>
      </c>
      <c r="AP8" s="4">
        <f t="shared" si="16"/>
        <v>0.1717783674142643</v>
      </c>
      <c r="AQ8" s="4">
        <f t="shared" si="17"/>
        <v>0.16778538994047265</v>
      </c>
      <c r="AR8" s="4">
        <f t="shared" si="18"/>
        <v>0.17057450762354395</v>
      </c>
      <c r="AS8" s="4">
        <f t="shared" si="19"/>
        <v>0.16758958602092497</v>
      </c>
      <c r="AT8" s="4">
        <f t="shared" si="20"/>
        <v>0.16712596451932821</v>
      </c>
      <c r="AU8" s="4">
        <f t="shared" si="21"/>
        <v>0.1681221660863427</v>
      </c>
      <c r="AV8" s="4">
        <f t="shared" si="22"/>
        <v>0.16107902087928447</v>
      </c>
      <c r="AW8" s="4">
        <f t="shared" si="44"/>
        <v>0.1570777924943266</v>
      </c>
      <c r="AX8" s="4">
        <f t="shared" si="24"/>
        <v>0.15754476308531606</v>
      </c>
      <c r="AY8" s="4">
        <f t="shared" si="25"/>
        <v>0.15709634795779207</v>
      </c>
      <c r="AZ8" s="4">
        <f t="shared" si="26"/>
        <v>0.16554455017356209</v>
      </c>
      <c r="BA8" s="4">
        <f t="shared" si="27"/>
        <v>0.17023290043945644</v>
      </c>
    </row>
    <row r="9" spans="1:53" x14ac:dyDescent="0.25">
      <c r="A9">
        <f t="shared" si="28"/>
        <v>1997</v>
      </c>
      <c r="B9" t="s">
        <v>18</v>
      </c>
      <c r="C9" s="2">
        <v>190996.04</v>
      </c>
      <c r="D9" s="2">
        <v>39120.160000000003</v>
      </c>
      <c r="E9" s="2">
        <v>253904</v>
      </c>
      <c r="F9" s="2">
        <v>45894</v>
      </c>
      <c r="H9">
        <v>2003</v>
      </c>
      <c r="I9" s="2">
        <f t="shared" si="29"/>
        <v>829687.29999999993</v>
      </c>
      <c r="J9" s="2">
        <f t="shared" si="2"/>
        <v>143634.69</v>
      </c>
      <c r="K9" s="2">
        <f t="shared" si="3"/>
        <v>1717951</v>
      </c>
      <c r="L9" s="2">
        <f t="shared" si="4"/>
        <v>285262</v>
      </c>
      <c r="M9" s="3">
        <f t="shared" si="36"/>
        <v>0.14091005683812452</v>
      </c>
      <c r="N9" s="3">
        <f t="shared" si="30"/>
        <v>0.11322173634054411</v>
      </c>
      <c r="O9" s="7">
        <f t="shared" si="37"/>
        <v>80.350358860909154</v>
      </c>
      <c r="P9" s="10">
        <f t="shared" si="31"/>
        <v>111.35341260783045</v>
      </c>
      <c r="Q9" s="3">
        <f t="shared" si="32"/>
        <v>0.16604780927977572</v>
      </c>
      <c r="R9" s="3">
        <f t="shared" si="33"/>
        <v>0.17311906545996306</v>
      </c>
      <c r="S9">
        <v>100</v>
      </c>
      <c r="T9" s="2">
        <f t="shared" si="5"/>
        <v>4674781.2732093595</v>
      </c>
      <c r="U9" s="2">
        <f t="shared" si="6"/>
        <v>697093.3095803028</v>
      </c>
      <c r="V9" s="3">
        <f t="shared" si="34"/>
        <v>0.14911784505839137</v>
      </c>
      <c r="W9" s="9">
        <f>[1]Dataset!E1425+[1]Dataset!G1425</f>
        <v>342.53362655639648</v>
      </c>
      <c r="X9" s="9">
        <f>[1]Dataset!K1425</f>
        <v>2109.289306640625</v>
      </c>
      <c r="Y9" s="9">
        <f>[1]Dataset!L1425+[1]Dataset!N1425</f>
        <v>286.73799514770508</v>
      </c>
      <c r="Z9" s="9">
        <f>[1]Dataset!Q1425</f>
        <v>1720.0689697265625</v>
      </c>
      <c r="AA9" s="3">
        <f t="shared" si="38"/>
        <v>0.13726619336884927</v>
      </c>
      <c r="AB9" s="3">
        <f t="shared" si="39"/>
        <v>0.12412318080269746</v>
      </c>
      <c r="AC9" s="7">
        <f t="shared" si="40"/>
        <v>90.425164242126911</v>
      </c>
      <c r="AD9" s="10">
        <f t="shared" si="35"/>
        <v>111.31660271144625</v>
      </c>
      <c r="AE9" s="3">
        <f t="shared" si="41"/>
        <v>0.16239290906088893</v>
      </c>
      <c r="AF9" s="3">
        <f t="shared" si="42"/>
        <v>0.16670145220588889</v>
      </c>
      <c r="AG9" s="15">
        <f t="shared" si="45"/>
        <v>0.16721640678857466</v>
      </c>
      <c r="AH9" s="4">
        <f t="shared" ref="AH9:AH28" si="46">AH8*$R9/$R8</f>
        <v>0.17017779058644064</v>
      </c>
      <c r="AI9" s="13">
        <f>$Q9</f>
        <v>0.16604780927977572</v>
      </c>
      <c r="AJ9" s="4">
        <f t="shared" si="10"/>
        <v>0.16884817763423399</v>
      </c>
      <c r="AK9" s="4">
        <f t="shared" si="11"/>
        <v>0.16830633136670167</v>
      </c>
      <c r="AL9" s="4">
        <f t="shared" si="12"/>
        <v>0.16553012712110077</v>
      </c>
      <c r="AM9" s="4">
        <f t="shared" si="13"/>
        <v>0.16398983097614225</v>
      </c>
      <c r="AN9" s="4">
        <f t="shared" si="14"/>
        <v>0.16533685472554319</v>
      </c>
      <c r="AO9" s="4">
        <f t="shared" si="15"/>
        <v>0.16626307104524315</v>
      </c>
      <c r="AP9" s="4">
        <f t="shared" si="16"/>
        <v>0.16307346550842866</v>
      </c>
      <c r="AQ9" s="4">
        <f t="shared" si="17"/>
        <v>0.15928283293839163</v>
      </c>
      <c r="AR9" s="4">
        <f t="shared" si="18"/>
        <v>0.16193061154483512</v>
      </c>
      <c r="AS9" s="4">
        <f t="shared" si="19"/>
        <v>0.15909695142023883</v>
      </c>
      <c r="AT9" s="4">
        <f t="shared" si="20"/>
        <v>0.15865682402767098</v>
      </c>
      <c r="AU9" s="4">
        <f t="shared" si="21"/>
        <v>0.15960254288810352</v>
      </c>
      <c r="AV9" s="4">
        <f t="shared" si="22"/>
        <v>0.15291631042307957</v>
      </c>
      <c r="AW9" s="4">
        <f t="shared" si="44"/>
        <v>0.14911784505839135</v>
      </c>
      <c r="AX9" s="4">
        <f t="shared" si="24"/>
        <v>0.14956115182460086</v>
      </c>
      <c r="AY9" s="4">
        <f t="shared" si="25"/>
        <v>0.14913546022016622</v>
      </c>
      <c r="AZ9" s="4">
        <f t="shared" si="26"/>
        <v>0.15715554815894123</v>
      </c>
      <c r="BA9" s="4">
        <f t="shared" si="27"/>
        <v>0.16160631537069939</v>
      </c>
    </row>
    <row r="10" spans="1:53" x14ac:dyDescent="0.25">
      <c r="A10">
        <f t="shared" si="28"/>
        <v>1998</v>
      </c>
      <c r="B10" t="s">
        <v>19</v>
      </c>
      <c r="C10" s="2">
        <v>178512.96</v>
      </c>
      <c r="D10" s="2">
        <v>38304.21</v>
      </c>
      <c r="E10" s="2">
        <v>235701</v>
      </c>
      <c r="F10" s="2">
        <v>45595</v>
      </c>
      <c r="H10">
        <v>2004</v>
      </c>
      <c r="I10" s="2">
        <f t="shared" si="29"/>
        <v>877476.99</v>
      </c>
      <c r="J10" s="2">
        <f t="shared" si="2"/>
        <v>155824.90999999997</v>
      </c>
      <c r="K10" s="2">
        <f t="shared" si="3"/>
        <v>1957750</v>
      </c>
      <c r="L10" s="2">
        <f t="shared" si="4"/>
        <v>339086</v>
      </c>
      <c r="M10" s="3">
        <f t="shared" si="36"/>
        <v>7.7519567659804833E-2</v>
      </c>
      <c r="N10" s="3">
        <f t="shared" si="30"/>
        <v>9.5691753801086188E-2</v>
      </c>
      <c r="O10" s="7">
        <f t="shared" si="37"/>
        <v>123.44206332655274</v>
      </c>
      <c r="P10" s="10">
        <f t="shared" si="31"/>
        <v>113.23136916853699</v>
      </c>
      <c r="Q10" s="3">
        <f t="shared" si="32"/>
        <v>0.1732018899246584</v>
      </c>
      <c r="R10" s="3">
        <f t="shared" si="33"/>
        <v>0.17758290163255447</v>
      </c>
      <c r="S10">
        <v>100</v>
      </c>
      <c r="T10" s="2">
        <f t="shared" si="5"/>
        <v>4944046.9927936913</v>
      </c>
      <c r="U10" s="2">
        <f t="shared" si="6"/>
        <v>756255.34630215587</v>
      </c>
      <c r="V10" s="3">
        <f t="shared" si="34"/>
        <v>0.15296281516022261</v>
      </c>
      <c r="W10" s="9">
        <f>[1]Dataset!E1426+[1]Dataset!G1426</f>
        <v>369.69084167480469</v>
      </c>
      <c r="X10" s="9">
        <f>[1]Dataset!K1426</f>
        <v>2228.035888671875</v>
      </c>
      <c r="Y10" s="9">
        <f>[1]Dataset!L1426+[1]Dataset!N1426</f>
        <v>339.08706665039063</v>
      </c>
      <c r="Z10" s="9">
        <f>[1]Dataset!Q1426</f>
        <v>1957.751220703125</v>
      </c>
      <c r="AA10" s="3">
        <f t="shared" si="38"/>
        <v>7.7520672869288543E-2</v>
      </c>
      <c r="AB10" s="3">
        <f t="shared" si="39"/>
        <v>9.5697073532081234E-2</v>
      </c>
      <c r="AC10" s="7">
        <f t="shared" si="40"/>
        <v>123.44716575595368</v>
      </c>
      <c r="AD10" s="10">
        <f t="shared" si="35"/>
        <v>113.19437194803666</v>
      </c>
      <c r="AE10" s="3">
        <f t="shared" si="41"/>
        <v>0.16592678939977767</v>
      </c>
      <c r="AF10" s="3">
        <f t="shared" si="42"/>
        <v>0.17320232676376918</v>
      </c>
      <c r="AG10" s="15">
        <f t="shared" si="45"/>
        <v>0.17152804423468959</v>
      </c>
      <c r="AH10" s="4">
        <f t="shared" si="46"/>
        <v>0.17456578664783992</v>
      </c>
      <c r="AI10" s="4">
        <f t="shared" ref="AI10:AI28" si="47">AI9*$R10/$R9</f>
        <v>0.17032931470191562</v>
      </c>
      <c r="AJ10" s="13">
        <f>$Q10</f>
        <v>0.1732018899246584</v>
      </c>
      <c r="AK10" s="4">
        <f t="shared" si="11"/>
        <v>0.17264607227296591</v>
      </c>
      <c r="AL10" s="4">
        <f t="shared" si="12"/>
        <v>0.16979828422519344</v>
      </c>
      <c r="AM10" s="4">
        <f t="shared" si="13"/>
        <v>0.16821827189051256</v>
      </c>
      <c r="AN10" s="4">
        <f t="shared" si="14"/>
        <v>0.16960002834437871</v>
      </c>
      <c r="AO10" s="4">
        <f t="shared" si="15"/>
        <v>0.17055012694359847</v>
      </c>
      <c r="AP10" s="4">
        <f t="shared" si="16"/>
        <v>0.1672782781452824</v>
      </c>
      <c r="AQ10" s="4">
        <f t="shared" si="17"/>
        <v>0.16338990496684863</v>
      </c>
      <c r="AR10" s="4">
        <f t="shared" si="18"/>
        <v>0.16610595594923783</v>
      </c>
      <c r="AS10" s="4">
        <f t="shared" si="19"/>
        <v>0.16319923053555052</v>
      </c>
      <c r="AT10" s="4">
        <f t="shared" si="20"/>
        <v>0.1627477545571393</v>
      </c>
      <c r="AU10" s="4">
        <f t="shared" si="21"/>
        <v>0.16371785856571877</v>
      </c>
      <c r="AV10" s="4">
        <f t="shared" si="22"/>
        <v>0.15685922310015626</v>
      </c>
      <c r="AW10" s="4">
        <f t="shared" si="44"/>
        <v>0.15296281516022261</v>
      </c>
      <c r="AX10" s="4">
        <f t="shared" si="24"/>
        <v>0.15341755249170988</v>
      </c>
      <c r="AY10" s="4">
        <f t="shared" si="25"/>
        <v>0.15298088452498262</v>
      </c>
      <c r="AZ10" s="4">
        <f t="shared" si="26"/>
        <v>0.16120776862773503</v>
      </c>
      <c r="BA10" s="4">
        <f t="shared" si="27"/>
        <v>0.16577329787117837</v>
      </c>
    </row>
    <row r="11" spans="1:53" x14ac:dyDescent="0.25">
      <c r="A11">
        <f t="shared" si="28"/>
        <v>1998</v>
      </c>
      <c r="B11" t="s">
        <v>20</v>
      </c>
      <c r="C11" s="2">
        <v>187904</v>
      </c>
      <c r="D11" s="2">
        <v>40965.75</v>
      </c>
      <c r="E11" s="2">
        <v>251936</v>
      </c>
      <c r="F11" s="2">
        <v>48379</v>
      </c>
      <c r="H11">
        <v>2005</v>
      </c>
      <c r="I11" s="2">
        <f t="shared" si="29"/>
        <v>905574.99</v>
      </c>
      <c r="J11" s="2">
        <f t="shared" si="2"/>
        <v>158873.32</v>
      </c>
      <c r="K11" s="2">
        <f t="shared" si="3"/>
        <v>2170584</v>
      </c>
      <c r="L11" s="2">
        <f t="shared" si="4"/>
        <v>370219</v>
      </c>
      <c r="M11" s="3">
        <f t="shared" si="36"/>
        <v>7.4312630818611503E-2</v>
      </c>
      <c r="N11" s="3">
        <f t="shared" si="30"/>
        <v>7.0865082273356528E-2</v>
      </c>
      <c r="O11" s="7">
        <f t="shared" si="37"/>
        <v>95.360750242216511</v>
      </c>
      <c r="P11" s="10">
        <f t="shared" si="31"/>
        <v>112.86800134537664</v>
      </c>
      <c r="Q11" s="3">
        <f t="shared" si="32"/>
        <v>0.17056193171975836</v>
      </c>
      <c r="R11" s="3">
        <f t="shared" si="33"/>
        <v>0.17543916490008188</v>
      </c>
      <c r="S11">
        <v>100</v>
      </c>
      <c r="T11" s="2">
        <f t="shared" si="5"/>
        <v>5102362.064284645</v>
      </c>
      <c r="U11" s="2">
        <f t="shared" si="6"/>
        <v>771050.00500095426</v>
      </c>
      <c r="V11" s="3">
        <f t="shared" si="34"/>
        <v>0.15111628600371699</v>
      </c>
      <c r="W11" s="9">
        <f>[1]Dataset!E1427+[1]Dataset!G1427</f>
        <v>376.92310333251953</v>
      </c>
      <c r="X11" s="9">
        <f>[1]Dataset!K1427</f>
        <v>2299.380859375</v>
      </c>
      <c r="Y11" s="9">
        <f>[1]Dataset!L1427+[1]Dataset!N1427</f>
        <v>370.2188720703125</v>
      </c>
      <c r="Z11" s="9">
        <f>[1]Dataset!Q1427</f>
        <v>2170.58447265625</v>
      </c>
      <c r="AA11" s="3">
        <f t="shared" si="38"/>
        <v>7.431207895772296E-2</v>
      </c>
      <c r="AB11" s="3">
        <f t="shared" si="39"/>
        <v>7.0861393562878572E-2</v>
      </c>
      <c r="AC11" s="7">
        <f t="shared" si="40"/>
        <v>95.356494605934088</v>
      </c>
      <c r="AD11" s="10">
        <f t="shared" si="35"/>
        <v>112.83079215245378</v>
      </c>
      <c r="AE11" s="3">
        <f t="shared" si="41"/>
        <v>0.16392373703370389</v>
      </c>
      <c r="AF11" s="3">
        <f t="shared" si="42"/>
        <v>0.170561835641097</v>
      </c>
      <c r="AG11" s="15">
        <f t="shared" si="45"/>
        <v>0.16945740023859171</v>
      </c>
      <c r="AH11" s="4">
        <f t="shared" si="46"/>
        <v>0.17245847177895535</v>
      </c>
      <c r="AI11" s="4">
        <f t="shared" si="47"/>
        <v>0.168273141471348</v>
      </c>
      <c r="AJ11" s="4">
        <f t="shared" ref="AJ11:AJ28" si="48">AJ10*$R11/$R10</f>
        <v>0.17111103967865082</v>
      </c>
      <c r="AK11" s="13">
        <f>$Q11</f>
        <v>0.17056193171975836</v>
      </c>
      <c r="AL11" s="4">
        <f t="shared" si="12"/>
        <v>0.16774852146279898</v>
      </c>
      <c r="AM11" s="4">
        <f t="shared" si="13"/>
        <v>0.1661875826450416</v>
      </c>
      <c r="AN11" s="4">
        <f t="shared" si="14"/>
        <v>0.16755265887779269</v>
      </c>
      <c r="AO11" s="4">
        <f t="shared" si="15"/>
        <v>0.16849128812242994</v>
      </c>
      <c r="AP11" s="4">
        <f t="shared" si="16"/>
        <v>0.1652589362711035</v>
      </c>
      <c r="AQ11" s="4">
        <f t="shared" si="17"/>
        <v>0.16141750256902437</v>
      </c>
      <c r="AR11" s="4">
        <f t="shared" si="18"/>
        <v>0.16410076605777149</v>
      </c>
      <c r="AS11" s="4">
        <f t="shared" si="19"/>
        <v>0.16122912991215702</v>
      </c>
      <c r="AT11" s="4">
        <f t="shared" si="20"/>
        <v>0.1607831040397518</v>
      </c>
      <c r="AU11" s="4">
        <f t="shared" si="21"/>
        <v>0.16174149719341002</v>
      </c>
      <c r="AV11" s="4">
        <f t="shared" si="22"/>
        <v>0.15496565747364849</v>
      </c>
      <c r="AW11" s="4">
        <f t="shared" si="44"/>
        <v>0.15111628600371696</v>
      </c>
      <c r="AX11" s="4">
        <f t="shared" si="24"/>
        <v>0.15156553385895302</v>
      </c>
      <c r="AY11" s="4">
        <f t="shared" si="25"/>
        <v>0.15113413723958838</v>
      </c>
      <c r="AZ11" s="4">
        <f t="shared" si="26"/>
        <v>0.15926170843843659</v>
      </c>
      <c r="BA11" s="4">
        <f t="shared" si="27"/>
        <v>0.16377212374550218</v>
      </c>
    </row>
    <row r="12" spans="1:53" x14ac:dyDescent="0.25">
      <c r="A12">
        <f t="shared" si="28"/>
        <v>1998</v>
      </c>
      <c r="B12" t="s">
        <v>21</v>
      </c>
      <c r="C12" s="2">
        <v>193932.08</v>
      </c>
      <c r="D12" s="2">
        <v>40401.410000000003</v>
      </c>
      <c r="E12" s="2">
        <v>258043</v>
      </c>
      <c r="F12" s="2">
        <v>47636</v>
      </c>
      <c r="H12">
        <v>2006</v>
      </c>
      <c r="I12" s="2">
        <f t="shared" si="29"/>
        <v>941453.78999999992</v>
      </c>
      <c r="J12" s="2">
        <f t="shared" si="2"/>
        <v>169455.53</v>
      </c>
      <c r="K12" s="2">
        <f t="shared" si="3"/>
        <v>2409450</v>
      </c>
      <c r="L12" s="2">
        <f t="shared" si="4"/>
        <v>414674</v>
      </c>
      <c r="M12" s="3">
        <f t="shared" si="36"/>
        <v>6.7742999384338587E-2</v>
      </c>
      <c r="N12" s="3">
        <f t="shared" si="30"/>
        <v>5.0130633741105823E-2</v>
      </c>
      <c r="O12" s="7">
        <f t="shared" si="37"/>
        <v>74.001201890531377</v>
      </c>
      <c r="P12" s="10">
        <f t="shared" si="31"/>
        <v>111.0062494909867</v>
      </c>
      <c r="Q12" s="3">
        <f t="shared" si="32"/>
        <v>0.17210317707360601</v>
      </c>
      <c r="R12" s="3">
        <f t="shared" si="33"/>
        <v>0.17999346521298726</v>
      </c>
      <c r="S12">
        <v>100</v>
      </c>
      <c r="T12" s="2">
        <f t="shared" si="5"/>
        <v>5304517.1923012165</v>
      </c>
      <c r="U12" s="2">
        <f t="shared" si="6"/>
        <v>822407.98677801492</v>
      </c>
      <c r="V12" s="3">
        <f t="shared" si="34"/>
        <v>0.15503917830102013</v>
      </c>
      <c r="W12" s="9">
        <f>[1]Dataset!E1428+[1]Dataset!G1428</f>
        <v>402.0291748046875</v>
      </c>
      <c r="X12" s="9">
        <f>[1]Dataset!K1428</f>
        <v>2390.48193359375</v>
      </c>
      <c r="Y12" s="9">
        <f>[1]Dataset!L1428+[1]Dataset!N1428</f>
        <v>414.67353820800781</v>
      </c>
      <c r="Z12" s="9">
        <f>[1]Dataset!Q1428</f>
        <v>2409.449951171875</v>
      </c>
      <c r="AA12" s="3">
        <f t="shared" si="38"/>
        <v>6.7742829880589772E-2</v>
      </c>
      <c r="AB12" s="3">
        <f t="shared" si="39"/>
        <v>5.0129736839555017E-2</v>
      </c>
      <c r="AC12" s="7">
        <f t="shared" si="40"/>
        <v>74.000063073713719</v>
      </c>
      <c r="AD12" s="10">
        <f t="shared" si="35"/>
        <v>110.96957690055922</v>
      </c>
      <c r="AE12" s="3">
        <f t="shared" si="41"/>
        <v>0.16817913122660322</v>
      </c>
      <c r="AF12" s="3">
        <f t="shared" si="42"/>
        <v>0.17210298890264336</v>
      </c>
      <c r="AG12" s="15">
        <f t="shared" si="45"/>
        <v>0.17385641736438737</v>
      </c>
      <c r="AH12" s="4">
        <f t="shared" si="46"/>
        <v>0.17693539500435604</v>
      </c>
      <c r="AI12" s="4">
        <f t="shared" si="47"/>
        <v>0.17264141591732476</v>
      </c>
      <c r="AJ12" s="4">
        <f t="shared" si="48"/>
        <v>0.17555298433789424</v>
      </c>
      <c r="AK12" s="4">
        <f t="shared" ref="AK12:AK28" si="49">AK11*$R12/$R11</f>
        <v>0.17498962185065617</v>
      </c>
      <c r="AL12" s="13">
        <f>$Q12</f>
        <v>0.17210317707360601</v>
      </c>
      <c r="AM12" s="4">
        <f t="shared" si="13"/>
        <v>0.17050171717750112</v>
      </c>
      <c r="AN12" s="4">
        <f t="shared" si="14"/>
        <v>0.17190223000798965</v>
      </c>
      <c r="AO12" s="4">
        <f t="shared" si="15"/>
        <v>0.17286522553061842</v>
      </c>
      <c r="AP12" s="4">
        <f t="shared" si="16"/>
        <v>0.16954896367518144</v>
      </c>
      <c r="AQ12" s="4">
        <f t="shared" si="17"/>
        <v>0.16560780855273788</v>
      </c>
      <c r="AR12" s="4">
        <f t="shared" si="18"/>
        <v>0.16836072802595897</v>
      </c>
      <c r="AS12" s="4">
        <f t="shared" si="19"/>
        <v>0.16541454584950827</v>
      </c>
      <c r="AT12" s="4">
        <f t="shared" si="20"/>
        <v>0.16495694140072636</v>
      </c>
      <c r="AU12" s="4">
        <f t="shared" si="21"/>
        <v>0.16594021389214295</v>
      </c>
      <c r="AV12" s="4">
        <f t="shared" si="22"/>
        <v>0.15898847725122653</v>
      </c>
      <c r="AW12" s="4">
        <f t="shared" si="44"/>
        <v>0.1550391783010201</v>
      </c>
      <c r="AX12" s="4">
        <f t="shared" si="24"/>
        <v>0.15550008837346313</v>
      </c>
      <c r="AY12" s="4">
        <f t="shared" si="25"/>
        <v>0.15505749294475807</v>
      </c>
      <c r="AZ12" s="4">
        <f t="shared" si="26"/>
        <v>0.16339605124033099</v>
      </c>
      <c r="BA12" s="4">
        <f t="shared" si="27"/>
        <v>0.16802355434735275</v>
      </c>
    </row>
    <row r="13" spans="1:53" x14ac:dyDescent="0.25">
      <c r="A13">
        <f t="shared" si="28"/>
        <v>1998</v>
      </c>
      <c r="B13" t="s">
        <v>22</v>
      </c>
      <c r="C13" s="2">
        <v>188256.13</v>
      </c>
      <c r="D13" s="2">
        <v>37203.47</v>
      </c>
      <c r="E13" s="2">
        <v>256671</v>
      </c>
      <c r="F13" s="2">
        <v>44249</v>
      </c>
      <c r="H13">
        <v>2007</v>
      </c>
      <c r="I13" s="2">
        <f t="shared" si="29"/>
        <v>998598.81</v>
      </c>
      <c r="J13" s="2">
        <f t="shared" si="2"/>
        <v>189709.56</v>
      </c>
      <c r="K13" s="2">
        <f t="shared" si="3"/>
        <v>2720263</v>
      </c>
      <c r="L13" s="2">
        <f t="shared" si="4"/>
        <v>489532</v>
      </c>
      <c r="M13" s="3">
        <f t="shared" si="36"/>
        <v>6.4390378123841741E-2</v>
      </c>
      <c r="N13" s="3">
        <f t="shared" si="30"/>
        <v>5.4485979301289733E-2</v>
      </c>
      <c r="O13" s="7">
        <f t="shared" si="37"/>
        <v>84.618200558625517</v>
      </c>
      <c r="P13" s="10">
        <f t="shared" si="31"/>
        <v>109.97331064697686</v>
      </c>
      <c r="Q13" s="3">
        <f t="shared" si="32"/>
        <v>0.17995759968797134</v>
      </c>
      <c r="R13" s="3">
        <f t="shared" si="33"/>
        <v>0.18997575212411877</v>
      </c>
      <c r="S13">
        <v>100</v>
      </c>
      <c r="T13" s="2">
        <f t="shared" si="5"/>
        <v>5626494.4834483452</v>
      </c>
      <c r="U13" s="2">
        <f t="shared" si="6"/>
        <v>920705.61115440156</v>
      </c>
      <c r="V13" s="3">
        <f t="shared" si="34"/>
        <v>0.16363752134883866</v>
      </c>
      <c r="W13" s="9">
        <f>[1]Dataset!E1429+[1]Dataset!G1429</f>
        <v>450.08136749267578</v>
      </c>
      <c r="X13" s="9">
        <f>[1]Dataset!K1429</f>
        <v>2535.5810546875</v>
      </c>
      <c r="Y13" s="9">
        <f>[1]Dataset!L1429+[1]Dataset!N1429</f>
        <v>489.53197479248047</v>
      </c>
      <c r="Z13" s="9">
        <f>[1]Dataset!Q1429</f>
        <v>2720.262939453125</v>
      </c>
      <c r="AA13" s="3">
        <f t="shared" si="38"/>
        <v>6.439038511052031E-2</v>
      </c>
      <c r="AB13" s="3">
        <f t="shared" si="39"/>
        <v>5.4487115729360935E-2</v>
      </c>
      <c r="AC13" s="7">
        <f t="shared" si="40"/>
        <v>84.619956280489234</v>
      </c>
      <c r="AD13" s="10">
        <f t="shared" si="35"/>
        <v>109.93709706183405</v>
      </c>
      <c r="AE13" s="3">
        <f t="shared" si="41"/>
        <v>0.17750620381889012</v>
      </c>
      <c r="AF13" s="3">
        <f t="shared" si="42"/>
        <v>0.1799575944268442</v>
      </c>
      <c r="AG13" s="15">
        <f t="shared" si="45"/>
        <v>0.18349834873905771</v>
      </c>
      <c r="AH13" s="4">
        <f t="shared" si="46"/>
        <v>0.18674808390157732</v>
      </c>
      <c r="AI13" s="4">
        <f t="shared" si="47"/>
        <v>0.18221596432879886</v>
      </c>
      <c r="AJ13" s="4">
        <f t="shared" si="48"/>
        <v>0.18528900589674688</v>
      </c>
      <c r="AK13" s="4">
        <f t="shared" si="49"/>
        <v>0.18469439979754809</v>
      </c>
      <c r="AL13" s="4">
        <f t="shared" ref="AL13:AL28" si="50">AL12*$R13/$R12</f>
        <v>0.18164787520935835</v>
      </c>
      <c r="AM13" s="13">
        <f>$Q13</f>
        <v>0.17995759968797134</v>
      </c>
      <c r="AN13" s="4">
        <f t="shared" si="43"/>
        <v>0.18143578378769243</v>
      </c>
      <c r="AO13" s="4">
        <f t="shared" si="43"/>
        <v>0.1824521862358984</v>
      </c>
      <c r="AP13" s="4">
        <f t="shared" si="43"/>
        <v>0.17895200727394736</v>
      </c>
      <c r="AQ13" s="4">
        <f t="shared" si="43"/>
        <v>0.17479227898748945</v>
      </c>
      <c r="AR13" s="4">
        <f t="shared" si="43"/>
        <v>0.17769787307027163</v>
      </c>
      <c r="AS13" s="4">
        <f t="shared" si="43"/>
        <v>0.17458829809651577</v>
      </c>
      <c r="AT13" s="4">
        <f t="shared" si="43"/>
        <v>0.17410531528805762</v>
      </c>
      <c r="AU13" s="4">
        <f t="shared" si="43"/>
        <v>0.17514311924876688</v>
      </c>
      <c r="AV13" s="4">
        <f t="shared" si="22"/>
        <v>0.16780584511293006</v>
      </c>
      <c r="AW13" s="4">
        <f t="shared" si="44"/>
        <v>0.16363752134883866</v>
      </c>
      <c r="AX13" s="4">
        <f t="shared" si="24"/>
        <v>0.1641239931080791</v>
      </c>
      <c r="AY13" s="4">
        <f t="shared" si="25"/>
        <v>0.16365685170738745</v>
      </c>
      <c r="AZ13" s="4">
        <f t="shared" si="26"/>
        <v>0.17245785946596229</v>
      </c>
      <c r="BA13" s="4">
        <f t="shared" si="27"/>
        <v>0.17734200002169243</v>
      </c>
    </row>
    <row r="14" spans="1:53" x14ac:dyDescent="0.25">
      <c r="A14">
        <f t="shared" si="28"/>
        <v>1999</v>
      </c>
      <c r="B14" t="s">
        <v>23</v>
      </c>
      <c r="C14" s="2">
        <v>179883.35</v>
      </c>
      <c r="D14" s="2">
        <v>35087.199999999997</v>
      </c>
      <c r="E14" s="2">
        <v>250668</v>
      </c>
      <c r="F14" s="2">
        <v>44121</v>
      </c>
      <c r="H14">
        <v>2008</v>
      </c>
      <c r="I14" s="2">
        <f t="shared" si="29"/>
        <v>1049469.3799999999</v>
      </c>
      <c r="J14" s="2">
        <f t="shared" si="2"/>
        <v>213019.08000000002</v>
      </c>
      <c r="K14" s="2">
        <f t="shared" si="3"/>
        <v>3109803</v>
      </c>
      <c r="L14" s="2">
        <f t="shared" si="4"/>
        <v>602846</v>
      </c>
      <c r="M14" s="3">
        <f t="shared" si="36"/>
        <v>8.7785476527755257E-2</v>
      </c>
      <c r="N14" s="3">
        <f t="shared" si="30"/>
        <v>9.6720621240170335E-2</v>
      </c>
      <c r="O14" s="7">
        <f t="shared" si="37"/>
        <v>110.17838606775695</v>
      </c>
      <c r="P14" s="10">
        <f t="shared" si="31"/>
        <v>110.87663898361792</v>
      </c>
      <c r="Q14" s="3">
        <f t="shared" si="32"/>
        <v>0.19385343701835775</v>
      </c>
      <c r="R14" s="3">
        <f t="shared" si="33"/>
        <v>0.20297788964552738</v>
      </c>
      <c r="S14">
        <v>100</v>
      </c>
      <c r="T14" s="2">
        <f t="shared" si="5"/>
        <v>5913119.0804422786</v>
      </c>
      <c r="U14" s="2">
        <f t="shared" si="6"/>
        <v>1033832.2551533426</v>
      </c>
      <c r="V14" s="3">
        <f t="shared" si="34"/>
        <v>0.17483704303753272</v>
      </c>
      <c r="W14" s="9">
        <f>[1]Dataset!E1430+[1]Dataset!G1430</f>
        <v>505.38265991210938</v>
      </c>
      <c r="X14" s="9">
        <f>[1]Dataset!K1430</f>
        <v>2664.748779296875</v>
      </c>
      <c r="Y14" s="9">
        <f>[1]Dataset!L1430+[1]Dataset!N1430</f>
        <v>602.8455810546875</v>
      </c>
      <c r="Z14" s="9">
        <f>[1]Dataset!Q1430</f>
        <v>3109.802978515625</v>
      </c>
      <c r="AA14" s="3">
        <f t="shared" si="38"/>
        <v>8.7785377720962288E-2</v>
      </c>
      <c r="AB14" s="3">
        <f t="shared" si="39"/>
        <v>9.6719878774611079E-2</v>
      </c>
      <c r="AC14" s="7">
        <f t="shared" si="40"/>
        <v>110.17766430537932</v>
      </c>
      <c r="AD14" s="10">
        <f t="shared" si="35"/>
        <v>110.84006296820793</v>
      </c>
      <c r="AE14" s="3">
        <f t="shared" si="41"/>
        <v>0.18965489874263511</v>
      </c>
      <c r="AF14" s="3">
        <f t="shared" si="42"/>
        <v>0.1938533036399748</v>
      </c>
      <c r="AG14" s="15">
        <f t="shared" si="45"/>
        <v>0.19605716605432139</v>
      </c>
      <c r="AH14" s="4">
        <f t="shared" si="46"/>
        <v>0.19952931646204361</v>
      </c>
      <c r="AI14" s="4">
        <f t="shared" si="47"/>
        <v>0.19468701392491383</v>
      </c>
      <c r="AJ14" s="4">
        <f t="shared" si="48"/>
        <v>0.19797037764518244</v>
      </c>
      <c r="AK14" s="4">
        <f t="shared" si="49"/>
        <v>0.19733507608781908</v>
      </c>
      <c r="AL14" s="4">
        <f t="shared" si="50"/>
        <v>0.19408004419690725</v>
      </c>
      <c r="AM14" s="4">
        <f t="shared" ref="AM14:AM28" si="51">AM13*$R14/$R13</f>
        <v>0.19227408446565442</v>
      </c>
      <c r="AN14" s="13">
        <f>$Q14</f>
        <v>0.19385343701835775</v>
      </c>
      <c r="AO14" s="4">
        <f t="shared" si="43"/>
        <v>0.19493940310434857</v>
      </c>
      <c r="AP14" s="4">
        <f t="shared" si="43"/>
        <v>0.19119966826379733</v>
      </c>
      <c r="AQ14" s="4">
        <f t="shared" si="43"/>
        <v>0.18675524385887435</v>
      </c>
      <c r="AR14" s="4">
        <f t="shared" si="43"/>
        <v>0.18985969981441303</v>
      </c>
      <c r="AS14" s="4">
        <f t="shared" si="43"/>
        <v>0.18653730230415003</v>
      </c>
      <c r="AT14" s="4">
        <f t="shared" si="43"/>
        <v>0.18602126365132313</v>
      </c>
      <c r="AU14" s="4">
        <f t="shared" si="43"/>
        <v>0.18713009599153099</v>
      </c>
      <c r="AV14" s="4">
        <f t="shared" si="22"/>
        <v>0.17929065120349383</v>
      </c>
      <c r="AW14" s="4">
        <f t="shared" si="44"/>
        <v>0.17483704303753272</v>
      </c>
      <c r="AX14" s="4">
        <f t="shared" si="24"/>
        <v>0.17535680942855225</v>
      </c>
      <c r="AY14" s="4">
        <f t="shared" si="25"/>
        <v>0.17485769638587037</v>
      </c>
      <c r="AZ14" s="4">
        <f t="shared" si="26"/>
        <v>0.18426105424399483</v>
      </c>
      <c r="BA14" s="4">
        <f t="shared" si="27"/>
        <v>0.18947947044527158</v>
      </c>
    </row>
    <row r="15" spans="1:53" x14ac:dyDescent="0.25">
      <c r="A15">
        <f t="shared" si="28"/>
        <v>1999</v>
      </c>
      <c r="B15" t="s">
        <v>24</v>
      </c>
      <c r="C15" s="2">
        <v>187150.99</v>
      </c>
      <c r="D15" s="2">
        <v>36705.129999999997</v>
      </c>
      <c r="E15" s="2">
        <v>268709</v>
      </c>
      <c r="F15" s="2">
        <v>47152</v>
      </c>
      <c r="H15">
        <v>2009</v>
      </c>
      <c r="I15" s="2">
        <f t="shared" si="29"/>
        <v>1048149.02</v>
      </c>
      <c r="J15" s="2">
        <f t="shared" si="2"/>
        <v>208473.52</v>
      </c>
      <c r="K15" s="2">
        <f t="shared" si="3"/>
        <v>3333039</v>
      </c>
      <c r="L15" s="2">
        <f t="shared" si="4"/>
        <v>636677</v>
      </c>
      <c r="M15" s="3">
        <f t="shared" si="36"/>
        <v>7.3134745341956187E-2</v>
      </c>
      <c r="N15" s="3">
        <f t="shared" si="30"/>
        <v>7.9146441379253529E-2</v>
      </c>
      <c r="O15" s="7">
        <f t="shared" si="37"/>
        <v>108.2200273060205</v>
      </c>
      <c r="P15" s="10">
        <f t="shared" si="31"/>
        <v>111.49776941863546</v>
      </c>
      <c r="Q15" s="3">
        <f t="shared" si="32"/>
        <v>0.19101996706309168</v>
      </c>
      <c r="R15" s="3">
        <f t="shared" si="33"/>
        <v>0.19889683243705172</v>
      </c>
      <c r="S15">
        <v>100</v>
      </c>
      <c r="T15" s="2">
        <f t="shared" si="5"/>
        <v>5905679.6581419809</v>
      </c>
      <c r="U15" s="2">
        <f t="shared" si="6"/>
        <v>1011771.5714543292</v>
      </c>
      <c r="V15" s="3">
        <f t="shared" si="34"/>
        <v>0.17132178343934223</v>
      </c>
      <c r="W15" s="9">
        <f>[1]Dataset!E1431+[1]Dataset!G1431</f>
        <v>494.59846496582031</v>
      </c>
      <c r="X15" s="9">
        <f>[1]Dataset!K1431</f>
        <v>2661.395751953125</v>
      </c>
      <c r="Y15" s="9">
        <f>[1]Dataset!L1431+[1]Dataset!N1431</f>
        <v>636.67579650878906</v>
      </c>
      <c r="Z15" s="9">
        <f>[1]Dataset!Q1431</f>
        <v>3333.039306640625</v>
      </c>
      <c r="AA15" s="3">
        <f t="shared" si="38"/>
        <v>7.3135032768764985E-2</v>
      </c>
      <c r="AB15" s="3">
        <f t="shared" si="39"/>
        <v>7.9145070352491409E-2</v>
      </c>
      <c r="AC15" s="7">
        <f t="shared" si="40"/>
        <v>108.2177273410524</v>
      </c>
      <c r="AD15" s="10">
        <f t="shared" si="35"/>
        <v>111.46081704283991</v>
      </c>
      <c r="AE15" s="3">
        <f t="shared" si="41"/>
        <v>0.18584175788318896</v>
      </c>
      <c r="AF15" s="3">
        <f t="shared" si="42"/>
        <v>0.19101958840998354</v>
      </c>
      <c r="AG15" s="15">
        <f t="shared" si="45"/>
        <v>0.19211525636062721</v>
      </c>
      <c r="AH15" s="4">
        <f t="shared" si="46"/>
        <v>0.19551759599006666</v>
      </c>
      <c r="AI15" s="4">
        <f t="shared" si="47"/>
        <v>0.19077265240030439</v>
      </c>
      <c r="AJ15" s="4">
        <f t="shared" si="48"/>
        <v>0.19399000107232295</v>
      </c>
      <c r="AK15" s="4">
        <f t="shared" si="49"/>
        <v>0.19336747283723996</v>
      </c>
      <c r="AL15" s="4">
        <f t="shared" si="50"/>
        <v>0.19017788635708407</v>
      </c>
      <c r="AM15" s="4">
        <f t="shared" si="51"/>
        <v>0.18840823710768873</v>
      </c>
      <c r="AN15" s="4">
        <f t="shared" ref="AN15:AN28" si="52">AN14*$R15/$R14</f>
        <v>0.1899558353243351</v>
      </c>
      <c r="AO15" s="13">
        <f>$Q15</f>
        <v>0.19101996706309168</v>
      </c>
      <c r="AP15" s="4">
        <f t="shared" si="43"/>
        <v>0.1873554230320196</v>
      </c>
      <c r="AQ15" s="4">
        <f t="shared" si="43"/>
        <v>0.18300035786857319</v>
      </c>
      <c r="AR15" s="4">
        <f t="shared" si="43"/>
        <v>0.18604239588106461</v>
      </c>
      <c r="AS15" s="4">
        <f t="shared" si="43"/>
        <v>0.18278679822931013</v>
      </c>
      <c r="AT15" s="4">
        <f t="shared" si="43"/>
        <v>0.1822811350083475</v>
      </c>
      <c r="AU15" s="4">
        <f t="shared" si="43"/>
        <v>0.18336767325424341</v>
      </c>
      <c r="AV15" s="4">
        <f t="shared" si="22"/>
        <v>0.17568584771586215</v>
      </c>
      <c r="AW15" s="4">
        <f t="shared" si="44"/>
        <v>0.17132178343934223</v>
      </c>
      <c r="AX15" s="4">
        <f t="shared" si="24"/>
        <v>0.17183109944889166</v>
      </c>
      <c r="AY15" s="4">
        <f t="shared" si="25"/>
        <v>0.17134202153311071</v>
      </c>
      <c r="AZ15" s="4">
        <f t="shared" si="26"/>
        <v>0.18055631623052448</v>
      </c>
      <c r="BA15" s="4">
        <f t="shared" si="27"/>
        <v>0.18566981137319608</v>
      </c>
    </row>
    <row r="16" spans="1:53" x14ac:dyDescent="0.25">
      <c r="A16">
        <f t="shared" si="28"/>
        <v>1999</v>
      </c>
      <c r="B16" t="s">
        <v>25</v>
      </c>
      <c r="C16" s="2">
        <v>192737</v>
      </c>
      <c r="D16" s="2">
        <v>35816.17</v>
      </c>
      <c r="E16" s="2">
        <v>274126</v>
      </c>
      <c r="F16" s="2">
        <v>46383</v>
      </c>
      <c r="H16">
        <v>2010</v>
      </c>
      <c r="I16" s="2">
        <f t="shared" si="29"/>
        <v>1127056.06</v>
      </c>
      <c r="J16" s="2">
        <f t="shared" si="2"/>
        <v>245694.21000000002</v>
      </c>
      <c r="K16" s="2">
        <f t="shared" si="3"/>
        <v>3885847</v>
      </c>
      <c r="L16" s="2">
        <f t="shared" si="4"/>
        <v>797946</v>
      </c>
      <c r="M16" s="3">
        <f t="shared" si="36"/>
        <v>8.423348467906866E-2</v>
      </c>
      <c r="N16" s="3">
        <f t="shared" si="30"/>
        <v>6.3433453113484806E-2</v>
      </c>
      <c r="O16" s="7">
        <f t="shared" si="37"/>
        <v>75.306694665628044</v>
      </c>
      <c r="P16" s="10">
        <f t="shared" si="31"/>
        <v>109.35878629722201</v>
      </c>
      <c r="Q16" s="3">
        <f t="shared" si="32"/>
        <v>0.20534673650300694</v>
      </c>
      <c r="R16" s="3">
        <f t="shared" si="33"/>
        <v>0.21799644109983315</v>
      </c>
      <c r="S16">
        <v>100</v>
      </c>
      <c r="T16" s="2">
        <f t="shared" si="5"/>
        <v>6350272.6426511835</v>
      </c>
      <c r="U16" s="2">
        <f t="shared" si="6"/>
        <v>1192412.4317991561</v>
      </c>
      <c r="V16" s="3">
        <f t="shared" si="34"/>
        <v>0.18777342311106415</v>
      </c>
      <c r="W16" s="9">
        <f>[1]Dataset!E1432+[1]Dataset!G1432</f>
        <v>582.90364074707031</v>
      </c>
      <c r="X16" s="9">
        <f>[1]Dataset!K1432</f>
        <v>2861.751953125</v>
      </c>
      <c r="Y16" s="9">
        <f>[1]Dataset!L1432+[1]Dataset!N1432</f>
        <v>797.94596862792969</v>
      </c>
      <c r="Z16" s="9">
        <f>[1]Dataset!Q1432</f>
        <v>3885.846923828125</v>
      </c>
      <c r="AA16" s="3">
        <f t="shared" si="38"/>
        <v>8.4233257095919889E-2</v>
      </c>
      <c r="AB16" s="3">
        <f t="shared" si="39"/>
        <v>6.3435467948418367E-2</v>
      </c>
      <c r="AC16" s="7">
        <f t="shared" si="40"/>
        <v>75.309290101630268</v>
      </c>
      <c r="AD16" s="10">
        <f t="shared" si="35"/>
        <v>109.3227728942272</v>
      </c>
      <c r="AE16" s="3">
        <f t="shared" si="41"/>
        <v>0.2036876886239376</v>
      </c>
      <c r="AF16" s="3">
        <f t="shared" si="42"/>
        <v>0.20534673245487414</v>
      </c>
      <c r="AG16" s="15">
        <f t="shared" si="45"/>
        <v>0.21056364575767406</v>
      </c>
      <c r="AH16" s="4">
        <f t="shared" si="46"/>
        <v>0.21429270429290972</v>
      </c>
      <c r="AI16" s="4">
        <f t="shared" si="47"/>
        <v>0.20909211460471039</v>
      </c>
      <c r="AJ16" s="4">
        <f t="shared" si="48"/>
        <v>0.21261841792328787</v>
      </c>
      <c r="AK16" s="4">
        <f t="shared" si="49"/>
        <v>0.21193610972325555</v>
      </c>
      <c r="AL16" s="4">
        <f t="shared" si="50"/>
        <v>0.20844023453643384</v>
      </c>
      <c r="AM16" s="4">
        <f t="shared" si="51"/>
        <v>0.20650064991039274</v>
      </c>
      <c r="AN16" s="4">
        <f t="shared" si="52"/>
        <v>0.20819686045003585</v>
      </c>
      <c r="AO16" s="4">
        <f t="shared" ref="AO16:AO28" si="53">AO15*$R16/$R15</f>
        <v>0.20936317832985293</v>
      </c>
      <c r="AP16" s="13">
        <f>$Q16</f>
        <v>0.20534673650300694</v>
      </c>
      <c r="AQ16" s="4">
        <f t="shared" si="43"/>
        <v>0.20057346437616375</v>
      </c>
      <c r="AR16" s="4">
        <f t="shared" si="43"/>
        <v>0.20390762235287974</v>
      </c>
      <c r="AS16" s="4">
        <f t="shared" si="43"/>
        <v>0.20033939709237908</v>
      </c>
      <c r="AT16" s="4">
        <f t="shared" si="43"/>
        <v>0.1997851761869264</v>
      </c>
      <c r="AU16" s="4">
        <f t="shared" si="43"/>
        <v>0.20097605221960094</v>
      </c>
      <c r="AV16" s="4">
        <f t="shared" si="22"/>
        <v>0.19255655851526093</v>
      </c>
      <c r="AW16" s="4">
        <f t="shared" si="44"/>
        <v>0.18777342311106412</v>
      </c>
      <c r="AX16" s="4">
        <f t="shared" si="24"/>
        <v>0.18833164757405094</v>
      </c>
      <c r="AY16" s="4">
        <f t="shared" si="25"/>
        <v>0.18779560462276604</v>
      </c>
      <c r="AZ16" s="4">
        <f t="shared" si="26"/>
        <v>0.19789472700027794</v>
      </c>
      <c r="BA16" s="4">
        <f t="shared" si="27"/>
        <v>0.20349925940547089</v>
      </c>
    </row>
    <row r="17" spans="1:53" x14ac:dyDescent="0.25">
      <c r="A17">
        <f t="shared" si="28"/>
        <v>1999</v>
      </c>
      <c r="B17" t="s">
        <v>26</v>
      </c>
      <c r="C17" s="2">
        <v>192336.83</v>
      </c>
      <c r="D17" s="2">
        <v>35343.22</v>
      </c>
      <c r="E17" s="2">
        <v>294208</v>
      </c>
      <c r="F17" s="2">
        <v>47432</v>
      </c>
      <c r="H17">
        <v>2011</v>
      </c>
      <c r="I17" s="2">
        <f t="shared" si="29"/>
        <v>1171850.02</v>
      </c>
      <c r="J17" s="2">
        <f t="shared" si="2"/>
        <v>262485.06999999995</v>
      </c>
      <c r="K17" s="2">
        <f t="shared" si="3"/>
        <v>4376382</v>
      </c>
      <c r="L17" s="2">
        <f t="shared" si="4"/>
        <v>901928</v>
      </c>
      <c r="M17" s="3">
        <f t="shared" si="36"/>
        <v>8.3185937131929677E-2</v>
      </c>
      <c r="N17" s="3">
        <f t="shared" si="30"/>
        <v>5.800734734789037E-2</v>
      </c>
      <c r="O17" s="7">
        <f t="shared" si="37"/>
        <v>69.732155876170467</v>
      </c>
      <c r="P17" s="10">
        <f t="shared" si="31"/>
        <v>106.81674810685469</v>
      </c>
      <c r="Q17" s="3">
        <f t="shared" si="32"/>
        <v>0.2060898705825954</v>
      </c>
      <c r="R17" s="3">
        <f t="shared" si="33"/>
        <v>0.22399203440726992</v>
      </c>
      <c r="S17">
        <v>100</v>
      </c>
      <c r="T17" s="2">
        <f t="shared" si="5"/>
        <v>6602659.2530776523</v>
      </c>
      <c r="U17" s="2">
        <f t="shared" si="6"/>
        <v>1273902.4685590742</v>
      </c>
      <c r="V17" s="3">
        <f t="shared" si="34"/>
        <v>0.19293778759903121</v>
      </c>
      <c r="W17" s="9">
        <f>[1]Dataset!E1433+[1]Dataset!G1433</f>
        <v>622.73954772949219</v>
      </c>
      <c r="X17" s="9">
        <f>[1]Dataset!K1433</f>
        <v>2975.489990234375</v>
      </c>
      <c r="Y17" s="9">
        <f>[1]Dataset!L1433+[1]Dataset!N1433</f>
        <v>901.92697143554688</v>
      </c>
      <c r="Z17" s="9">
        <f>[1]Dataset!Q1433</f>
        <v>4376.3818359375</v>
      </c>
      <c r="AA17" s="3">
        <f t="shared" si="38"/>
        <v>8.3185936667088844E-2</v>
      </c>
      <c r="AB17" s="3">
        <f t="shared" si="39"/>
        <v>5.8006194346157169E-2</v>
      </c>
      <c r="AC17" s="7">
        <f t="shared" si="40"/>
        <v>69.73077021215579</v>
      </c>
      <c r="AD17" s="10">
        <f t="shared" si="35"/>
        <v>106.78145550992257</v>
      </c>
      <c r="AE17" s="3">
        <f t="shared" si="41"/>
        <v>0.20928974715873264</v>
      </c>
      <c r="AF17" s="3">
        <f t="shared" si="42"/>
        <v>0.2060896432823115</v>
      </c>
      <c r="AG17" s="15">
        <f t="shared" si="45"/>
        <v>0.21635481362685982</v>
      </c>
      <c r="AH17" s="4">
        <f t="shared" si="46"/>
        <v>0.22018643309512767</v>
      </c>
      <c r="AI17" s="4">
        <f t="shared" si="47"/>
        <v>0.21484281070156863</v>
      </c>
      <c r="AJ17" s="4">
        <f t="shared" si="48"/>
        <v>0.21846609854186672</v>
      </c>
      <c r="AK17" s="4">
        <f t="shared" si="49"/>
        <v>0.2177650247030144</v>
      </c>
      <c r="AL17" s="4">
        <f t="shared" si="50"/>
        <v>0.2141730018645705</v>
      </c>
      <c r="AM17" s="4">
        <f t="shared" si="51"/>
        <v>0.21218007251168694</v>
      </c>
      <c r="AN17" s="4">
        <f t="shared" si="52"/>
        <v>0.21392293421915728</v>
      </c>
      <c r="AO17" s="4">
        <f t="shared" si="53"/>
        <v>0.21512132953858437</v>
      </c>
      <c r="AP17" s="4">
        <f t="shared" ref="AP17:AP28" si="54">AP16*$R17/$R16</f>
        <v>0.21099442282701247</v>
      </c>
      <c r="AQ17" s="13">
        <f>$Q17</f>
        <v>0.2060898705825954</v>
      </c>
      <c r="AR17" s="4">
        <f t="shared" si="43"/>
        <v>0.20951572847491681</v>
      </c>
      <c r="AS17" s="4">
        <f t="shared" si="43"/>
        <v>0.20584936570637544</v>
      </c>
      <c r="AT17" s="4">
        <f t="shared" si="43"/>
        <v>0.20527990196881593</v>
      </c>
      <c r="AU17" s="4">
        <f t="shared" si="43"/>
        <v>0.20650353086816783</v>
      </c>
      <c r="AV17" s="4">
        <f t="shared" si="22"/>
        <v>0.19785247439220152</v>
      </c>
      <c r="AW17" s="4">
        <f t="shared" si="44"/>
        <v>0.19293778759903121</v>
      </c>
      <c r="AX17" s="4">
        <f t="shared" si="24"/>
        <v>0.19351136500465069</v>
      </c>
      <c r="AY17" s="4">
        <f t="shared" si="25"/>
        <v>0.1929605791726334</v>
      </c>
      <c r="AZ17" s="4">
        <f t="shared" si="26"/>
        <v>0.20333745943569659</v>
      </c>
      <c r="BA17" s="4">
        <f t="shared" si="27"/>
        <v>0.20909613425170301</v>
      </c>
    </row>
    <row r="18" spans="1:53" x14ac:dyDescent="0.25">
      <c r="A18">
        <f t="shared" si="28"/>
        <v>2000</v>
      </c>
      <c r="B18" t="s">
        <v>27</v>
      </c>
      <c r="C18" s="2">
        <v>187799.48</v>
      </c>
      <c r="D18" s="2">
        <v>34979.760000000002</v>
      </c>
      <c r="E18" s="2">
        <v>276927</v>
      </c>
      <c r="F18" s="2">
        <v>56887</v>
      </c>
      <c r="H18">
        <v>2012</v>
      </c>
      <c r="I18" s="2">
        <f t="shared" si="29"/>
        <v>1194363.3299999998</v>
      </c>
      <c r="J18" s="2">
        <f t="shared" si="2"/>
        <v>264529.24</v>
      </c>
      <c r="K18" s="2">
        <f t="shared" si="3"/>
        <v>4814760</v>
      </c>
      <c r="L18" s="2">
        <f t="shared" si="4"/>
        <v>997461</v>
      </c>
      <c r="M18" s="3">
        <f t="shared" si="36"/>
        <v>7.9431261436334832E-2</v>
      </c>
      <c r="N18" s="3">
        <f t="shared" si="30"/>
        <v>9.7374783336544146E-2</v>
      </c>
      <c r="O18" s="7">
        <f t="shared" si="37"/>
        <v>122.58999992665515</v>
      </c>
      <c r="P18" s="10">
        <f t="shared" si="31"/>
        <v>108.59237637281215</v>
      </c>
      <c r="Q18" s="3">
        <f t="shared" si="32"/>
        <v>0.20716733544351121</v>
      </c>
      <c r="R18" s="3">
        <f t="shared" si="33"/>
        <v>0.22148138121420727</v>
      </c>
      <c r="S18">
        <v>100</v>
      </c>
      <c r="T18" s="2">
        <f t="shared" si="5"/>
        <v>6729508.0068020448</v>
      </c>
      <c r="U18" s="2">
        <f t="shared" si="6"/>
        <v>1283823.3117108559</v>
      </c>
      <c r="V18" s="3">
        <f t="shared" si="34"/>
        <v>0.19077521126554786</v>
      </c>
      <c r="W18" s="9">
        <f>[1]Dataset!E1434+[1]Dataset!G1434</f>
        <v>627.58930969238281</v>
      </c>
      <c r="X18" s="9">
        <f>[1]Dataset!K1434</f>
        <v>3032.654296875</v>
      </c>
      <c r="Y18" s="9">
        <f>[1]Dataset!L1434+[1]Dataset!N1434</f>
        <v>997.46002197265625</v>
      </c>
      <c r="Z18" s="9">
        <f>[1]Dataset!Q1434</f>
        <v>4814.759765625</v>
      </c>
      <c r="AA18" s="3">
        <f t="shared" si="38"/>
        <v>7.9431290262267806E-2</v>
      </c>
      <c r="AB18" s="3">
        <f t="shared" si="39"/>
        <v>9.7374928105526948E-2</v>
      </c>
      <c r="AC18" s="7">
        <f t="shared" si="40"/>
        <v>122.59013769512302</v>
      </c>
      <c r="AD18" s="10">
        <f t="shared" si="35"/>
        <v>108.55650852471946</v>
      </c>
      <c r="AE18" s="3">
        <f t="shared" si="41"/>
        <v>0.20694390070740423</v>
      </c>
      <c r="AF18" s="3">
        <f t="shared" si="42"/>
        <v>0.2071671423970157</v>
      </c>
      <c r="AG18" s="15">
        <f t="shared" si="45"/>
        <v>0.21392976353476995</v>
      </c>
      <c r="AH18" s="4">
        <f t="shared" si="46"/>
        <v>0.21771843563806537</v>
      </c>
      <c r="AI18" s="4">
        <f t="shared" si="47"/>
        <v>0.21243470815398563</v>
      </c>
      <c r="AJ18" s="4">
        <f t="shared" si="48"/>
        <v>0.21601738375014878</v>
      </c>
      <c r="AK18" s="4">
        <f t="shared" si="49"/>
        <v>0.21532416801784363</v>
      </c>
      <c r="AL18" s="4">
        <f t="shared" si="50"/>
        <v>0.21177240698439095</v>
      </c>
      <c r="AM18" s="4">
        <f t="shared" si="51"/>
        <v>0.20980181572248729</v>
      </c>
      <c r="AN18" s="4">
        <f t="shared" si="52"/>
        <v>0.21152514226513577</v>
      </c>
      <c r="AO18" s="4">
        <f t="shared" si="53"/>
        <v>0.21271010516477512</v>
      </c>
      <c r="AP18" s="4">
        <f t="shared" si="54"/>
        <v>0.2086294555959641</v>
      </c>
      <c r="AQ18" s="4">
        <f t="shared" ref="AQ18:AQ28" si="55">AQ17*$R18/$R17</f>
        <v>0.20377987686784005</v>
      </c>
      <c r="AR18" s="13">
        <f>$Q18</f>
        <v>0.20716733544351121</v>
      </c>
      <c r="AS18" s="4">
        <f t="shared" si="43"/>
        <v>0.203542067731837</v>
      </c>
      <c r="AT18" s="4">
        <f t="shared" si="43"/>
        <v>0.20297898692639749</v>
      </c>
      <c r="AU18" s="4">
        <f t="shared" si="43"/>
        <v>0.20418890057104663</v>
      </c>
      <c r="AV18" s="4">
        <f t="shared" ref="AV18:BA21" si="56">AV19*$R18/$R19</f>
        <v>0.19563481094759466</v>
      </c>
      <c r="AW18" s="4">
        <f t="shared" si="44"/>
        <v>0.19077521126554786</v>
      </c>
      <c r="AX18" s="4">
        <f t="shared" ref="AX18:BA23" si="57">AX19*$R18/$R19</f>
        <v>0.19134235963029231</v>
      </c>
      <c r="AY18" s="4">
        <f t="shared" ref="AY18:BA23" si="58">AY19*$R18/$R19</f>
        <v>0.1907977473758824</v>
      </c>
      <c r="AZ18" s="4">
        <f t="shared" ref="AZ18:BA24" si="59">AZ19*$R18/$R19</f>
        <v>0.20105831659406653</v>
      </c>
      <c r="BA18" s="4">
        <f t="shared" si="27"/>
        <v>0.20675244431422254</v>
      </c>
    </row>
    <row r="19" spans="1:53" x14ac:dyDescent="0.25">
      <c r="A19">
        <f t="shared" si="28"/>
        <v>2000</v>
      </c>
      <c r="B19" t="s">
        <v>28</v>
      </c>
      <c r="C19" s="2">
        <v>194596.62</v>
      </c>
      <c r="D19" s="2">
        <v>38137.379999999997</v>
      </c>
      <c r="E19" s="2">
        <v>292789</v>
      </c>
      <c r="F19" s="2">
        <v>53911</v>
      </c>
      <c r="H19">
        <v>2013</v>
      </c>
      <c r="I19" s="2">
        <f t="shared" si="29"/>
        <v>1230251.83</v>
      </c>
      <c r="J19" s="2">
        <f t="shared" si="2"/>
        <v>279943.90000000002</v>
      </c>
      <c r="K19" s="2">
        <f t="shared" si="3"/>
        <v>5331619</v>
      </c>
      <c r="L19" s="2">
        <f t="shared" si="4"/>
        <v>1114944</v>
      </c>
      <c r="M19" s="3">
        <f t="shared" si="36"/>
        <v>7.5045645412637807E-2</v>
      </c>
      <c r="N19" s="3">
        <f t="shared" si="30"/>
        <v>5.6233180317467824E-2</v>
      </c>
      <c r="O19" s="7">
        <f t="shared" si="37"/>
        <v>74.931969747571884</v>
      </c>
      <c r="P19" s="10">
        <f t="shared" si="31"/>
        <v>106.69209399984281</v>
      </c>
      <c r="Q19" s="3">
        <f t="shared" si="32"/>
        <v>0.20911921875887982</v>
      </c>
      <c r="R19" s="3">
        <f t="shared" si="33"/>
        <v>0.22755007810067635</v>
      </c>
      <c r="S19">
        <v>100</v>
      </c>
      <c r="T19" s="2">
        <f t="shared" si="5"/>
        <v>6931717.7883951534</v>
      </c>
      <c r="U19" s="2">
        <f t="shared" si="6"/>
        <v>1358634.3225847271</v>
      </c>
      <c r="V19" s="3">
        <f t="shared" si="34"/>
        <v>0.19600254425523592</v>
      </c>
      <c r="W19" s="9">
        <f>[1]Dataset!E1435+[1]Dataset!G1435</f>
        <v>664.16023254394531</v>
      </c>
      <c r="X19" s="9">
        <f>[1]Dataset!K1435</f>
        <v>3123.7802734375</v>
      </c>
      <c r="Y19" s="9">
        <f>[1]Dataset!L1435+[1]Dataset!N1435</f>
        <v>1114.9440002441406</v>
      </c>
      <c r="Z19" s="9">
        <f>[1]Dataset!Q1435</f>
        <v>5331.619140625</v>
      </c>
      <c r="AA19" s="3">
        <f t="shared" si="38"/>
        <v>7.504569409121542E-2</v>
      </c>
      <c r="AB19" s="3">
        <f t="shared" si="39"/>
        <v>5.6234200576345206E-2</v>
      </c>
      <c r="AC19" s="7">
        <f t="shared" si="40"/>
        <v>74.933280659639848</v>
      </c>
      <c r="AD19" s="10">
        <f t="shared" si="35"/>
        <v>106.65695200602097</v>
      </c>
      <c r="AE19" s="3">
        <f t="shared" si="41"/>
        <v>0.21261426041758175</v>
      </c>
      <c r="AF19" s="3">
        <f t="shared" si="42"/>
        <v>0.20911921328901245</v>
      </c>
      <c r="AG19" s="15">
        <f t="shared" si="45"/>
        <v>0.21979154244715124</v>
      </c>
      <c r="AH19" s="4">
        <f t="shared" si="46"/>
        <v>0.22368402599712933</v>
      </c>
      <c r="AI19" s="4">
        <f t="shared" si="47"/>
        <v>0.21825552182637825</v>
      </c>
      <c r="AJ19" s="4">
        <f t="shared" si="48"/>
        <v>0.22193636446537124</v>
      </c>
      <c r="AK19" s="4">
        <f t="shared" si="49"/>
        <v>0.22122415428697209</v>
      </c>
      <c r="AL19" s="4">
        <f t="shared" si="50"/>
        <v>0.21757507328464876</v>
      </c>
      <c r="AM19" s="4">
        <f t="shared" si="51"/>
        <v>0.21555048686978889</v>
      </c>
      <c r="AN19" s="4">
        <f t="shared" si="52"/>
        <v>0.21732103339258382</v>
      </c>
      <c r="AO19" s="4">
        <f t="shared" si="53"/>
        <v>0.21853846484836181</v>
      </c>
      <c r="AP19" s="4">
        <f t="shared" si="54"/>
        <v>0.21434600350920127</v>
      </c>
      <c r="AQ19" s="4">
        <f t="shared" si="55"/>
        <v>0.2093635439801417</v>
      </c>
      <c r="AR19" s="4">
        <f t="shared" ref="AR19:AR28" si="60">AR18*$R19/$R18</f>
        <v>0.21284382055793349</v>
      </c>
      <c r="AS19" s="13">
        <f>$Q19</f>
        <v>0.20911921875887982</v>
      </c>
      <c r="AT19" s="4">
        <f t="shared" si="43"/>
        <v>0.2085407092672362</v>
      </c>
      <c r="AU19" s="4">
        <f t="shared" si="43"/>
        <v>0.2097837751304959</v>
      </c>
      <c r="AV19" s="4">
        <f t="shared" si="56"/>
        <v>0.20099529931719887</v>
      </c>
      <c r="AW19" s="4">
        <f t="shared" si="44"/>
        <v>0.19600254425523594</v>
      </c>
      <c r="AX19" s="4">
        <f t="shared" si="57"/>
        <v>0.19658523275927528</v>
      </c>
      <c r="AY19" s="4">
        <f t="shared" si="58"/>
        <v>0.19602569786588528</v>
      </c>
      <c r="AZ19" s="4">
        <f t="shared" si="59"/>
        <v>0.20656741163954595</v>
      </c>
      <c r="BA19" s="4">
        <f t="shared" si="27"/>
        <v>0.21241756121118682</v>
      </c>
    </row>
    <row r="20" spans="1:53" x14ac:dyDescent="0.25">
      <c r="A20">
        <f t="shared" si="28"/>
        <v>2000</v>
      </c>
      <c r="B20" t="s">
        <v>29</v>
      </c>
      <c r="C20" s="2">
        <v>201534.66</v>
      </c>
      <c r="D20" s="2">
        <v>38249.800000000003</v>
      </c>
      <c r="E20" s="2">
        <v>308896</v>
      </c>
      <c r="F20" s="2">
        <v>53879</v>
      </c>
      <c r="H20">
        <v>2014</v>
      </c>
      <c r="I20" s="2">
        <f t="shared" si="29"/>
        <v>1236451.75</v>
      </c>
      <c r="J20" s="2">
        <f t="shared" si="2"/>
        <v>268118.87</v>
      </c>
      <c r="K20" s="2">
        <f t="shared" si="3"/>
        <v>5778953</v>
      </c>
      <c r="L20" s="2">
        <f t="shared" si="4"/>
        <v>1148453</v>
      </c>
      <c r="M20" s="3">
        <f t="shared" si="36"/>
        <v>7.8467101549333673E-2</v>
      </c>
      <c r="N20" s="3">
        <f t="shared" si="30"/>
        <v>7.548361940754611E-2</v>
      </c>
      <c r="O20" s="7">
        <f t="shared" si="37"/>
        <v>96.197792344971745</v>
      </c>
      <c r="P20" s="10">
        <f t="shared" si="31"/>
        <v>106.39693992730675</v>
      </c>
      <c r="Q20" s="3">
        <f t="shared" si="32"/>
        <v>0.1987302890333249</v>
      </c>
      <c r="R20" s="3">
        <f t="shared" si="33"/>
        <v>0.21684539651466384</v>
      </c>
      <c r="S20">
        <v>100</v>
      </c>
      <c r="T20" s="2">
        <f t="shared" si="5"/>
        <v>6966650.5515113249</v>
      </c>
      <c r="U20" s="2">
        <f t="shared" si="6"/>
        <v>1301244.6397818723</v>
      </c>
      <c r="V20" s="3">
        <f t="shared" si="34"/>
        <v>0.18678195930174565</v>
      </c>
      <c r="W20" s="9">
        <f>[1]Dataset!E1436+[1]Dataset!G1436</f>
        <v>636.10560607910156</v>
      </c>
      <c r="X20" s="9">
        <f>[1]Dataset!K1436</f>
        <v>3139.522705078125</v>
      </c>
      <c r="Y20" s="9">
        <f>[1]Dataset!L1436+[1]Dataset!N1436</f>
        <v>1148.4530029296875</v>
      </c>
      <c r="Z20" s="9">
        <f>[1]Dataset!Q1436</f>
        <v>5778.953125</v>
      </c>
      <c r="AA20" s="3">
        <f t="shared" si="38"/>
        <v>7.8467105494602896E-2</v>
      </c>
      <c r="AB20" s="3">
        <f t="shared" si="39"/>
        <v>7.5483663413074664E-2</v>
      </c>
      <c r="AC20" s="7">
        <f t="shared" si="40"/>
        <v>96.197843589714878</v>
      </c>
      <c r="AD20" s="10">
        <f t="shared" si="35"/>
        <v>106.36189911355805</v>
      </c>
      <c r="AE20" s="3">
        <f t="shared" si="41"/>
        <v>0.20261220122734308</v>
      </c>
      <c r="AF20" s="3">
        <f t="shared" si="42"/>
        <v>0.19873028524170414</v>
      </c>
      <c r="AG20" s="15">
        <f t="shared" si="45"/>
        <v>0.20945184712894377</v>
      </c>
      <c r="AH20" s="4">
        <f t="shared" si="46"/>
        <v>0.21316121583523953</v>
      </c>
      <c r="AI20" s="4">
        <f t="shared" si="47"/>
        <v>0.20798808581826272</v>
      </c>
      <c r="AJ20" s="4">
        <f t="shared" si="48"/>
        <v>0.21149576987718613</v>
      </c>
      <c r="AK20" s="4">
        <f t="shared" si="49"/>
        <v>0.21081706433761513</v>
      </c>
      <c r="AL20" s="4">
        <f t="shared" si="50"/>
        <v>0.20733964774664898</v>
      </c>
      <c r="AM20" s="4">
        <f t="shared" si="51"/>
        <v>0.20541030433541865</v>
      </c>
      <c r="AN20" s="4">
        <f t="shared" si="52"/>
        <v>0.20709755870152466</v>
      </c>
      <c r="AO20" s="4">
        <f t="shared" si="53"/>
        <v>0.20825771829786988</v>
      </c>
      <c r="AP20" s="4">
        <f t="shared" si="54"/>
        <v>0.20426248371456007</v>
      </c>
      <c r="AQ20" s="4">
        <f t="shared" si="55"/>
        <v>0.19951441497639349</v>
      </c>
      <c r="AR20" s="4">
        <f t="shared" si="60"/>
        <v>0.20283096824146449</v>
      </c>
      <c r="AS20" s="4">
        <f t="shared" ref="AS20:AS28" si="61">AS19*$R20/$R19</f>
        <v>0.19928158359296663</v>
      </c>
      <c r="AT20" s="13">
        <f>$Q20</f>
        <v>0.1987302890333249</v>
      </c>
      <c r="AU20" s="4">
        <f t="shared" si="43"/>
        <v>0.19991487711284703</v>
      </c>
      <c r="AV20" s="4">
        <f t="shared" si="56"/>
        <v>0.19153983923810389</v>
      </c>
      <c r="AW20" s="4">
        <f t="shared" si="44"/>
        <v>0.18678195930174568</v>
      </c>
      <c r="AX20" s="4">
        <f t="shared" si="57"/>
        <v>0.18733723627970852</v>
      </c>
      <c r="AY20" s="4">
        <f t="shared" si="58"/>
        <v>0.18680402369268728</v>
      </c>
      <c r="AZ20" s="4">
        <f t="shared" si="59"/>
        <v>0.19684982162109832</v>
      </c>
      <c r="BA20" s="4">
        <f t="shared" si="27"/>
        <v>0.20242476149420743</v>
      </c>
    </row>
    <row r="21" spans="1:53" x14ac:dyDescent="0.25">
      <c r="A21">
        <f t="shared" si="28"/>
        <v>2000</v>
      </c>
      <c r="B21" t="s">
        <v>30</v>
      </c>
      <c r="C21" s="2">
        <v>201179.53</v>
      </c>
      <c r="D21" s="2">
        <v>38465.32</v>
      </c>
      <c r="E21" s="2">
        <v>320481</v>
      </c>
      <c r="F21" s="2">
        <v>54811</v>
      </c>
      <c r="H21">
        <v>2015</v>
      </c>
      <c r="I21" s="2">
        <f t="shared" si="29"/>
        <v>1192610.1000000001</v>
      </c>
      <c r="J21" s="2">
        <f t="shared" si="2"/>
        <v>230725.68</v>
      </c>
      <c r="K21" s="2">
        <f t="shared" si="3"/>
        <v>5995787</v>
      </c>
      <c r="L21" s="2">
        <f t="shared" si="4"/>
        <v>1069396</v>
      </c>
      <c r="M21" s="3">
        <f t="shared" si="36"/>
        <v>7.566174694604122E-2</v>
      </c>
      <c r="N21" s="3">
        <f t="shared" si="30"/>
        <v>8.2073532936130622E-2</v>
      </c>
      <c r="O21" s="7">
        <f t="shared" si="37"/>
        <v>108.47427696146379</v>
      </c>
      <c r="P21" s="10">
        <f t="shared" si="31"/>
        <v>107.03114897187967</v>
      </c>
      <c r="Q21" s="3">
        <f t="shared" si="32"/>
        <v>0.17835790364134016</v>
      </c>
      <c r="R21" s="3">
        <f t="shared" si="33"/>
        <v>0.1934627922403139</v>
      </c>
      <c r="S21">
        <v>100</v>
      </c>
      <c r="T21" s="2">
        <f t="shared" si="5"/>
        <v>6719629.6263909834</v>
      </c>
      <c r="U21" s="2">
        <f t="shared" si="6"/>
        <v>1119766.5959133259</v>
      </c>
      <c r="V21" s="3">
        <f t="shared" si="34"/>
        <v>0.16664111836097378</v>
      </c>
      <c r="W21" s="9">
        <f>[1]Dataset!E1437+[1]Dataset!G1437</f>
        <v>547.39112854003906</v>
      </c>
      <c r="X21" s="9">
        <f>[1]Dataset!K1437</f>
        <v>3028.202392578125</v>
      </c>
      <c r="Y21" s="9">
        <f>[1]Dataset!L1437+[1]Dataset!N1437</f>
        <v>1069.3969573974609</v>
      </c>
      <c r="Z21" s="9">
        <f>[1]Dataset!Q1437</f>
        <v>5995.787109375</v>
      </c>
      <c r="AA21" s="3">
        <f t="shared" si="38"/>
        <v>7.5661840863033847E-2</v>
      </c>
      <c r="AB21" s="3">
        <f t="shared" si="39"/>
        <v>8.2074555562551721E-2</v>
      </c>
      <c r="AC21" s="7">
        <f t="shared" si="40"/>
        <v>108.47549389014529</v>
      </c>
      <c r="AD21" s="10">
        <f t="shared" si="35"/>
        <v>106.99599106327983</v>
      </c>
      <c r="AE21" s="3">
        <f t="shared" si="41"/>
        <v>0.18076438017539703</v>
      </c>
      <c r="AF21" s="3">
        <f t="shared" si="42"/>
        <v>0.17835806006610111</v>
      </c>
      <c r="AG21" s="15">
        <f t="shared" si="45"/>
        <v>0.18686649491642152</v>
      </c>
      <c r="AH21" s="4">
        <f t="shared" si="46"/>
        <v>0.19017587956974197</v>
      </c>
      <c r="AI21" s="4">
        <f t="shared" si="47"/>
        <v>0.18556057210279817</v>
      </c>
      <c r="AJ21" s="4">
        <f t="shared" si="48"/>
        <v>0.18869001991789289</v>
      </c>
      <c r="AK21" s="4">
        <f t="shared" si="49"/>
        <v>0.18808449971361454</v>
      </c>
      <c r="AL21" s="4">
        <f t="shared" si="50"/>
        <v>0.18498205560235295</v>
      </c>
      <c r="AM21" s="4">
        <f t="shared" si="51"/>
        <v>0.1832607547607101</v>
      </c>
      <c r="AN21" s="4">
        <f t="shared" si="52"/>
        <v>0.1847660712033603</v>
      </c>
      <c r="AO21" s="4">
        <f t="shared" si="53"/>
        <v>0.1858011299067539</v>
      </c>
      <c r="AP21" s="4">
        <f t="shared" si="54"/>
        <v>0.18223670451167798</v>
      </c>
      <c r="AQ21" s="4">
        <f t="shared" si="55"/>
        <v>0.17800062364208691</v>
      </c>
      <c r="AR21" s="4">
        <f t="shared" si="60"/>
        <v>0.18095955044241205</v>
      </c>
      <c r="AS21" s="4">
        <f t="shared" si="61"/>
        <v>0.17779289864407946</v>
      </c>
      <c r="AT21" s="4">
        <f t="shared" ref="AT21:AT28" si="62">AT20*$R21/$R20</f>
        <v>0.17730105059671744</v>
      </c>
      <c r="AU21" s="13">
        <f>$Q21</f>
        <v>0.17835790364134016</v>
      </c>
      <c r="AV21" s="4">
        <f t="shared" si="56"/>
        <v>0.17088595247978239</v>
      </c>
      <c r="AW21" s="4">
        <f t="shared" ref="AW21:BA21" si="63">AW22*$R21/$R22</f>
        <v>0.16664111836097381</v>
      </c>
      <c r="AX21" s="4">
        <f t="shared" si="57"/>
        <v>0.16713651939945603</v>
      </c>
      <c r="AY21" s="4">
        <f t="shared" si="58"/>
        <v>0.16666080353183402</v>
      </c>
      <c r="AZ21" s="4">
        <f t="shared" si="59"/>
        <v>0.17562335541787757</v>
      </c>
      <c r="BA21" s="4">
        <f t="shared" si="27"/>
        <v>0.18059714527811382</v>
      </c>
    </row>
    <row r="22" spans="1:53" x14ac:dyDescent="0.25">
      <c r="A22">
        <f t="shared" si="28"/>
        <v>2001</v>
      </c>
      <c r="B22" t="s">
        <v>31</v>
      </c>
      <c r="C22" s="2">
        <v>194325.69</v>
      </c>
      <c r="D22" s="2">
        <v>38563.230000000003</v>
      </c>
      <c r="E22" s="2">
        <v>312470</v>
      </c>
      <c r="F22" s="2">
        <v>61689</v>
      </c>
      <c r="H22">
        <v>2016</v>
      </c>
      <c r="I22" s="2">
        <f t="shared" si="29"/>
        <v>1153541.1800000002</v>
      </c>
      <c r="J22" s="2">
        <f t="shared" si="2"/>
        <v>202739.06</v>
      </c>
      <c r="K22" s="2">
        <f t="shared" si="3"/>
        <v>6269328</v>
      </c>
      <c r="L22" s="2">
        <f t="shared" si="4"/>
        <v>973272</v>
      </c>
      <c r="M22" s="3">
        <f t="shared" si="36"/>
        <v>8.1036047419676072E-2</v>
      </c>
      <c r="N22" s="3">
        <f t="shared" si="30"/>
        <v>3.5748183045321236E-2</v>
      </c>
      <c r="O22" s="7">
        <f t="shared" si="37"/>
        <v>44.113927299767766</v>
      </c>
      <c r="P22" s="10">
        <f t="shared" si="31"/>
        <v>102.5472909450917</v>
      </c>
      <c r="Q22" s="3">
        <f t="shared" si="32"/>
        <v>0.15524343278896877</v>
      </c>
      <c r="R22" s="3">
        <f t="shared" si="33"/>
        <v>0.17575363889479867</v>
      </c>
      <c r="S22">
        <v>100</v>
      </c>
      <c r="T22" s="2">
        <f>T23*I22/I23</f>
        <v>6499500.1202740232</v>
      </c>
      <c r="U22" s="2">
        <f t="shared" si="6"/>
        <v>983940.87331270427</v>
      </c>
      <c r="V22" s="3">
        <f t="shared" si="34"/>
        <v>0.15138716133621991</v>
      </c>
      <c r="W22" s="9">
        <f>[1]Dataset!E1438+[1]Dataset!G1438</f>
        <v>480.99352264404297</v>
      </c>
      <c r="X22" s="9">
        <f>[1]Dataset!K1438</f>
        <v>2929.001220703125</v>
      </c>
      <c r="Y22" s="9">
        <f>[1]Dataset!L1438+[1]Dataset!N1438</f>
        <v>973.27096557617188</v>
      </c>
      <c r="Z22" s="9">
        <f>[1]Dataset!Q1438</f>
        <v>6269.328125</v>
      </c>
      <c r="AA22" s="3">
        <f t="shared" si="38"/>
        <v>8.1035963371939745E-2</v>
      </c>
      <c r="AB22" s="3">
        <f t="shared" si="39"/>
        <v>3.5746204085074673E-2</v>
      </c>
      <c r="AC22" s="7">
        <f t="shared" si="40"/>
        <v>44.111530976692855</v>
      </c>
      <c r="AD22" s="10">
        <f t="shared" si="35"/>
        <v>102.51341800918777</v>
      </c>
      <c r="AE22" s="3">
        <f t="shared" si="41"/>
        <v>0.16421759036637665</v>
      </c>
      <c r="AF22" s="3">
        <f t="shared" si="42"/>
        <v>0.15524326469611477</v>
      </c>
      <c r="AG22" s="15">
        <f t="shared" si="45"/>
        <v>0.16976115194430522</v>
      </c>
      <c r="AH22" s="4">
        <f t="shared" si="46"/>
        <v>0.1727676028932876</v>
      </c>
      <c r="AI22" s="4">
        <f t="shared" si="47"/>
        <v>0.16857477039800284</v>
      </c>
      <c r="AJ22" s="4">
        <f t="shared" si="48"/>
        <v>0.17141775552638383</v>
      </c>
      <c r="AK22" s="4">
        <f t="shared" si="49"/>
        <v>0.17086766329369216</v>
      </c>
      <c r="AL22" s="4">
        <f t="shared" si="50"/>
        <v>0.16804921001020676</v>
      </c>
      <c r="AM22" s="4">
        <f t="shared" si="51"/>
        <v>0.16648547321592116</v>
      </c>
      <c r="AN22" s="4">
        <f t="shared" si="52"/>
        <v>0.16785299634230771</v>
      </c>
      <c r="AO22" s="4">
        <f t="shared" si="53"/>
        <v>0.16879330807607607</v>
      </c>
      <c r="AP22" s="4">
        <f t="shared" si="54"/>
        <v>0.16555516224710728</v>
      </c>
      <c r="AQ22" s="4">
        <f t="shared" si="55"/>
        <v>0.16170684279062766</v>
      </c>
      <c r="AR22" s="4">
        <f t="shared" si="60"/>
        <v>0.16439491601834427</v>
      </c>
      <c r="AS22" s="4">
        <f t="shared" si="61"/>
        <v>0.16151813247653343</v>
      </c>
      <c r="AT22" s="4">
        <f t="shared" si="62"/>
        <v>0.16107130710455286</v>
      </c>
      <c r="AU22" s="4">
        <f t="shared" ref="AU22:AU28" si="64">AU21*$R22/$R21</f>
        <v>0.1620314181740693</v>
      </c>
      <c r="AV22" s="13">
        <f>$Q22</f>
        <v>0.15524343278896877</v>
      </c>
      <c r="AW22" s="4">
        <f>AW23*$R22/$R23</f>
        <v>0.15138716133621991</v>
      </c>
      <c r="AX22" s="4">
        <f t="shared" si="57"/>
        <v>0.15183721446642265</v>
      </c>
      <c r="AY22" s="4">
        <f t="shared" si="58"/>
        <v>0.15140504457035958</v>
      </c>
      <c r="AZ22" s="4">
        <f t="shared" si="59"/>
        <v>0.15954718440776525</v>
      </c>
      <c r="BA22" s="4">
        <f t="shared" si="27"/>
        <v>0.16406568461605706</v>
      </c>
    </row>
    <row r="23" spans="1:53" x14ac:dyDescent="0.25">
      <c r="A23">
        <f t="shared" si="28"/>
        <v>2001</v>
      </c>
      <c r="B23" t="s">
        <v>32</v>
      </c>
      <c r="C23" s="2">
        <v>199123.05</v>
      </c>
      <c r="D23" s="2">
        <v>38914.22</v>
      </c>
      <c r="E23" s="2">
        <v>323724</v>
      </c>
      <c r="F23" s="2">
        <v>62067</v>
      </c>
      <c r="H23">
        <v>2017</v>
      </c>
      <c r="I23" s="2">
        <f t="shared" si="29"/>
        <v>1168801.02</v>
      </c>
      <c r="J23" s="2">
        <f t="shared" si="2"/>
        <v>197554.30000000002</v>
      </c>
      <c r="K23" s="2">
        <f t="shared" si="3"/>
        <v>6585480</v>
      </c>
      <c r="L23" s="2">
        <f t="shared" si="4"/>
        <v>958778</v>
      </c>
      <c r="M23" s="3">
        <f t="shared" si="36"/>
        <v>3.6714001927164119E-2</v>
      </c>
      <c r="N23" s="3">
        <f t="shared" si="30"/>
        <v>1.0961861959148278E-2</v>
      </c>
      <c r="O23" s="7">
        <f t="shared" si="37"/>
        <v>29.857442348276848</v>
      </c>
      <c r="P23" s="11">
        <v>100</v>
      </c>
      <c r="Q23" s="3">
        <f t="shared" si="32"/>
        <v>0.1455896912601663</v>
      </c>
      <c r="R23" s="3">
        <f t="shared" si="33"/>
        <v>0.16902303866914833</v>
      </c>
      <c r="S23">
        <v>100</v>
      </c>
      <c r="T23" s="6">
        <f>K23</f>
        <v>6585480</v>
      </c>
      <c r="U23" s="6">
        <f>L23</f>
        <v>958778</v>
      </c>
      <c r="V23" s="3">
        <f t="shared" si="34"/>
        <v>0.1455896912601663</v>
      </c>
      <c r="W23" s="9">
        <f>[1]Dataset!E1439+[1]Dataset!G1439</f>
        <v>468.69282531738281</v>
      </c>
      <c r="X23" s="9">
        <f>[1]Dataset!K1439</f>
        <v>2967.748291015625</v>
      </c>
      <c r="Y23" s="9">
        <f>[1]Dataset!L1439+[1]Dataset!N1439</f>
        <v>958.77899169921875</v>
      </c>
      <c r="Z23" s="9">
        <f>[1]Dataset!Q1439</f>
        <v>6583.31884765625</v>
      </c>
      <c r="AA23" s="3">
        <f t="shared" si="38"/>
        <v>3.6373687505513175E-2</v>
      </c>
      <c r="AB23" s="3">
        <f t="shared" si="39"/>
        <v>1.0963937825805514E-2</v>
      </c>
      <c r="AC23" s="7">
        <f t="shared" si="40"/>
        <v>30.14249744171169</v>
      </c>
      <c r="AD23" s="11">
        <v>100</v>
      </c>
      <c r="AE23" s="3">
        <f t="shared" si="41"/>
        <v>0.1579287659725975</v>
      </c>
      <c r="AF23" s="3">
        <f t="shared" si="42"/>
        <v>0.1456376356494653</v>
      </c>
      <c r="AG23" s="15">
        <f t="shared" si="45"/>
        <v>0.16326003791464391</v>
      </c>
      <c r="AH23" s="4">
        <f t="shared" si="46"/>
        <v>0.16615135486376792</v>
      </c>
      <c r="AI23" s="4">
        <f t="shared" si="47"/>
        <v>0.16211908962339938</v>
      </c>
      <c r="AJ23" s="4">
        <f t="shared" si="48"/>
        <v>0.16485320078213211</v>
      </c>
      <c r="AK23" s="4">
        <f t="shared" si="49"/>
        <v>0.16432417469025418</v>
      </c>
      <c r="AL23" s="4">
        <f t="shared" si="50"/>
        <v>0.16161365591341742</v>
      </c>
      <c r="AM23" s="4">
        <f t="shared" si="51"/>
        <v>0.16010980343951722</v>
      </c>
      <c r="AN23" s="4">
        <f t="shared" si="52"/>
        <v>0.16142495637589849</v>
      </c>
      <c r="AO23" s="4">
        <f t="shared" si="53"/>
        <v>0.16232925825856342</v>
      </c>
      <c r="AP23" s="4">
        <f t="shared" si="54"/>
        <v>0.15921511933599045</v>
      </c>
      <c r="AQ23" s="4">
        <f t="shared" si="55"/>
        <v>0.15551417378291923</v>
      </c>
      <c r="AR23" s="4">
        <f t="shared" si="60"/>
        <v>0.15809930549325499</v>
      </c>
      <c r="AS23" s="4">
        <f t="shared" si="61"/>
        <v>0.15533269025337756</v>
      </c>
      <c r="AT23" s="4">
        <f t="shared" si="62"/>
        <v>0.15490297635043052</v>
      </c>
      <c r="AU23" s="4">
        <f t="shared" si="64"/>
        <v>0.15582631934036822</v>
      </c>
      <c r="AV23" s="4">
        <f t="shared" ref="AV23:AV28" si="65">AV22*$R23/$R22</f>
        <v>0.14929828428262346</v>
      </c>
      <c r="AW23" s="13">
        <f>$Q23</f>
        <v>0.1455896912601663</v>
      </c>
      <c r="AX23" s="4">
        <f t="shared" si="57"/>
        <v>0.14602250931222929</v>
      </c>
      <c r="AY23" s="4">
        <f t="shared" si="58"/>
        <v>0.14560688964419138</v>
      </c>
      <c r="AZ23" s="4">
        <f t="shared" si="59"/>
        <v>0.15343722092632883</v>
      </c>
      <c r="BA23" s="4">
        <f t="shared" si="27"/>
        <v>0.15778268222223868</v>
      </c>
    </row>
    <row r="24" spans="1:53" x14ac:dyDescent="0.25">
      <c r="A24">
        <f t="shared" si="28"/>
        <v>2001</v>
      </c>
      <c r="B24" t="s">
        <v>33</v>
      </c>
      <c r="C24" s="2">
        <v>202464.13</v>
      </c>
      <c r="D24" s="2">
        <v>38706.35</v>
      </c>
      <c r="E24" s="2">
        <v>332524</v>
      </c>
      <c r="F24" s="2">
        <v>60427</v>
      </c>
      <c r="H24">
        <v>2018</v>
      </c>
      <c r="I24" s="2">
        <f t="shared" si="29"/>
        <v>1189648.54</v>
      </c>
      <c r="J24" s="2">
        <f t="shared" si="2"/>
        <v>207889.86000000002</v>
      </c>
      <c r="K24" s="2">
        <f t="shared" si="3"/>
        <v>7004141</v>
      </c>
      <c r="L24" s="2">
        <f t="shared" si="4"/>
        <v>1057410</v>
      </c>
      <c r="M24" s="3">
        <f t="shared" si="36"/>
        <v>4.4935180515779161E-2</v>
      </c>
      <c r="N24" s="3">
        <f t="shared" si="30"/>
        <v>4.8041628544126969E-2</v>
      </c>
      <c r="O24" s="7">
        <f t="shared" si="37"/>
        <v>106.91317580722072</v>
      </c>
      <c r="P24" s="10">
        <f t="shared" ref="P24:P28" si="66">P23*(1+N24)/(1+M24)</f>
        <v>100.29728619404071</v>
      </c>
      <c r="Q24" s="3">
        <f t="shared" si="32"/>
        <v>0.15096926232638663</v>
      </c>
      <c r="R24" s="3">
        <f t="shared" si="33"/>
        <v>0.17474897249905422</v>
      </c>
      <c r="S24">
        <v>100</v>
      </c>
      <c r="T24" s="2">
        <f>T23*I24/I23</f>
        <v>6702943.0443166448</v>
      </c>
      <c r="U24" s="2">
        <f t="shared" ref="U24:U28" si="67">U23*J24/J23</f>
        <v>1008938.9306690869</v>
      </c>
      <c r="V24" s="3">
        <f t="shared" si="34"/>
        <v>0.15052178184992271</v>
      </c>
      <c r="W24" s="9">
        <f>[1]Dataset!E1440+[1]Dataset!G1440</f>
        <v>487.00686645507813</v>
      </c>
      <c r="X24" s="9">
        <f>[1]Dataset!K1440</f>
        <v>3006.840087890625</v>
      </c>
      <c r="Y24" s="9">
        <f>[1]Dataset!L1440+[1]Dataset!N1440</f>
        <v>1049.6629486083984</v>
      </c>
      <c r="Z24" s="9">
        <f>[1]Dataset!Q1440</f>
        <v>6889.17578125</v>
      </c>
      <c r="AA24" s="3">
        <f t="shared" si="38"/>
        <v>3.2854410466296891E-2</v>
      </c>
      <c r="AB24" s="3">
        <f t="shared" si="39"/>
        <v>5.3621390690324677E-2</v>
      </c>
      <c r="AC24" s="7">
        <f t="shared" si="40"/>
        <v>163.20910930765663</v>
      </c>
      <c r="AD24" s="10">
        <f t="shared" ref="AD24:AD28" si="68">AD23*(1+AB24)/(1+AA24)</f>
        <v>102.010639642295</v>
      </c>
      <c r="AE24" s="3">
        <f t="shared" si="41"/>
        <v>0.16196633416468978</v>
      </c>
      <c r="AF24" s="3">
        <f t="shared" si="42"/>
        <v>0.15236408272020363</v>
      </c>
      <c r="AG24" s="15">
        <f t="shared" si="45"/>
        <v>0.16879074060184987</v>
      </c>
      <c r="AH24" s="4">
        <f t="shared" si="46"/>
        <v>0.17178000567486471</v>
      </c>
      <c r="AI24" s="4">
        <f t="shared" si="47"/>
        <v>0.1676111408080028</v>
      </c>
      <c r="AJ24" s="4">
        <f t="shared" si="48"/>
        <v>0.17043787448554584</v>
      </c>
      <c r="AK24" s="4">
        <f t="shared" si="49"/>
        <v>0.16989092676345563</v>
      </c>
      <c r="AL24" s="4">
        <f t="shared" si="50"/>
        <v>0.16708858469860388</v>
      </c>
      <c r="AM24" s="4">
        <f t="shared" si="51"/>
        <v>0.16553378674518032</v>
      </c>
      <c r="AN24" s="4">
        <f t="shared" si="52"/>
        <v>0.16689349265344769</v>
      </c>
      <c r="AO24" s="4">
        <f t="shared" si="53"/>
        <v>0.16782842925184824</v>
      </c>
      <c r="AP24" s="4">
        <f t="shared" si="54"/>
        <v>0.16460879374402754</v>
      </c>
      <c r="AQ24" s="4">
        <f t="shared" si="55"/>
        <v>0.1607824725645812</v>
      </c>
      <c r="AR24" s="4">
        <f t="shared" si="60"/>
        <v>0.16345517986953131</v>
      </c>
      <c r="AS24" s="4">
        <f t="shared" si="61"/>
        <v>0.16059484098155788</v>
      </c>
      <c r="AT24" s="4">
        <f t="shared" si="62"/>
        <v>0.16015056981237399</v>
      </c>
      <c r="AU24" s="4">
        <f t="shared" si="64"/>
        <v>0.16110519256691844</v>
      </c>
      <c r="AV24" s="4">
        <f t="shared" si="65"/>
        <v>0.15435600956937645</v>
      </c>
      <c r="AW24" s="4">
        <f>AW23*$R24/$R23</f>
        <v>0.15052178184992271</v>
      </c>
      <c r="AX24" s="13">
        <f>$Q24</f>
        <v>0.15096926232638663</v>
      </c>
      <c r="AY24" s="4">
        <f t="shared" si="43"/>
        <v>0.15053956285753381</v>
      </c>
      <c r="AZ24" s="4">
        <f t="shared" si="59"/>
        <v>0.1586351595090599</v>
      </c>
      <c r="BA24" s="4">
        <f t="shared" si="43"/>
        <v>0.16312783046370449</v>
      </c>
    </row>
    <row r="25" spans="1:53" x14ac:dyDescent="0.25">
      <c r="A25">
        <f t="shared" si="28"/>
        <v>2001</v>
      </c>
      <c r="B25" t="s">
        <v>34</v>
      </c>
      <c r="C25" s="2">
        <v>200109.66</v>
      </c>
      <c r="D25" s="2">
        <v>35602.980000000003</v>
      </c>
      <c r="E25" s="2">
        <v>347038</v>
      </c>
      <c r="F25" s="2">
        <v>58153</v>
      </c>
      <c r="H25">
        <v>2019</v>
      </c>
      <c r="I25" s="2">
        <f t="shared" si="29"/>
        <v>1204171.5</v>
      </c>
      <c r="J25" s="2">
        <f t="shared" si="2"/>
        <v>216259.64</v>
      </c>
      <c r="K25" s="2">
        <f t="shared" si="3"/>
        <v>7389131</v>
      </c>
      <c r="L25" s="2">
        <f t="shared" si="4"/>
        <v>1143185</v>
      </c>
      <c r="M25" s="3">
        <f t="shared" si="36"/>
        <v>4.2242593498090786E-2</v>
      </c>
      <c r="N25" s="3">
        <f t="shared" si="30"/>
        <v>3.9276088383468633E-2</v>
      </c>
      <c r="O25" s="7">
        <f t="shared" si="37"/>
        <v>92.977455054325134</v>
      </c>
      <c r="P25" s="12">
        <f t="shared" si="66"/>
        <v>100.01181291331561</v>
      </c>
      <c r="Q25" s="3">
        <f t="shared" si="32"/>
        <v>0.15471169749189723</v>
      </c>
      <c r="R25" s="3">
        <f t="shared" si="33"/>
        <v>0.17959205976889506</v>
      </c>
      <c r="S25">
        <v>100</v>
      </c>
      <c r="T25" s="2">
        <f t="shared" ref="T25:T28" si="69">T24*I25/I24</f>
        <v>6784771.055230598</v>
      </c>
      <c r="U25" s="2">
        <f t="shared" si="67"/>
        <v>1049559.4634989973</v>
      </c>
      <c r="V25" s="3">
        <f t="shared" si="34"/>
        <v>0.15469342369185149</v>
      </c>
      <c r="W25" s="9">
        <f>[1]Dataset!E1441+[1]Dataset!G1441</f>
        <v>497.93651580810547</v>
      </c>
      <c r="X25" s="9">
        <f>[1]Dataset!K1441</f>
        <v>3041.01513671875</v>
      </c>
      <c r="Y25" s="9">
        <f>[1]Dataset!L1441+[1]Dataset!N1441</f>
        <v>1114.4210052490234</v>
      </c>
      <c r="Z25" s="9">
        <f>[1]Dataset!Q1441</f>
        <v>7256.92578125</v>
      </c>
      <c r="AA25" s="3">
        <f t="shared" si="38"/>
        <v>4.1542905722494305E-2</v>
      </c>
      <c r="AB25" s="3">
        <f t="shared" si="39"/>
        <v>3.8390079003411071E-2</v>
      </c>
      <c r="AC25" s="7">
        <f t="shared" si="40"/>
        <v>92.410673581323252</v>
      </c>
      <c r="AD25" s="12">
        <f t="shared" si="68"/>
        <v>101.7018459588779</v>
      </c>
      <c r="AE25" s="3">
        <f t="shared" si="41"/>
        <v>0.16374022930559237</v>
      </c>
      <c r="AF25" s="3">
        <f t="shared" si="42"/>
        <v>0.15356654302961126</v>
      </c>
      <c r="AG25" s="15">
        <f t="shared" si="45"/>
        <v>0.1734686982194848</v>
      </c>
      <c r="AH25" s="4">
        <f t="shared" si="46"/>
        <v>0.17654080939691019</v>
      </c>
      <c r="AI25" s="4">
        <f t="shared" si="47"/>
        <v>0.17225640636076667</v>
      </c>
      <c r="AJ25" s="4">
        <f t="shared" si="48"/>
        <v>0.17516148165996942</v>
      </c>
      <c r="AK25" s="4">
        <f t="shared" si="49"/>
        <v>0.17459937553372812</v>
      </c>
      <c r="AL25" s="4">
        <f t="shared" si="50"/>
        <v>0.17171936784952577</v>
      </c>
      <c r="AM25" s="4">
        <f t="shared" si="51"/>
        <v>0.17012147938708397</v>
      </c>
      <c r="AN25" s="4">
        <f t="shared" si="52"/>
        <v>0.17151886891821264</v>
      </c>
      <c r="AO25" s="4">
        <f t="shared" si="53"/>
        <v>0.17247971685373334</v>
      </c>
      <c r="AP25" s="4">
        <f t="shared" si="54"/>
        <v>0.16917085063102796</v>
      </c>
      <c r="AQ25" s="4">
        <f t="shared" si="55"/>
        <v>0.16523848472279443</v>
      </c>
      <c r="AR25" s="4">
        <f t="shared" si="60"/>
        <v>0.16798526487944437</v>
      </c>
      <c r="AS25" s="4">
        <f t="shared" si="61"/>
        <v>0.16504565301688534</v>
      </c>
      <c r="AT25" s="4">
        <f t="shared" si="62"/>
        <v>0.1645890690769134</v>
      </c>
      <c r="AU25" s="4">
        <f t="shared" si="64"/>
        <v>0.1655701487613265</v>
      </c>
      <c r="AV25" s="4">
        <f t="shared" si="65"/>
        <v>0.15863391526620638</v>
      </c>
      <c r="AW25" s="4">
        <f t="shared" ref="AW25:AW27" si="70">AW24*$R25/$R24</f>
        <v>0.15469342369185152</v>
      </c>
      <c r="AX25" s="4">
        <f t="shared" ref="AX25:AX28" si="71">AX24*$R25/$R24</f>
        <v>0.15515330588357631</v>
      </c>
      <c r="AY25" s="13">
        <f>$Q25</f>
        <v>0.15471169749189723</v>
      </c>
      <c r="AZ25" s="4">
        <f t="shared" si="43"/>
        <v>0.1630316598751588</v>
      </c>
      <c r="BA25" s="4">
        <f t="shared" si="43"/>
        <v>0.16764884313563763</v>
      </c>
    </row>
    <row r="26" spans="1:53" x14ac:dyDescent="0.25">
      <c r="A26">
        <f t="shared" si="28"/>
        <v>2002</v>
      </c>
      <c r="B26" t="s">
        <v>35</v>
      </c>
      <c r="C26" s="2">
        <v>195252.46</v>
      </c>
      <c r="D26" s="2">
        <v>35506.379999999997</v>
      </c>
      <c r="E26" s="2">
        <v>342297</v>
      </c>
      <c r="F26" s="2">
        <v>62806</v>
      </c>
      <c r="H26">
        <v>2020</v>
      </c>
      <c r="I26" s="2">
        <f t="shared" si="29"/>
        <v>1164713.71</v>
      </c>
      <c r="J26" s="2">
        <f t="shared" si="2"/>
        <v>212481.68</v>
      </c>
      <c r="K26" s="2">
        <f t="shared" si="3"/>
        <v>7609597</v>
      </c>
      <c r="L26" s="2">
        <f t="shared" si="4"/>
        <v>1260227</v>
      </c>
      <c r="M26" s="3">
        <f t="shared" si="36"/>
        <v>6.4724991001230414E-2</v>
      </c>
      <c r="N26" s="3">
        <f t="shared" si="30"/>
        <v>0.12198292312438297</v>
      </c>
      <c r="O26" s="7">
        <f t="shared" si="37"/>
        <v>188.46340685016719</v>
      </c>
      <c r="P26" s="10">
        <f t="shared" si="66"/>
        <v>105.39016849217649</v>
      </c>
      <c r="Q26" s="3">
        <f t="shared" si="32"/>
        <v>0.16561021562639913</v>
      </c>
      <c r="R26" s="3">
        <f t="shared" si="33"/>
        <v>0.18243253958090697</v>
      </c>
      <c r="S26">
        <v>100</v>
      </c>
      <c r="T26" s="2">
        <f t="shared" si="69"/>
        <v>6562450.504133543</v>
      </c>
      <c r="U26" s="2">
        <f t="shared" si="67"/>
        <v>1031224.1251495915</v>
      </c>
      <c r="V26" s="3">
        <f t="shared" si="34"/>
        <v>0.15714009949485275</v>
      </c>
      <c r="W26" s="9"/>
      <c r="X26" s="9"/>
      <c r="Y26" s="9"/>
      <c r="Z26" s="9"/>
      <c r="AC26" s="7"/>
      <c r="AD26" s="10"/>
      <c r="AE26" s="4"/>
      <c r="AF26" s="4"/>
      <c r="AG26" s="15">
        <f t="shared" si="45"/>
        <v>0.17621232917924159</v>
      </c>
      <c r="AH26" s="4">
        <f t="shared" si="46"/>
        <v>0.17933302975305213</v>
      </c>
      <c r="AI26" s="4">
        <f t="shared" si="47"/>
        <v>0.17498086336285862</v>
      </c>
      <c r="AJ26" s="4">
        <f t="shared" si="48"/>
        <v>0.17793188617082303</v>
      </c>
      <c r="AK26" s="4">
        <f t="shared" si="49"/>
        <v>0.17736088961197657</v>
      </c>
      <c r="AL26" s="4">
        <f t="shared" si="50"/>
        <v>0.17443533089564092</v>
      </c>
      <c r="AM26" s="4">
        <f t="shared" si="51"/>
        <v>0.17281216976844294</v>
      </c>
      <c r="AN26" s="4">
        <f t="shared" si="52"/>
        <v>0.17423166081540586</v>
      </c>
      <c r="AO26" s="4">
        <f t="shared" si="53"/>
        <v>0.1752077057989852</v>
      </c>
      <c r="AP26" s="4">
        <f t="shared" si="54"/>
        <v>0.17184650559381792</v>
      </c>
      <c r="AQ26" s="4">
        <f t="shared" si="55"/>
        <v>0.16785194425227762</v>
      </c>
      <c r="AR26" s="4">
        <f t="shared" si="60"/>
        <v>0.17064216827606202</v>
      </c>
      <c r="AS26" s="4">
        <f t="shared" si="61"/>
        <v>0.16765606266449484</v>
      </c>
      <c r="AT26" s="4">
        <f t="shared" si="62"/>
        <v>0.16719225726124859</v>
      </c>
      <c r="AU26" s="4">
        <f t="shared" si="64"/>
        <v>0.16818885398489569</v>
      </c>
      <c r="AV26" s="4">
        <f t="shared" si="65"/>
        <v>0.16114291502039321</v>
      </c>
      <c r="AW26" s="4">
        <f t="shared" si="70"/>
        <v>0.15714009949485278</v>
      </c>
      <c r="AX26" s="4">
        <f t="shared" si="71"/>
        <v>0.15760725531595282</v>
      </c>
      <c r="AY26" s="4">
        <f t="shared" ref="AY26:AY28" si="72">AY25*$R26/$R25</f>
        <v>0.15715866231859019</v>
      </c>
      <c r="AZ26" s="13">
        <f>$Q26</f>
        <v>0.16561021562639913</v>
      </c>
      <c r="BA26" s="4">
        <f t="shared" si="43"/>
        <v>0.17030042558893052</v>
      </c>
    </row>
    <row r="27" spans="1:53" x14ac:dyDescent="0.25">
      <c r="A27">
        <f t="shared" si="28"/>
        <v>2002</v>
      </c>
      <c r="B27" t="s">
        <v>36</v>
      </c>
      <c r="C27" s="2">
        <v>203699.3</v>
      </c>
      <c r="D27" s="2">
        <v>37249.83</v>
      </c>
      <c r="E27" s="2">
        <v>367363</v>
      </c>
      <c r="F27" s="2">
        <v>65569</v>
      </c>
      <c r="H27">
        <v>2021</v>
      </c>
      <c r="I27" s="2">
        <f t="shared" si="29"/>
        <v>1222819.52</v>
      </c>
      <c r="J27" s="2">
        <f t="shared" si="2"/>
        <v>247527.28999999998</v>
      </c>
      <c r="K27" s="2">
        <f t="shared" si="3"/>
        <v>8898727</v>
      </c>
      <c r="L27" s="2">
        <f t="shared" si="4"/>
        <v>1681520</v>
      </c>
      <c r="M27" s="3">
        <f t="shared" si="36"/>
        <v>0.11384061751814567</v>
      </c>
      <c r="N27" s="3">
        <f t="shared" si="30"/>
        <v>0.14538544910474882</v>
      </c>
      <c r="O27" s="7">
        <f t="shared" si="37"/>
        <v>127.70964553277749</v>
      </c>
      <c r="P27" s="10">
        <f t="shared" si="66"/>
        <v>108.37489993730649</v>
      </c>
      <c r="Q27" s="3">
        <f t="shared" si="32"/>
        <v>0.1889618593760658</v>
      </c>
      <c r="R27" s="3">
        <f t="shared" si="33"/>
        <v>0.20242340423221244</v>
      </c>
      <c r="S27">
        <v>100</v>
      </c>
      <c r="T27" s="2">
        <f t="shared" si="69"/>
        <v>6889841.260208345</v>
      </c>
      <c r="U27" s="2">
        <f t="shared" si="67"/>
        <v>1201308.8049797949</v>
      </c>
      <c r="V27" s="3">
        <f t="shared" si="34"/>
        <v>0.17435943146003163</v>
      </c>
      <c r="W27" s="9"/>
      <c r="X27" s="9"/>
      <c r="Y27" s="9"/>
      <c r="Z27" s="9"/>
      <c r="AC27" s="7"/>
      <c r="AD27" s="10"/>
      <c r="AE27" s="4"/>
      <c r="AF27" s="4"/>
      <c r="AG27" s="15">
        <f t="shared" si="45"/>
        <v>0.19552158634688221</v>
      </c>
      <c r="AH27" s="4">
        <f t="shared" si="46"/>
        <v>0.1989842516980927</v>
      </c>
      <c r="AI27" s="4">
        <f t="shared" si="47"/>
        <v>0.19415517713435634</v>
      </c>
      <c r="AJ27" s="4">
        <f t="shared" si="48"/>
        <v>0.19742957151667068</v>
      </c>
      <c r="AK27" s="4">
        <f t="shared" si="49"/>
        <v>0.1967960054460996</v>
      </c>
      <c r="AL27" s="4">
        <f t="shared" si="50"/>
        <v>0.19354986549758862</v>
      </c>
      <c r="AM27" s="4">
        <f t="shared" si="51"/>
        <v>0.19174883920184332</v>
      </c>
      <c r="AN27" s="4">
        <f t="shared" si="52"/>
        <v>0.193323877353828</v>
      </c>
      <c r="AO27" s="4">
        <f t="shared" si="53"/>
        <v>0.19440687684894978</v>
      </c>
      <c r="AP27" s="4">
        <f t="shared" si="54"/>
        <v>0.19067735803942715</v>
      </c>
      <c r="AQ27" s="4">
        <f t="shared" si="55"/>
        <v>0.18624507470320587</v>
      </c>
      <c r="AR27" s="4">
        <f t="shared" si="60"/>
        <v>0.18934105005257304</v>
      </c>
      <c r="AS27" s="4">
        <f t="shared" si="61"/>
        <v>0.1860277285109285</v>
      </c>
      <c r="AT27" s="4">
        <f t="shared" si="62"/>
        <v>0.18551309954812353</v>
      </c>
      <c r="AU27" s="4">
        <f t="shared" si="64"/>
        <v>0.18661890283250882</v>
      </c>
      <c r="AV27" s="4">
        <f t="shared" si="65"/>
        <v>0.17880087346952642</v>
      </c>
      <c r="AW27" s="4">
        <f t="shared" si="70"/>
        <v>0.17435943146003169</v>
      </c>
      <c r="AX27" s="4">
        <f t="shared" si="71"/>
        <v>0.17487777797777024</v>
      </c>
      <c r="AY27" s="4">
        <f t="shared" si="72"/>
        <v>0.17438002838852767</v>
      </c>
      <c r="AZ27" s="4">
        <f t="shared" ref="AZ27:AZ28" si="73">AZ26*$R27/$R26</f>
        <v>0.18375769859772839</v>
      </c>
      <c r="BA27" s="13">
        <f>$Q27</f>
        <v>0.1889618593760658</v>
      </c>
    </row>
    <row r="28" spans="1:53" x14ac:dyDescent="0.25">
      <c r="A28">
        <f t="shared" si="28"/>
        <v>2002</v>
      </c>
      <c r="B28" t="s">
        <v>37</v>
      </c>
      <c r="C28" s="2">
        <v>210916.41</v>
      </c>
      <c r="D28" s="2">
        <v>38531.54</v>
      </c>
      <c r="E28" s="2">
        <v>379795</v>
      </c>
      <c r="F28" s="2">
        <v>67912</v>
      </c>
      <c r="H28">
        <v>2022</v>
      </c>
      <c r="I28" s="2">
        <f t="shared" si="29"/>
        <v>943370.23999999999</v>
      </c>
      <c r="J28" s="2">
        <f t="shared" si="2"/>
        <v>185782.25</v>
      </c>
      <c r="K28" s="2">
        <f t="shared" si="3"/>
        <v>7331191</v>
      </c>
      <c r="L28" s="2">
        <f t="shared" si="4"/>
        <v>1377859</v>
      </c>
      <c r="M28" s="3">
        <f t="shared" si="36"/>
        <v>6.7890792631950303E-2</v>
      </c>
      <c r="N28" s="3">
        <f t="shared" si="30"/>
        <v>9.1745998818172358E-2</v>
      </c>
      <c r="O28" s="7">
        <f t="shared" si="37"/>
        <v>135.13761625312867</v>
      </c>
      <c r="P28" s="10">
        <f t="shared" ref="P28" si="74">P27*(1+N28)/(1+M28)</f>
        <v>110.79584560071447</v>
      </c>
      <c r="Q28" s="3">
        <f t="shared" si="32"/>
        <v>0.18794476913778402</v>
      </c>
      <c r="R28" s="3">
        <f t="shared" si="33"/>
        <v>0.19693460968198445</v>
      </c>
      <c r="S28">
        <v>100</v>
      </c>
      <c r="T28" s="2">
        <f t="shared" si="69"/>
        <v>5315315.217739285</v>
      </c>
      <c r="U28" s="2">
        <f t="shared" si="67"/>
        <v>901645.44173677778</v>
      </c>
      <c r="V28" s="3">
        <f t="shared" si="34"/>
        <v>0.16963160316957956</v>
      </c>
      <c r="W28" s="9"/>
      <c r="X28" s="9"/>
      <c r="Y28" s="9"/>
      <c r="Z28" s="9"/>
      <c r="AC28" s="7"/>
      <c r="AD28" s="10"/>
      <c r="AE28" s="4"/>
      <c r="AF28" s="4"/>
      <c r="AG28" s="15">
        <f t="shared" si="45"/>
        <v>0.19021993745078131</v>
      </c>
      <c r="AH28" s="4">
        <f t="shared" si="46"/>
        <v>0.19358871119503518</v>
      </c>
      <c r="AI28" s="4">
        <f t="shared" si="47"/>
        <v>0.1888905789906995</v>
      </c>
      <c r="AJ28" s="4">
        <f t="shared" si="48"/>
        <v>0.19207618681145433</v>
      </c>
      <c r="AK28" s="4">
        <f t="shared" si="49"/>
        <v>0.19145980014762504</v>
      </c>
      <c r="AL28" s="4">
        <f t="shared" si="50"/>
        <v>0.18830168062998393</v>
      </c>
      <c r="AM28" s="4">
        <f t="shared" si="51"/>
        <v>0.18654948990912881</v>
      </c>
      <c r="AN28" s="4">
        <f t="shared" si="52"/>
        <v>0.18808182024845807</v>
      </c>
      <c r="AO28" s="4">
        <f t="shared" si="53"/>
        <v>0.18913545376315249</v>
      </c>
      <c r="AP28" s="4">
        <f t="shared" si="54"/>
        <v>0.18550706240277204</v>
      </c>
      <c r="AQ28" s="4">
        <f t="shared" si="55"/>
        <v>0.18119496226726906</v>
      </c>
      <c r="AR28" s="4">
        <f t="shared" si="60"/>
        <v>0.18420698896114501</v>
      </c>
      <c r="AS28" s="4">
        <f t="shared" si="61"/>
        <v>0.18098350950712819</v>
      </c>
      <c r="AT28" s="4">
        <f t="shared" si="62"/>
        <v>0.18048283492206502</v>
      </c>
      <c r="AU28" s="4">
        <f t="shared" si="64"/>
        <v>0.18155865389182035</v>
      </c>
      <c r="AV28" s="4">
        <f t="shared" si="65"/>
        <v>0.17395261363713216</v>
      </c>
      <c r="AW28" s="4">
        <f>AW27*$R28/$R27</f>
        <v>0.16963160316957959</v>
      </c>
      <c r="AX28" s="4">
        <f t="shared" si="71"/>
        <v>0.17013589450653269</v>
      </c>
      <c r="AY28" s="4">
        <f t="shared" si="72"/>
        <v>0.16965164160381793</v>
      </c>
      <c r="AZ28" s="4">
        <f t="shared" si="73"/>
        <v>0.17877503239640016</v>
      </c>
      <c r="BA28" s="4">
        <f>BA27*$R28/$R27</f>
        <v>0.1838380801970807</v>
      </c>
    </row>
    <row r="29" spans="1:53" x14ac:dyDescent="0.25">
      <c r="A29">
        <f t="shared" si="28"/>
        <v>2002</v>
      </c>
      <c r="B29" t="s">
        <v>38</v>
      </c>
      <c r="C29" s="2">
        <v>210460.59</v>
      </c>
      <c r="D29" s="2">
        <v>38307.57</v>
      </c>
      <c r="E29" s="2">
        <v>399333</v>
      </c>
      <c r="F29" s="2">
        <v>70596</v>
      </c>
      <c r="Q29" s="3"/>
      <c r="R29" s="3"/>
      <c r="S29" s="3"/>
      <c r="T29" s="3"/>
      <c r="V29" s="4"/>
      <c r="W29" s="4"/>
      <c r="X29" s="5"/>
    </row>
    <row r="30" spans="1:53" x14ac:dyDescent="0.25">
      <c r="A30">
        <f t="shared" si="28"/>
        <v>2003</v>
      </c>
      <c r="B30" t="s">
        <v>39</v>
      </c>
      <c r="C30" s="2">
        <v>200459.9</v>
      </c>
      <c r="D30" s="2">
        <v>36614.94</v>
      </c>
      <c r="E30" s="2">
        <v>397242</v>
      </c>
      <c r="F30" s="2">
        <v>70262</v>
      </c>
      <c r="I30" s="3"/>
      <c r="J30" s="3"/>
      <c r="K30" s="3"/>
      <c r="L30" s="4"/>
      <c r="Q30" s="3"/>
      <c r="R30" s="3"/>
      <c r="S30" s="3"/>
      <c r="T30" s="3"/>
      <c r="V30" s="4"/>
      <c r="W30" s="4"/>
      <c r="X30" s="5"/>
    </row>
    <row r="31" spans="1:53" x14ac:dyDescent="0.25">
      <c r="A31">
        <f t="shared" si="28"/>
        <v>2003</v>
      </c>
      <c r="B31" t="s">
        <v>40</v>
      </c>
      <c r="C31" s="2">
        <v>205290.68</v>
      </c>
      <c r="D31" s="2">
        <v>34706.9</v>
      </c>
      <c r="E31" s="2">
        <v>418987</v>
      </c>
      <c r="F31" s="2">
        <v>68696</v>
      </c>
      <c r="Q31" s="3"/>
      <c r="R31" s="3"/>
      <c r="S31" s="3"/>
      <c r="T31" s="3"/>
      <c r="V31" s="4"/>
      <c r="W31" s="4"/>
      <c r="X31" s="5"/>
    </row>
    <row r="32" spans="1:53" x14ac:dyDescent="0.25">
      <c r="A32">
        <f t="shared" si="28"/>
        <v>2003</v>
      </c>
      <c r="B32" t="s">
        <v>41</v>
      </c>
      <c r="C32" s="2">
        <v>212237.13</v>
      </c>
      <c r="D32" s="2">
        <v>35878.44</v>
      </c>
      <c r="E32" s="2">
        <v>439350</v>
      </c>
      <c r="F32" s="2">
        <v>71785</v>
      </c>
      <c r="Q32" s="3"/>
      <c r="R32" s="3"/>
      <c r="S32" s="3"/>
      <c r="T32" s="3"/>
      <c r="V32" s="4"/>
      <c r="W32" s="4"/>
      <c r="X32" s="5"/>
    </row>
    <row r="33" spans="1:24" x14ac:dyDescent="0.25">
      <c r="A33">
        <f t="shared" si="28"/>
        <v>2003</v>
      </c>
      <c r="B33" t="s">
        <v>42</v>
      </c>
      <c r="C33" s="2">
        <v>211699.59</v>
      </c>
      <c r="D33" s="2">
        <v>36434.410000000003</v>
      </c>
      <c r="E33" s="2">
        <v>462372</v>
      </c>
      <c r="F33" s="2">
        <v>74519</v>
      </c>
      <c r="Q33" s="3"/>
      <c r="R33" s="3"/>
      <c r="S33" s="3"/>
      <c r="T33" s="3"/>
      <c r="V33" s="4"/>
      <c r="W33" s="4"/>
      <c r="X33" s="5"/>
    </row>
    <row r="34" spans="1:24" x14ac:dyDescent="0.25">
      <c r="A34">
        <f t="shared" si="28"/>
        <v>2004</v>
      </c>
      <c r="B34" t="s">
        <v>43</v>
      </c>
      <c r="C34" s="2">
        <v>208233.9</v>
      </c>
      <c r="D34" s="2">
        <v>36948.269999999997</v>
      </c>
      <c r="E34" s="2">
        <v>444783</v>
      </c>
      <c r="F34" s="2">
        <v>76797</v>
      </c>
      <c r="Q34" s="3"/>
      <c r="R34" s="3"/>
      <c r="S34" s="3"/>
      <c r="T34" s="3"/>
      <c r="V34" s="4"/>
      <c r="W34" s="4"/>
      <c r="X34" s="5"/>
    </row>
    <row r="35" spans="1:24" x14ac:dyDescent="0.25">
      <c r="A35">
        <f t="shared" si="28"/>
        <v>2004</v>
      </c>
      <c r="B35" t="s">
        <v>44</v>
      </c>
      <c r="C35" s="2">
        <v>218240.94</v>
      </c>
      <c r="D35" s="2">
        <v>38851.22</v>
      </c>
      <c r="E35" s="2">
        <v>481795</v>
      </c>
      <c r="F35" s="2">
        <v>83337</v>
      </c>
      <c r="Q35" s="3"/>
      <c r="R35" s="3"/>
      <c r="S35" s="3"/>
      <c r="T35" s="3"/>
      <c r="V35" s="4"/>
      <c r="W35" s="4"/>
      <c r="X35" s="5"/>
    </row>
    <row r="36" spans="1:24" x14ac:dyDescent="0.25">
      <c r="A36">
        <f t="shared" si="28"/>
        <v>2004</v>
      </c>
      <c r="B36" t="s">
        <v>45</v>
      </c>
      <c r="C36" s="2">
        <v>226157.35</v>
      </c>
      <c r="D36" s="2">
        <v>40965.46</v>
      </c>
      <c r="E36" s="2">
        <v>505252</v>
      </c>
      <c r="F36" s="2">
        <v>90684</v>
      </c>
      <c r="Q36" s="3"/>
      <c r="R36" s="3"/>
      <c r="S36" s="3"/>
      <c r="T36" s="3"/>
      <c r="V36" s="4"/>
      <c r="W36" s="4"/>
      <c r="X36" s="5"/>
    </row>
    <row r="37" spans="1:24" x14ac:dyDescent="0.25">
      <c r="A37">
        <f t="shared" si="28"/>
        <v>2004</v>
      </c>
      <c r="B37" t="s">
        <v>46</v>
      </c>
      <c r="C37" s="2">
        <v>224844.79999999999</v>
      </c>
      <c r="D37" s="2">
        <v>39059.96</v>
      </c>
      <c r="E37" s="2">
        <v>525920</v>
      </c>
      <c r="F37" s="2">
        <v>88268</v>
      </c>
      <c r="Q37" s="3"/>
      <c r="R37" s="3"/>
      <c r="S37" s="3"/>
      <c r="T37" s="3"/>
      <c r="V37" s="4"/>
      <c r="W37" s="4"/>
      <c r="X37" s="5"/>
    </row>
    <row r="38" spans="1:24" x14ac:dyDescent="0.25">
      <c r="A38">
        <f t="shared" si="28"/>
        <v>2005</v>
      </c>
      <c r="B38" t="s">
        <v>47</v>
      </c>
      <c r="C38" s="2">
        <v>216947.08</v>
      </c>
      <c r="D38" s="2">
        <v>37452.43</v>
      </c>
      <c r="E38" s="2">
        <v>499710</v>
      </c>
      <c r="F38" s="2">
        <v>85394</v>
      </c>
      <c r="Q38" s="3"/>
      <c r="R38" s="3"/>
      <c r="S38" s="3"/>
      <c r="T38" s="3"/>
      <c r="V38" s="4"/>
      <c r="W38" s="4"/>
      <c r="X38" s="5"/>
    </row>
    <row r="39" spans="1:24" x14ac:dyDescent="0.25">
      <c r="A39">
        <f t="shared" si="28"/>
        <v>2005</v>
      </c>
      <c r="B39" t="s">
        <v>48</v>
      </c>
      <c r="C39" s="2">
        <v>228007.17</v>
      </c>
      <c r="D39" s="2">
        <v>40035.15</v>
      </c>
      <c r="E39" s="2">
        <v>535557</v>
      </c>
      <c r="F39" s="2">
        <v>92729</v>
      </c>
      <c r="Q39" s="3"/>
      <c r="R39" s="3"/>
      <c r="S39" s="3"/>
      <c r="T39" s="3"/>
      <c r="V39" s="4"/>
      <c r="W39" s="4"/>
      <c r="X39" s="5"/>
    </row>
    <row r="40" spans="1:24" x14ac:dyDescent="0.25">
      <c r="A40">
        <f t="shared" si="28"/>
        <v>2005</v>
      </c>
      <c r="B40" t="s">
        <v>49</v>
      </c>
      <c r="C40" s="2">
        <v>230940.53</v>
      </c>
      <c r="D40" s="2">
        <v>41319.97</v>
      </c>
      <c r="E40" s="2">
        <v>552859</v>
      </c>
      <c r="F40" s="2">
        <v>96634</v>
      </c>
      <c r="Q40" s="3"/>
      <c r="R40" s="3"/>
      <c r="S40" s="3"/>
      <c r="T40" s="3"/>
      <c r="V40" s="4"/>
      <c r="W40" s="4"/>
      <c r="X40" s="5"/>
    </row>
    <row r="41" spans="1:24" x14ac:dyDescent="0.25">
      <c r="A41">
        <f t="shared" si="28"/>
        <v>2005</v>
      </c>
      <c r="B41" t="s">
        <v>50</v>
      </c>
      <c r="C41" s="2">
        <v>229680.21</v>
      </c>
      <c r="D41" s="2">
        <v>40065.769999999997</v>
      </c>
      <c r="E41" s="2">
        <v>582458</v>
      </c>
      <c r="F41" s="2">
        <v>95462</v>
      </c>
      <c r="Q41" s="3"/>
      <c r="R41" s="3"/>
      <c r="S41" s="3"/>
      <c r="T41" s="3"/>
      <c r="V41" s="4"/>
      <c r="W41" s="4"/>
      <c r="X41" s="5"/>
    </row>
    <row r="42" spans="1:24" x14ac:dyDescent="0.25">
      <c r="A42">
        <f t="shared" si="28"/>
        <v>2006</v>
      </c>
      <c r="B42" t="s">
        <v>51</v>
      </c>
      <c r="C42" s="2">
        <v>226230.46</v>
      </c>
      <c r="D42" s="2">
        <v>40747.480000000003</v>
      </c>
      <c r="E42" s="2">
        <v>554270</v>
      </c>
      <c r="F42" s="2">
        <v>96723</v>
      </c>
      <c r="Q42" s="3"/>
      <c r="R42" s="3"/>
      <c r="S42" s="3"/>
      <c r="T42" s="3"/>
      <c r="V42" s="4"/>
      <c r="W42" s="4"/>
      <c r="X42" s="5"/>
    </row>
    <row r="43" spans="1:24" x14ac:dyDescent="0.25">
      <c r="A43">
        <f t="shared" si="28"/>
        <v>2006</v>
      </c>
      <c r="B43" t="s">
        <v>52</v>
      </c>
      <c r="C43" s="2">
        <v>233213.26</v>
      </c>
      <c r="D43" s="2">
        <v>41478.35</v>
      </c>
      <c r="E43" s="2">
        <v>581977</v>
      </c>
      <c r="F43" s="2">
        <v>100733</v>
      </c>
      <c r="Q43" s="3"/>
      <c r="R43" s="3"/>
      <c r="S43" s="3"/>
      <c r="T43" s="3"/>
      <c r="V43" s="4"/>
      <c r="W43" s="4"/>
      <c r="X43" s="5"/>
    </row>
    <row r="44" spans="1:24" x14ac:dyDescent="0.25">
      <c r="A44">
        <f t="shared" si="28"/>
        <v>2006</v>
      </c>
      <c r="B44" t="s">
        <v>53</v>
      </c>
      <c r="C44" s="2">
        <v>241316.2</v>
      </c>
      <c r="D44" s="2">
        <v>43698.13</v>
      </c>
      <c r="E44" s="2">
        <v>617848</v>
      </c>
      <c r="F44" s="2">
        <v>108368</v>
      </c>
      <c r="Q44" s="3"/>
      <c r="R44" s="3"/>
      <c r="S44" s="3"/>
      <c r="T44" s="3"/>
      <c r="V44" s="4"/>
      <c r="W44" s="4"/>
      <c r="X44" s="5"/>
    </row>
    <row r="45" spans="1:24" x14ac:dyDescent="0.25">
      <c r="A45">
        <f t="shared" si="28"/>
        <v>2006</v>
      </c>
      <c r="B45" t="s">
        <v>54</v>
      </c>
      <c r="C45" s="2">
        <v>240693.87</v>
      </c>
      <c r="D45" s="2">
        <v>43531.57</v>
      </c>
      <c r="E45" s="2">
        <v>655355</v>
      </c>
      <c r="F45" s="2">
        <v>108850</v>
      </c>
      <c r="Q45" s="3"/>
      <c r="R45" s="3"/>
      <c r="S45" s="3"/>
      <c r="T45" s="3"/>
      <c r="V45" s="4"/>
      <c r="W45" s="4"/>
      <c r="X45" s="5"/>
    </row>
    <row r="46" spans="1:24" x14ac:dyDescent="0.25">
      <c r="A46">
        <f t="shared" si="28"/>
        <v>2007</v>
      </c>
      <c r="B46" t="s">
        <v>55</v>
      </c>
      <c r="C46" s="2">
        <v>237982.43</v>
      </c>
      <c r="D46" s="2">
        <v>43681.34</v>
      </c>
      <c r="E46" s="2">
        <v>631423</v>
      </c>
      <c r="F46" s="2">
        <v>109267</v>
      </c>
      <c r="Q46" s="3"/>
      <c r="R46" s="3"/>
      <c r="S46" s="3"/>
      <c r="T46" s="3"/>
      <c r="V46" s="4"/>
      <c r="W46" s="4"/>
      <c r="X46" s="5"/>
    </row>
    <row r="47" spans="1:24" x14ac:dyDescent="0.25">
      <c r="A47">
        <f t="shared" si="28"/>
        <v>2007</v>
      </c>
      <c r="B47" t="s">
        <v>56</v>
      </c>
      <c r="C47" s="2">
        <v>248459.01</v>
      </c>
      <c r="D47" s="2">
        <v>46636.12</v>
      </c>
      <c r="E47" s="2">
        <v>670655</v>
      </c>
      <c r="F47" s="2">
        <v>119167</v>
      </c>
      <c r="Q47" s="3"/>
      <c r="R47" s="3"/>
      <c r="S47" s="3"/>
      <c r="T47" s="3"/>
      <c r="V47" s="4"/>
      <c r="W47" s="4"/>
      <c r="X47" s="5"/>
    </row>
    <row r="48" spans="1:24" x14ac:dyDescent="0.25">
      <c r="A48">
        <f t="shared" si="28"/>
        <v>2007</v>
      </c>
      <c r="B48" t="s">
        <v>57</v>
      </c>
      <c r="C48" s="2">
        <v>255482.07</v>
      </c>
      <c r="D48" s="2">
        <v>49916.12</v>
      </c>
      <c r="E48" s="2">
        <v>691846</v>
      </c>
      <c r="F48" s="2">
        <v>129921</v>
      </c>
      <c r="Q48" s="3"/>
      <c r="R48" s="3"/>
      <c r="S48" s="3"/>
      <c r="T48" s="3"/>
      <c r="V48" s="4"/>
      <c r="W48" s="4"/>
      <c r="X48" s="5"/>
    </row>
    <row r="49" spans="1:24" x14ac:dyDescent="0.25">
      <c r="A49">
        <f t="shared" si="28"/>
        <v>2007</v>
      </c>
      <c r="B49" t="s">
        <v>58</v>
      </c>
      <c r="C49" s="2">
        <v>256675.3</v>
      </c>
      <c r="D49" s="2">
        <v>49475.98</v>
      </c>
      <c r="E49" s="2">
        <v>726339</v>
      </c>
      <c r="F49" s="2">
        <v>131177</v>
      </c>
      <c r="Q49" s="3"/>
      <c r="R49" s="3"/>
      <c r="S49" s="3"/>
      <c r="T49" s="3"/>
      <c r="V49" s="4"/>
      <c r="W49" s="4"/>
      <c r="X49" s="5"/>
    </row>
    <row r="50" spans="1:24" x14ac:dyDescent="0.25">
      <c r="A50">
        <f t="shared" si="28"/>
        <v>2008</v>
      </c>
      <c r="B50" t="s">
        <v>59</v>
      </c>
      <c r="C50" s="2">
        <v>252635.97</v>
      </c>
      <c r="D50" s="2">
        <v>48935.18</v>
      </c>
      <c r="E50" s="2">
        <v>712055</v>
      </c>
      <c r="F50" s="2">
        <v>132371</v>
      </c>
      <c r="Q50" s="3"/>
      <c r="R50" s="3"/>
      <c r="S50" s="3"/>
      <c r="T50" s="3"/>
      <c r="V50" s="4"/>
      <c r="W50" s="4"/>
      <c r="X50" s="5"/>
    </row>
    <row r="51" spans="1:24" x14ac:dyDescent="0.25">
      <c r="A51">
        <f t="shared" si="28"/>
        <v>2008</v>
      </c>
      <c r="B51" t="s">
        <v>60</v>
      </c>
      <c r="C51" s="2">
        <v>264201.68</v>
      </c>
      <c r="D51" s="2">
        <v>52995.23</v>
      </c>
      <c r="E51" s="2">
        <v>769525</v>
      </c>
      <c r="F51" s="2">
        <v>147733</v>
      </c>
      <c r="Q51" s="3"/>
      <c r="R51" s="3"/>
      <c r="S51" s="3"/>
      <c r="T51" s="3"/>
      <c r="V51" s="4"/>
      <c r="W51" s="4"/>
      <c r="X51" s="5"/>
    </row>
    <row r="52" spans="1:24" x14ac:dyDescent="0.25">
      <c r="A52">
        <f t="shared" si="28"/>
        <v>2008</v>
      </c>
      <c r="B52" t="s">
        <v>61</v>
      </c>
      <c r="C52" s="2">
        <v>273316.78999999998</v>
      </c>
      <c r="D52" s="2">
        <v>58877.97</v>
      </c>
      <c r="E52" s="2">
        <v>812603</v>
      </c>
      <c r="F52" s="2">
        <v>168886</v>
      </c>
      <c r="Q52" s="3"/>
      <c r="R52" s="3"/>
      <c r="S52" s="3"/>
      <c r="T52" s="3"/>
      <c r="V52" s="4"/>
      <c r="W52" s="4"/>
      <c r="X52" s="5"/>
    </row>
    <row r="53" spans="1:24" x14ac:dyDescent="0.25">
      <c r="A53">
        <f t="shared" si="28"/>
        <v>2008</v>
      </c>
      <c r="B53" t="s">
        <v>62</v>
      </c>
      <c r="C53" s="2">
        <v>259314.94</v>
      </c>
      <c r="D53" s="2">
        <v>52210.7</v>
      </c>
      <c r="E53" s="2">
        <v>815620</v>
      </c>
      <c r="F53" s="2">
        <v>153856</v>
      </c>
      <c r="Q53" s="3"/>
      <c r="R53" s="3"/>
      <c r="S53" s="3"/>
      <c r="T53" s="3"/>
      <c r="V53" s="4"/>
      <c r="W53" s="4"/>
      <c r="X53" s="5"/>
    </row>
    <row r="54" spans="1:24" x14ac:dyDescent="0.25">
      <c r="A54">
        <f t="shared" si="28"/>
        <v>2009</v>
      </c>
      <c r="B54" t="s">
        <v>63</v>
      </c>
      <c r="C54" s="2">
        <v>246506.89</v>
      </c>
      <c r="D54" s="2">
        <v>44291.13</v>
      </c>
      <c r="E54" s="2">
        <v>756127</v>
      </c>
      <c r="F54" s="2">
        <v>134945</v>
      </c>
      <c r="Q54" s="3"/>
      <c r="R54" s="3"/>
      <c r="S54" s="3"/>
      <c r="T54" s="3"/>
      <c r="V54" s="4"/>
      <c r="W54" s="4"/>
      <c r="X54" s="5"/>
    </row>
    <row r="55" spans="1:24" x14ac:dyDescent="0.25">
      <c r="A55">
        <f t="shared" si="28"/>
        <v>2009</v>
      </c>
      <c r="B55" t="s">
        <v>64</v>
      </c>
      <c r="C55" s="2">
        <v>258381.35</v>
      </c>
      <c r="D55" s="2">
        <v>48603.69</v>
      </c>
      <c r="E55" s="2">
        <v>803577</v>
      </c>
      <c r="F55" s="2">
        <v>147362</v>
      </c>
      <c r="Q55" s="3"/>
      <c r="R55" s="3"/>
      <c r="S55" s="3"/>
      <c r="T55" s="3"/>
      <c r="V55" s="4"/>
      <c r="W55" s="4"/>
      <c r="X55" s="5"/>
    </row>
    <row r="56" spans="1:24" x14ac:dyDescent="0.25">
      <c r="A56">
        <f t="shared" si="28"/>
        <v>2009</v>
      </c>
      <c r="B56" t="s">
        <v>65</v>
      </c>
      <c r="C56" s="2">
        <v>270139.07</v>
      </c>
      <c r="D56" s="2">
        <v>56607.93</v>
      </c>
      <c r="E56" s="2">
        <v>852843</v>
      </c>
      <c r="F56" s="2">
        <v>172382</v>
      </c>
      <c r="Q56" s="3"/>
      <c r="R56" s="3"/>
      <c r="S56" s="3"/>
      <c r="T56" s="3"/>
      <c r="V56" s="4"/>
      <c r="W56" s="4"/>
      <c r="X56" s="5"/>
    </row>
    <row r="57" spans="1:24" x14ac:dyDescent="0.25">
      <c r="A57">
        <f t="shared" si="28"/>
        <v>2009</v>
      </c>
      <c r="B57" t="s">
        <v>66</v>
      </c>
      <c r="C57" s="2">
        <v>273121.71000000002</v>
      </c>
      <c r="D57" s="2">
        <v>58970.77</v>
      </c>
      <c r="E57" s="2">
        <v>920492</v>
      </c>
      <c r="F57" s="2">
        <v>181988</v>
      </c>
      <c r="Q57" s="3"/>
      <c r="R57" s="3"/>
      <c r="S57" s="3"/>
      <c r="T57" s="3"/>
      <c r="V57" s="4"/>
      <c r="W57" s="4"/>
      <c r="X57" s="5"/>
    </row>
    <row r="58" spans="1:24" x14ac:dyDescent="0.25">
      <c r="A58">
        <f t="shared" si="28"/>
        <v>2010</v>
      </c>
      <c r="B58" t="s">
        <v>67</v>
      </c>
      <c r="C58" s="2">
        <v>269207.94</v>
      </c>
      <c r="D58" s="2">
        <v>57135.8</v>
      </c>
      <c r="E58" s="2">
        <v>886397</v>
      </c>
      <c r="F58" s="2">
        <v>177984</v>
      </c>
      <c r="Q58" s="3"/>
      <c r="R58" s="3"/>
      <c r="S58" s="3"/>
      <c r="T58" s="3"/>
      <c r="V58" s="4"/>
      <c r="W58" s="4"/>
      <c r="X58" s="5"/>
    </row>
    <row r="59" spans="1:24" x14ac:dyDescent="0.25">
      <c r="A59">
        <f t="shared" si="28"/>
        <v>2010</v>
      </c>
      <c r="B59" t="s">
        <v>68</v>
      </c>
      <c r="C59" s="2">
        <v>280389.59999999998</v>
      </c>
      <c r="D59" s="2">
        <v>59745.66</v>
      </c>
      <c r="E59" s="2">
        <v>944145</v>
      </c>
      <c r="F59" s="2">
        <v>193393</v>
      </c>
      <c r="Q59" s="3"/>
      <c r="R59" s="3"/>
      <c r="S59" s="3"/>
      <c r="T59" s="3"/>
      <c r="V59" s="4"/>
      <c r="W59" s="4"/>
      <c r="X59" s="5"/>
    </row>
    <row r="60" spans="1:24" x14ac:dyDescent="0.25">
      <c r="A60">
        <f t="shared" si="28"/>
        <v>2010</v>
      </c>
      <c r="B60" t="s">
        <v>69</v>
      </c>
      <c r="C60" s="2">
        <v>288798.01</v>
      </c>
      <c r="D60" s="2">
        <v>65246.02</v>
      </c>
      <c r="E60" s="2">
        <v>997935</v>
      </c>
      <c r="F60" s="2">
        <v>214814</v>
      </c>
      <c r="Q60" s="3"/>
      <c r="R60" s="3"/>
      <c r="S60" s="3"/>
      <c r="T60" s="3"/>
      <c r="V60" s="4"/>
      <c r="W60" s="4"/>
      <c r="X60" s="5"/>
    </row>
    <row r="61" spans="1:24" x14ac:dyDescent="0.25">
      <c r="A61">
        <f t="shared" si="28"/>
        <v>2010</v>
      </c>
      <c r="B61" t="s">
        <v>70</v>
      </c>
      <c r="C61" s="2">
        <v>288660.51</v>
      </c>
      <c r="D61" s="2">
        <v>63566.73</v>
      </c>
      <c r="E61" s="2">
        <v>1057370</v>
      </c>
      <c r="F61" s="2">
        <v>211755</v>
      </c>
      <c r="Q61" s="3"/>
      <c r="R61" s="3"/>
      <c r="S61" s="3"/>
      <c r="T61" s="3"/>
      <c r="V61" s="4"/>
      <c r="W61" s="4"/>
      <c r="X61" s="5"/>
    </row>
    <row r="62" spans="1:24" x14ac:dyDescent="0.25">
      <c r="A62">
        <f t="shared" si="28"/>
        <v>2011</v>
      </c>
      <c r="B62" t="s">
        <v>71</v>
      </c>
      <c r="C62" s="2">
        <v>283193.59999999998</v>
      </c>
      <c r="D62" s="2">
        <v>61836.959999999999</v>
      </c>
      <c r="E62" s="2">
        <v>1016531</v>
      </c>
      <c r="F62" s="2">
        <v>209987</v>
      </c>
      <c r="Q62" s="3"/>
      <c r="R62" s="3"/>
      <c r="S62" s="3"/>
      <c r="T62" s="3"/>
      <c r="V62" s="4"/>
      <c r="W62" s="4"/>
      <c r="X62" s="5"/>
    </row>
    <row r="63" spans="1:24" x14ac:dyDescent="0.25">
      <c r="A63">
        <f t="shared" si="28"/>
        <v>2011</v>
      </c>
      <c r="B63" t="s">
        <v>72</v>
      </c>
      <c r="C63" s="2">
        <v>293569.31</v>
      </c>
      <c r="D63" s="2">
        <v>64604.28</v>
      </c>
      <c r="E63" s="2">
        <v>1086712</v>
      </c>
      <c r="F63" s="2">
        <v>220962</v>
      </c>
      <c r="Q63" s="3"/>
      <c r="R63" s="3"/>
      <c r="S63" s="3"/>
      <c r="T63" s="3"/>
      <c r="V63" s="4"/>
      <c r="W63" s="4"/>
      <c r="X63" s="5"/>
    </row>
    <row r="64" spans="1:24" x14ac:dyDescent="0.25">
      <c r="A64">
        <f t="shared" si="28"/>
        <v>2011</v>
      </c>
      <c r="B64" t="s">
        <v>73</v>
      </c>
      <c r="C64" s="2">
        <v>299013.78999999998</v>
      </c>
      <c r="D64" s="2">
        <v>69004.399999999994</v>
      </c>
      <c r="E64" s="2">
        <v>1112334</v>
      </c>
      <c r="F64" s="2">
        <v>237137</v>
      </c>
      <c r="Q64" s="3"/>
      <c r="R64" s="3"/>
      <c r="S64" s="3"/>
      <c r="T64" s="3"/>
      <c r="V64" s="4"/>
      <c r="W64" s="4"/>
      <c r="X64" s="5"/>
    </row>
    <row r="65" spans="1:24" x14ac:dyDescent="0.25">
      <c r="A65">
        <f t="shared" si="28"/>
        <v>2011</v>
      </c>
      <c r="B65" t="s">
        <v>74</v>
      </c>
      <c r="C65" s="2">
        <v>296073.32</v>
      </c>
      <c r="D65" s="2">
        <v>67039.429999999993</v>
      </c>
      <c r="E65" s="2">
        <v>1160805</v>
      </c>
      <c r="F65" s="2">
        <v>233842</v>
      </c>
      <c r="Q65" s="3"/>
      <c r="R65" s="3"/>
      <c r="S65" s="3"/>
      <c r="T65" s="3"/>
      <c r="V65" s="4"/>
      <c r="W65" s="4"/>
      <c r="X65" s="5"/>
    </row>
    <row r="66" spans="1:24" x14ac:dyDescent="0.25">
      <c r="A66">
        <f t="shared" si="28"/>
        <v>2012</v>
      </c>
      <c r="B66" t="s">
        <v>75</v>
      </c>
      <c r="C66" s="2">
        <v>288028.3</v>
      </c>
      <c r="D66" s="2">
        <v>63779.86</v>
      </c>
      <c r="E66" s="2">
        <v>1129474</v>
      </c>
      <c r="F66" s="2">
        <v>233275</v>
      </c>
      <c r="Q66" s="3"/>
      <c r="R66" s="3"/>
      <c r="S66" s="3"/>
      <c r="T66" s="3"/>
      <c r="V66" s="4"/>
      <c r="W66" s="4"/>
      <c r="X66" s="5"/>
    </row>
    <row r="67" spans="1:24" x14ac:dyDescent="0.25">
      <c r="A67">
        <f t="shared" ref="A67:A108" si="75">RIGHT(B67,4)*1</f>
        <v>2012</v>
      </c>
      <c r="B67" t="s">
        <v>76</v>
      </c>
      <c r="C67" s="2">
        <v>296465.32</v>
      </c>
      <c r="D67" s="2">
        <v>65322.879999999997</v>
      </c>
      <c r="E67" s="2">
        <v>1183126</v>
      </c>
      <c r="F67" s="2">
        <v>244240</v>
      </c>
      <c r="Q67" s="3"/>
      <c r="R67" s="3"/>
      <c r="S67" s="3"/>
      <c r="T67" s="3"/>
      <c r="V67" s="4"/>
      <c r="W67" s="4"/>
      <c r="X67" s="5"/>
    </row>
    <row r="68" spans="1:24" x14ac:dyDescent="0.25">
      <c r="A68">
        <f t="shared" si="75"/>
        <v>2012</v>
      </c>
      <c r="B68" t="s">
        <v>77</v>
      </c>
      <c r="C68" s="2">
        <v>306445.53999999998</v>
      </c>
      <c r="D68" s="2">
        <v>67979.490000000005</v>
      </c>
      <c r="E68" s="2">
        <v>1230449</v>
      </c>
      <c r="F68" s="2">
        <v>259597</v>
      </c>
      <c r="Q68" s="3"/>
      <c r="R68" s="3"/>
      <c r="S68" s="3"/>
      <c r="T68" s="3"/>
      <c r="V68" s="4"/>
      <c r="W68" s="4"/>
      <c r="X68" s="5"/>
    </row>
    <row r="69" spans="1:24" x14ac:dyDescent="0.25">
      <c r="A69">
        <f t="shared" si="75"/>
        <v>2012</v>
      </c>
      <c r="B69" t="s">
        <v>78</v>
      </c>
      <c r="C69" s="2">
        <v>303424.17</v>
      </c>
      <c r="D69" s="2">
        <v>67447.009999999995</v>
      </c>
      <c r="E69" s="2">
        <v>1271711</v>
      </c>
      <c r="F69" s="2">
        <v>260349</v>
      </c>
      <c r="Q69" s="3"/>
      <c r="R69" s="3"/>
      <c r="S69" s="3"/>
      <c r="T69" s="3"/>
      <c r="V69" s="4"/>
      <c r="W69" s="4"/>
      <c r="X69" s="5"/>
    </row>
    <row r="70" spans="1:24" x14ac:dyDescent="0.25">
      <c r="A70">
        <f t="shared" si="75"/>
        <v>2013</v>
      </c>
      <c r="B70" t="s">
        <v>79</v>
      </c>
      <c r="C70" s="2">
        <v>295865.83</v>
      </c>
      <c r="D70" s="2">
        <v>65664.23</v>
      </c>
      <c r="E70" s="2">
        <v>1241613</v>
      </c>
      <c r="F70" s="2">
        <v>256607</v>
      </c>
      <c r="Q70" s="3"/>
      <c r="R70" s="3"/>
      <c r="S70" s="3"/>
      <c r="T70" s="3"/>
      <c r="V70" s="4"/>
      <c r="W70" s="4"/>
      <c r="X70" s="5"/>
    </row>
    <row r="71" spans="1:24" x14ac:dyDescent="0.25">
      <c r="A71">
        <f t="shared" si="75"/>
        <v>2013</v>
      </c>
      <c r="B71" t="s">
        <v>80</v>
      </c>
      <c r="C71" s="2">
        <v>308388.67</v>
      </c>
      <c r="D71" s="2">
        <v>70867.78</v>
      </c>
      <c r="E71" s="2">
        <v>1322580</v>
      </c>
      <c r="F71" s="2">
        <v>279535</v>
      </c>
      <c r="Q71" s="3"/>
      <c r="R71" s="3"/>
      <c r="S71" s="3"/>
      <c r="T71" s="3"/>
      <c r="V71" s="4"/>
      <c r="W71" s="4"/>
      <c r="X71" s="5"/>
    </row>
    <row r="72" spans="1:24" x14ac:dyDescent="0.25">
      <c r="A72">
        <f t="shared" si="75"/>
        <v>2013</v>
      </c>
      <c r="B72" t="s">
        <v>81</v>
      </c>
      <c r="C72" s="2">
        <v>314900.21999999997</v>
      </c>
      <c r="D72" s="2">
        <v>72974.710000000006</v>
      </c>
      <c r="E72" s="2">
        <v>1354134</v>
      </c>
      <c r="F72" s="2">
        <v>291365</v>
      </c>
      <c r="Q72" s="3"/>
      <c r="R72" s="3"/>
      <c r="S72" s="3"/>
      <c r="T72" s="3"/>
      <c r="V72" s="4"/>
      <c r="W72" s="4"/>
      <c r="X72" s="5"/>
    </row>
    <row r="73" spans="1:24" x14ac:dyDescent="0.25">
      <c r="A73">
        <f t="shared" si="75"/>
        <v>2013</v>
      </c>
      <c r="B73" t="s">
        <v>82</v>
      </c>
      <c r="C73" s="2">
        <v>311097.11</v>
      </c>
      <c r="D73" s="2">
        <v>70437.179999999993</v>
      </c>
      <c r="E73" s="2">
        <v>1413292</v>
      </c>
      <c r="F73" s="2">
        <v>287437</v>
      </c>
      <c r="Q73" s="3"/>
      <c r="R73" s="3"/>
      <c r="S73" s="3"/>
      <c r="T73" s="3"/>
      <c r="V73" s="4"/>
      <c r="W73" s="4"/>
      <c r="X73" s="5"/>
    </row>
    <row r="74" spans="1:24" x14ac:dyDescent="0.25">
      <c r="A74">
        <f t="shared" si="75"/>
        <v>2014</v>
      </c>
      <c r="B74" t="s">
        <v>83</v>
      </c>
      <c r="C74" s="2">
        <v>306130.52</v>
      </c>
      <c r="D74" s="2">
        <v>68397.05</v>
      </c>
      <c r="E74" s="2">
        <v>1385982</v>
      </c>
      <c r="F74" s="2">
        <v>287397</v>
      </c>
      <c r="Q74" s="3"/>
      <c r="R74" s="3"/>
      <c r="S74" s="3"/>
      <c r="T74" s="3"/>
      <c r="V74" s="4"/>
      <c r="W74" s="4"/>
      <c r="X74" s="5"/>
    </row>
    <row r="75" spans="1:24" x14ac:dyDescent="0.25">
      <c r="A75">
        <f t="shared" si="75"/>
        <v>2014</v>
      </c>
      <c r="B75" t="s">
        <v>84</v>
      </c>
      <c r="C75" s="2">
        <v>307046.34999999998</v>
      </c>
      <c r="D75" s="2">
        <v>66334.97</v>
      </c>
      <c r="E75" s="2">
        <v>1422323</v>
      </c>
      <c r="F75" s="2">
        <v>282408</v>
      </c>
      <c r="Q75" s="3"/>
      <c r="R75" s="3"/>
      <c r="S75" s="3"/>
      <c r="T75" s="3"/>
      <c r="V75" s="4"/>
      <c r="W75" s="4"/>
      <c r="X75" s="5"/>
    </row>
    <row r="76" spans="1:24" x14ac:dyDescent="0.25">
      <c r="A76">
        <f t="shared" si="75"/>
        <v>2014</v>
      </c>
      <c r="B76" t="s">
        <v>85</v>
      </c>
      <c r="C76" s="2">
        <v>312888.65999999997</v>
      </c>
      <c r="D76" s="2">
        <v>67539.990000000005</v>
      </c>
      <c r="E76" s="2">
        <v>1462126</v>
      </c>
      <c r="F76" s="2">
        <v>289656</v>
      </c>
      <c r="Q76" s="3"/>
      <c r="R76" s="3"/>
      <c r="S76" s="3"/>
      <c r="T76" s="3"/>
      <c r="V76" s="4"/>
      <c r="W76" s="4"/>
      <c r="X76" s="5"/>
    </row>
    <row r="77" spans="1:24" x14ac:dyDescent="0.25">
      <c r="A77">
        <f t="shared" si="75"/>
        <v>2014</v>
      </c>
      <c r="B77" t="s">
        <v>86</v>
      </c>
      <c r="C77" s="2">
        <v>310386.21999999997</v>
      </c>
      <c r="D77" s="2">
        <v>65846.86</v>
      </c>
      <c r="E77" s="2">
        <v>1508522</v>
      </c>
      <c r="F77" s="2">
        <v>288992</v>
      </c>
      <c r="Q77" s="3"/>
      <c r="R77" s="3"/>
      <c r="S77" s="3"/>
      <c r="T77" s="3"/>
      <c r="V77" s="4"/>
      <c r="W77" s="4"/>
      <c r="X77" s="5"/>
    </row>
    <row r="78" spans="1:24" x14ac:dyDescent="0.25">
      <c r="A78">
        <f t="shared" si="75"/>
        <v>2015</v>
      </c>
      <c r="B78" t="s">
        <v>87</v>
      </c>
      <c r="C78" s="2">
        <v>301172.96000000002</v>
      </c>
      <c r="D78" s="2">
        <v>61943.59</v>
      </c>
      <c r="E78" s="2">
        <v>1456654</v>
      </c>
      <c r="F78" s="2">
        <v>277305</v>
      </c>
      <c r="Q78" s="3"/>
      <c r="R78" s="3"/>
      <c r="S78" s="3"/>
      <c r="T78" s="3"/>
      <c r="V78" s="4"/>
      <c r="W78" s="4"/>
      <c r="X78" s="5"/>
    </row>
    <row r="79" spans="1:24" x14ac:dyDescent="0.25">
      <c r="A79">
        <f t="shared" si="75"/>
        <v>2015</v>
      </c>
      <c r="B79" t="s">
        <v>88</v>
      </c>
      <c r="C79" s="2">
        <v>298632.07</v>
      </c>
      <c r="D79" s="2">
        <v>58205.86</v>
      </c>
      <c r="E79" s="2">
        <v>1479965</v>
      </c>
      <c r="F79" s="2">
        <v>267001</v>
      </c>
      <c r="Q79" s="3"/>
      <c r="R79" s="3"/>
      <c r="S79" s="3"/>
      <c r="T79" s="3"/>
      <c r="V79" s="4"/>
      <c r="W79" s="4"/>
      <c r="X79" s="5"/>
    </row>
    <row r="80" spans="1:24" x14ac:dyDescent="0.25">
      <c r="A80">
        <f t="shared" si="75"/>
        <v>2015</v>
      </c>
      <c r="B80" t="s">
        <v>89</v>
      </c>
      <c r="C80" s="2">
        <v>299550.7</v>
      </c>
      <c r="D80" s="2">
        <v>57462.18</v>
      </c>
      <c r="E80" s="2">
        <v>1508228</v>
      </c>
      <c r="F80" s="2">
        <v>270304</v>
      </c>
      <c r="Q80" s="3"/>
      <c r="R80" s="3"/>
      <c r="S80" s="3"/>
      <c r="T80" s="3"/>
      <c r="V80" s="4"/>
      <c r="W80" s="4"/>
      <c r="X80" s="5"/>
    </row>
    <row r="81" spans="1:24" x14ac:dyDescent="0.25">
      <c r="A81">
        <f t="shared" si="75"/>
        <v>2015</v>
      </c>
      <c r="B81" t="s">
        <v>90</v>
      </c>
      <c r="C81" s="2">
        <v>293254.37</v>
      </c>
      <c r="D81" s="2">
        <v>53114.05</v>
      </c>
      <c r="E81" s="2">
        <v>1550940</v>
      </c>
      <c r="F81" s="2">
        <v>254786</v>
      </c>
      <c r="Q81" s="3"/>
      <c r="R81" s="3"/>
      <c r="S81" s="3"/>
      <c r="T81" s="3"/>
      <c r="V81" s="4"/>
      <c r="W81" s="4"/>
      <c r="X81" s="5"/>
    </row>
    <row r="82" spans="1:24" x14ac:dyDescent="0.25">
      <c r="A82">
        <f t="shared" si="75"/>
        <v>2016</v>
      </c>
      <c r="B82" t="s">
        <v>91</v>
      </c>
      <c r="C82" s="2">
        <v>285698.24</v>
      </c>
      <c r="D82" s="2">
        <v>50334.67</v>
      </c>
      <c r="E82" s="2">
        <v>1500319</v>
      </c>
      <c r="F82" s="2">
        <v>240661</v>
      </c>
      <c r="Q82" s="3"/>
      <c r="R82" s="3"/>
      <c r="S82" s="3"/>
      <c r="T82" s="3"/>
      <c r="V82" s="4"/>
      <c r="W82" s="4"/>
      <c r="X82" s="5"/>
    </row>
    <row r="83" spans="1:24" x14ac:dyDescent="0.25">
      <c r="A83">
        <f t="shared" si="75"/>
        <v>2016</v>
      </c>
      <c r="B83" t="s">
        <v>92</v>
      </c>
      <c r="C83" s="2">
        <v>289020.88</v>
      </c>
      <c r="D83" s="2">
        <v>51971.82</v>
      </c>
      <c r="E83" s="2">
        <v>1559071</v>
      </c>
      <c r="F83" s="2">
        <v>247848</v>
      </c>
      <c r="Q83" s="3"/>
      <c r="R83" s="3"/>
      <c r="S83" s="3"/>
      <c r="T83" s="3"/>
      <c r="V83" s="4"/>
      <c r="W83" s="4"/>
      <c r="X83" s="5"/>
    </row>
    <row r="84" spans="1:24" x14ac:dyDescent="0.25">
      <c r="A84">
        <f t="shared" si="75"/>
        <v>2016</v>
      </c>
      <c r="B84" t="s">
        <v>93</v>
      </c>
      <c r="C84" s="2">
        <v>292199.19</v>
      </c>
      <c r="D84" s="2">
        <v>51376.56</v>
      </c>
      <c r="E84" s="2">
        <v>1577172</v>
      </c>
      <c r="F84" s="2">
        <v>246621</v>
      </c>
      <c r="Q84" s="3"/>
      <c r="R84" s="3"/>
      <c r="S84" s="3"/>
      <c r="T84" s="3"/>
      <c r="V84" s="4"/>
      <c r="W84" s="4"/>
      <c r="X84" s="5"/>
    </row>
    <row r="85" spans="1:24" x14ac:dyDescent="0.25">
      <c r="A85">
        <f t="shared" si="75"/>
        <v>2016</v>
      </c>
      <c r="B85" t="s">
        <v>94</v>
      </c>
      <c r="C85" s="2">
        <v>286622.87</v>
      </c>
      <c r="D85" s="2">
        <v>49056.01</v>
      </c>
      <c r="E85" s="2">
        <v>1632766</v>
      </c>
      <c r="F85" s="2">
        <v>238142</v>
      </c>
      <c r="Q85" s="3"/>
      <c r="R85" s="3"/>
      <c r="S85" s="3"/>
      <c r="T85" s="3"/>
      <c r="V85" s="4"/>
      <c r="W85" s="4"/>
      <c r="X85" s="5"/>
    </row>
    <row r="86" spans="1:24" x14ac:dyDescent="0.25">
      <c r="A86">
        <f t="shared" si="75"/>
        <v>2017</v>
      </c>
      <c r="B86" t="s">
        <v>95</v>
      </c>
      <c r="C86" s="2">
        <v>286503.34000000003</v>
      </c>
      <c r="D86" s="2">
        <v>47675.48</v>
      </c>
      <c r="E86" s="2">
        <v>1585585</v>
      </c>
      <c r="F86" s="2">
        <v>230526</v>
      </c>
      <c r="Q86" s="3"/>
      <c r="R86" s="3"/>
      <c r="S86" s="3"/>
      <c r="T86" s="3"/>
      <c r="V86" s="4"/>
      <c r="W86" s="4"/>
      <c r="X86" s="5"/>
    </row>
    <row r="87" spans="1:24" x14ac:dyDescent="0.25">
      <c r="A87">
        <f t="shared" si="75"/>
        <v>2017</v>
      </c>
      <c r="B87" t="s">
        <v>96</v>
      </c>
      <c r="C87" s="2">
        <v>291296.01</v>
      </c>
      <c r="D87" s="2">
        <v>48004.03</v>
      </c>
      <c r="E87" s="2">
        <v>1630638</v>
      </c>
      <c r="F87" s="2">
        <v>233223</v>
      </c>
      <c r="Q87" s="3"/>
      <c r="R87" s="3"/>
      <c r="S87" s="3"/>
      <c r="T87" s="3"/>
      <c r="V87" s="4"/>
      <c r="W87" s="4"/>
      <c r="X87" s="5"/>
    </row>
    <row r="88" spans="1:24" x14ac:dyDescent="0.25">
      <c r="A88">
        <f t="shared" si="75"/>
        <v>2017</v>
      </c>
      <c r="B88" t="s">
        <v>97</v>
      </c>
      <c r="C88" s="2">
        <v>296993</v>
      </c>
      <c r="D88" s="2">
        <v>50889.51</v>
      </c>
      <c r="E88" s="2">
        <v>1648631</v>
      </c>
      <c r="F88" s="2">
        <v>245493</v>
      </c>
      <c r="Q88" s="3"/>
      <c r="R88" s="3"/>
      <c r="S88" s="3"/>
      <c r="T88" s="3"/>
      <c r="V88" s="4"/>
      <c r="W88" s="4"/>
      <c r="X88" s="5"/>
    </row>
    <row r="89" spans="1:24" x14ac:dyDescent="0.25">
      <c r="A89">
        <f t="shared" si="75"/>
        <v>2017</v>
      </c>
      <c r="B89" t="s">
        <v>98</v>
      </c>
      <c r="C89" s="2">
        <v>294008.67</v>
      </c>
      <c r="D89" s="2">
        <v>50985.279999999999</v>
      </c>
      <c r="E89" s="2">
        <v>1720626</v>
      </c>
      <c r="F89" s="2">
        <v>249536</v>
      </c>
      <c r="Q89" s="3"/>
      <c r="R89" s="3"/>
      <c r="S89" s="3"/>
      <c r="T89" s="3"/>
      <c r="V89" s="4"/>
      <c r="W89" s="4"/>
      <c r="X89" s="5"/>
    </row>
    <row r="90" spans="1:24" x14ac:dyDescent="0.25">
      <c r="A90">
        <f t="shared" si="75"/>
        <v>2018</v>
      </c>
      <c r="B90" t="s">
        <v>99</v>
      </c>
      <c r="C90" s="2">
        <v>291962.84000000003</v>
      </c>
      <c r="D90" s="2">
        <v>49249.68</v>
      </c>
      <c r="E90" s="2">
        <v>1682460</v>
      </c>
      <c r="F90" s="2">
        <v>245417</v>
      </c>
      <c r="Q90" s="3"/>
      <c r="R90" s="3"/>
      <c r="S90" s="3"/>
      <c r="T90" s="3"/>
      <c r="V90" s="4"/>
      <c r="W90" s="4"/>
      <c r="X90" s="5"/>
    </row>
    <row r="91" spans="1:24" x14ac:dyDescent="0.25">
      <c r="A91">
        <f t="shared" si="75"/>
        <v>2018</v>
      </c>
      <c r="B91" t="s">
        <v>100</v>
      </c>
      <c r="C91" s="2">
        <v>296009.57</v>
      </c>
      <c r="D91" s="2">
        <v>49879.29</v>
      </c>
      <c r="E91" s="2">
        <v>1734454</v>
      </c>
      <c r="F91" s="2">
        <v>252934</v>
      </c>
      <c r="Q91" s="3"/>
      <c r="R91" s="3"/>
      <c r="S91" s="3"/>
      <c r="T91" s="3"/>
      <c r="V91" s="4"/>
      <c r="W91" s="4"/>
      <c r="X91" s="5"/>
    </row>
    <row r="92" spans="1:24" x14ac:dyDescent="0.25">
      <c r="A92">
        <f t="shared" si="75"/>
        <v>2018</v>
      </c>
      <c r="B92" t="s">
        <v>101</v>
      </c>
      <c r="C92" s="2">
        <v>303102.98</v>
      </c>
      <c r="D92" s="2">
        <v>55581.11</v>
      </c>
      <c r="E92" s="2">
        <v>1767868</v>
      </c>
      <c r="F92" s="2">
        <v>285426</v>
      </c>
      <c r="Q92" s="3"/>
      <c r="R92" s="3"/>
      <c r="S92" s="3"/>
      <c r="T92" s="3"/>
      <c r="V92" s="4"/>
      <c r="W92" s="4"/>
      <c r="X92" s="5"/>
    </row>
    <row r="93" spans="1:24" x14ac:dyDescent="0.25">
      <c r="A93">
        <f t="shared" si="75"/>
        <v>2018</v>
      </c>
      <c r="B93" t="s">
        <v>102</v>
      </c>
      <c r="C93" s="2">
        <v>298573.15000000002</v>
      </c>
      <c r="D93" s="2">
        <v>53179.78</v>
      </c>
      <c r="E93" s="2">
        <v>1819359</v>
      </c>
      <c r="F93" s="2">
        <v>273633</v>
      </c>
      <c r="Q93" s="3"/>
      <c r="R93" s="3"/>
      <c r="S93" s="3"/>
      <c r="T93" s="3"/>
      <c r="V93" s="4"/>
      <c r="W93" s="4"/>
      <c r="X93" s="5"/>
    </row>
    <row r="94" spans="1:24" x14ac:dyDescent="0.25">
      <c r="A94">
        <f t="shared" si="75"/>
        <v>2019</v>
      </c>
      <c r="B94" t="s">
        <v>103</v>
      </c>
      <c r="C94" s="2">
        <v>294587.15000000002</v>
      </c>
      <c r="D94" s="2">
        <v>50806.29</v>
      </c>
      <c r="E94" s="2">
        <v>1756054</v>
      </c>
      <c r="F94" s="2">
        <v>263554</v>
      </c>
      <c r="Q94" s="3"/>
      <c r="R94" s="3"/>
      <c r="S94" s="3"/>
      <c r="T94" s="3"/>
      <c r="V94" s="4"/>
      <c r="W94" s="4"/>
      <c r="X94" s="5"/>
    </row>
    <row r="95" spans="1:24" x14ac:dyDescent="0.25">
      <c r="A95">
        <f t="shared" si="75"/>
        <v>2019</v>
      </c>
      <c r="B95" t="s">
        <v>104</v>
      </c>
      <c r="C95" s="2">
        <v>299466.03999999998</v>
      </c>
      <c r="D95" s="2">
        <v>53657.75</v>
      </c>
      <c r="E95" s="2">
        <v>1825143</v>
      </c>
      <c r="F95" s="2">
        <v>280813</v>
      </c>
      <c r="Q95" s="3"/>
      <c r="R95" s="3"/>
      <c r="S95" s="3"/>
      <c r="T95" s="3"/>
      <c r="V95" s="4"/>
      <c r="W95" s="4"/>
      <c r="X95" s="5"/>
    </row>
    <row r="96" spans="1:24" x14ac:dyDescent="0.25">
      <c r="A96">
        <f t="shared" si="75"/>
        <v>2019</v>
      </c>
      <c r="B96" t="s">
        <v>105</v>
      </c>
      <c r="C96" s="2">
        <v>306459.84999999998</v>
      </c>
      <c r="D96" s="2">
        <v>58280.62</v>
      </c>
      <c r="E96" s="2">
        <v>1880548</v>
      </c>
      <c r="F96" s="2">
        <v>308669</v>
      </c>
      <c r="Q96" s="3"/>
      <c r="R96" s="3"/>
      <c r="S96" s="3"/>
      <c r="T96" s="3"/>
      <c r="V96" s="4"/>
      <c r="W96" s="4"/>
      <c r="X96" s="5"/>
    </row>
    <row r="97" spans="1:24" x14ac:dyDescent="0.25">
      <c r="A97">
        <f t="shared" si="75"/>
        <v>2019</v>
      </c>
      <c r="B97" t="s">
        <v>106</v>
      </c>
      <c r="C97" s="2">
        <v>303658.46000000002</v>
      </c>
      <c r="D97" s="2">
        <v>53514.98</v>
      </c>
      <c r="E97" s="2">
        <v>1927386</v>
      </c>
      <c r="F97" s="2">
        <v>290149</v>
      </c>
      <c r="Q97" s="3"/>
      <c r="R97" s="3"/>
      <c r="S97" s="3"/>
      <c r="T97" s="3"/>
      <c r="V97" s="4"/>
      <c r="W97" s="4"/>
      <c r="X97" s="5"/>
    </row>
    <row r="98" spans="1:24" x14ac:dyDescent="0.25">
      <c r="A98">
        <f t="shared" si="75"/>
        <v>2020</v>
      </c>
      <c r="B98" t="s">
        <v>107</v>
      </c>
      <c r="C98" s="2">
        <v>295822.28000000003</v>
      </c>
      <c r="D98" s="2">
        <v>53907.47</v>
      </c>
      <c r="E98" s="2">
        <v>1873398</v>
      </c>
      <c r="F98" s="2">
        <v>301513</v>
      </c>
      <c r="Q98" s="3"/>
      <c r="R98" s="3"/>
      <c r="S98" s="3"/>
      <c r="T98" s="3"/>
      <c r="V98" s="4"/>
      <c r="W98" s="4"/>
      <c r="X98" s="5"/>
    </row>
    <row r="99" spans="1:24" x14ac:dyDescent="0.25">
      <c r="A99">
        <f t="shared" si="75"/>
        <v>2020</v>
      </c>
      <c r="B99" t="s">
        <v>108</v>
      </c>
      <c r="C99" s="2">
        <v>269140.96000000002</v>
      </c>
      <c r="D99" s="2">
        <v>45534.9</v>
      </c>
      <c r="E99" s="2">
        <v>1757517</v>
      </c>
      <c r="F99" s="2">
        <v>264276</v>
      </c>
      <c r="Q99" s="3"/>
      <c r="R99" s="3"/>
      <c r="S99" s="3"/>
      <c r="T99" s="3"/>
      <c r="V99" s="4"/>
      <c r="W99" s="4"/>
      <c r="X99" s="5"/>
    </row>
    <row r="100" spans="1:24" x14ac:dyDescent="0.25">
      <c r="A100">
        <f t="shared" si="75"/>
        <v>2020</v>
      </c>
      <c r="B100" t="s">
        <v>109</v>
      </c>
      <c r="C100" s="2">
        <v>297191.84000000003</v>
      </c>
      <c r="D100" s="2">
        <v>53136.42</v>
      </c>
      <c r="E100" s="2">
        <v>1929703</v>
      </c>
      <c r="F100" s="2">
        <v>316111</v>
      </c>
      <c r="Q100" s="3"/>
      <c r="R100" s="3"/>
      <c r="S100" s="3"/>
      <c r="T100" s="3"/>
      <c r="V100" s="4"/>
      <c r="W100" s="4"/>
      <c r="X100" s="5"/>
    </row>
    <row r="101" spans="1:24" x14ac:dyDescent="0.25">
      <c r="A101">
        <f t="shared" si="75"/>
        <v>2020</v>
      </c>
      <c r="B101" t="s">
        <v>110</v>
      </c>
      <c r="C101" s="2">
        <v>302558.63</v>
      </c>
      <c r="D101" s="2">
        <v>59902.89</v>
      </c>
      <c r="E101" s="2">
        <v>2048979</v>
      </c>
      <c r="F101" s="2">
        <v>378327</v>
      </c>
      <c r="Q101" s="3"/>
      <c r="R101" s="3"/>
      <c r="S101" s="3"/>
      <c r="T101" s="3"/>
      <c r="V101" s="4"/>
      <c r="W101" s="4"/>
      <c r="X101" s="5"/>
    </row>
    <row r="102" spans="1:24" x14ac:dyDescent="0.25">
      <c r="A102">
        <f t="shared" si="75"/>
        <v>2021</v>
      </c>
      <c r="B102" t="s">
        <v>111</v>
      </c>
      <c r="C102" s="2">
        <v>300893.45</v>
      </c>
      <c r="D102" s="2">
        <v>62395.05</v>
      </c>
      <c r="E102" s="2">
        <v>2152622</v>
      </c>
      <c r="F102" s="2">
        <v>411000</v>
      </c>
      <c r="Q102" s="3"/>
      <c r="R102" s="3"/>
      <c r="S102" s="3"/>
      <c r="T102" s="3"/>
      <c r="V102" s="4"/>
      <c r="W102" s="4"/>
      <c r="X102" s="5"/>
    </row>
    <row r="103" spans="1:24" x14ac:dyDescent="0.25">
      <c r="A103">
        <f t="shared" si="75"/>
        <v>2021</v>
      </c>
      <c r="B103" t="s">
        <v>112</v>
      </c>
      <c r="C103" s="2">
        <v>302555.89</v>
      </c>
      <c r="D103" s="2">
        <v>60133.38</v>
      </c>
      <c r="E103" s="2">
        <v>2182049</v>
      </c>
      <c r="F103" s="2">
        <v>398959</v>
      </c>
      <c r="Q103" s="3"/>
      <c r="R103" s="3"/>
      <c r="S103" s="3"/>
      <c r="T103" s="3"/>
      <c r="V103" s="4"/>
      <c r="W103" s="4"/>
      <c r="X103" s="5"/>
    </row>
    <row r="104" spans="1:24" x14ac:dyDescent="0.25">
      <c r="A104">
        <f t="shared" si="75"/>
        <v>2021</v>
      </c>
      <c r="B104" t="s">
        <v>113</v>
      </c>
      <c r="C104" s="2">
        <v>310360.08</v>
      </c>
      <c r="D104" s="2">
        <v>63180.77</v>
      </c>
      <c r="E104" s="2">
        <v>2254492</v>
      </c>
      <c r="F104" s="2">
        <v>437342</v>
      </c>
      <c r="Q104" s="3"/>
      <c r="R104" s="3"/>
      <c r="S104" s="3"/>
      <c r="T104" s="3"/>
      <c r="V104" s="4"/>
      <c r="W104" s="4"/>
      <c r="X104" s="5"/>
    </row>
    <row r="105" spans="1:24" x14ac:dyDescent="0.25">
      <c r="A105">
        <f t="shared" si="75"/>
        <v>2021</v>
      </c>
      <c r="B105" t="s">
        <v>114</v>
      </c>
      <c r="C105" s="2">
        <v>309010.09999999998</v>
      </c>
      <c r="D105" s="2">
        <v>61818.09</v>
      </c>
      <c r="E105" s="2">
        <v>2309564</v>
      </c>
      <c r="F105" s="2">
        <v>434219</v>
      </c>
      <c r="Q105" s="3"/>
      <c r="R105" s="3"/>
      <c r="S105" s="3"/>
      <c r="T105" s="3"/>
      <c r="V105" s="4"/>
      <c r="W105" s="4"/>
      <c r="X105" s="5"/>
    </row>
    <row r="106" spans="1:24" x14ac:dyDescent="0.25">
      <c r="A106">
        <f t="shared" si="75"/>
        <v>2022</v>
      </c>
      <c r="B106" t="s">
        <v>115</v>
      </c>
      <c r="C106" s="2">
        <v>308196.09999999998</v>
      </c>
      <c r="D106" s="2">
        <v>58396.44</v>
      </c>
      <c r="E106" s="2">
        <v>2315709</v>
      </c>
      <c r="F106" s="2">
        <v>425200</v>
      </c>
      <c r="Q106" s="3"/>
      <c r="R106" s="3"/>
      <c r="S106" s="3"/>
      <c r="T106" s="3"/>
      <c r="V106" s="4"/>
      <c r="W106" s="4"/>
      <c r="X106" s="5"/>
    </row>
    <row r="107" spans="1:24" x14ac:dyDescent="0.25">
      <c r="A107">
        <f t="shared" si="75"/>
        <v>2022</v>
      </c>
      <c r="B107" t="s">
        <v>116</v>
      </c>
      <c r="C107" s="2">
        <v>313705.76</v>
      </c>
      <c r="D107" s="2">
        <v>61044.74</v>
      </c>
      <c r="E107" s="2">
        <v>2471837</v>
      </c>
      <c r="F107" s="2">
        <v>453422</v>
      </c>
      <c r="Q107" s="3"/>
      <c r="R107" s="3"/>
      <c r="S107" s="3"/>
      <c r="T107" s="3"/>
      <c r="V107" s="4"/>
      <c r="W107" s="4"/>
      <c r="X107" s="5"/>
    </row>
    <row r="108" spans="1:24" x14ac:dyDescent="0.25">
      <c r="A108">
        <f t="shared" si="75"/>
        <v>2022</v>
      </c>
      <c r="B108" t="s">
        <v>117</v>
      </c>
      <c r="C108" s="2">
        <v>321468.38</v>
      </c>
      <c r="D108" s="2">
        <v>66341.070000000007</v>
      </c>
      <c r="E108" s="2">
        <v>2543645</v>
      </c>
      <c r="F108" s="2">
        <v>499237</v>
      </c>
      <c r="Q108" s="3"/>
      <c r="R108" s="3"/>
      <c r="S108" s="3"/>
      <c r="T108" s="3"/>
      <c r="V108" s="4"/>
      <c r="W108" s="4"/>
      <c r="X108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BD3F-4633-4221-95B2-5676C8C49C86}">
  <dimension ref="B2:C4"/>
  <sheetViews>
    <sheetView workbookViewId="0">
      <selection activeCell="C3" sqref="C3"/>
    </sheetView>
  </sheetViews>
  <sheetFormatPr defaultRowHeight="15" x14ac:dyDescent="0.25"/>
  <sheetData>
    <row r="2" spans="2:3" x14ac:dyDescent="0.25">
      <c r="B2" t="s">
        <v>1</v>
      </c>
      <c r="C2" s="1" t="s">
        <v>6</v>
      </c>
    </row>
    <row r="3" spans="2:3" x14ac:dyDescent="0.25">
      <c r="B3" t="s">
        <v>2</v>
      </c>
      <c r="C3" s="1" t="s">
        <v>5</v>
      </c>
    </row>
    <row r="4" spans="2:3" x14ac:dyDescent="0.25">
      <c r="B4" t="s">
        <v>3</v>
      </c>
      <c r="C4" s="1" t="s">
        <v>4</v>
      </c>
    </row>
  </sheetData>
  <hyperlinks>
    <hyperlink ref="C4" r:id="rId1" xr:uid="{EA9A299F-C4A6-4BA9-AA19-5E8A51179F94}"/>
    <hyperlink ref="C3" r:id="rId2" xr:uid="{CBA7EC24-AB8E-4A72-A944-D25ADEC6BDE0}"/>
    <hyperlink ref="C2" r:id="rId3" xr:uid="{4C4D5B6B-25C7-4AB8-87F2-EE415EFB289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Analise</vt:lpstr>
      <vt:lpstr>Fontes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Ferreira</dc:creator>
  <cp:lastModifiedBy>Vinicius Ferreira</cp:lastModifiedBy>
  <dcterms:created xsi:type="dcterms:W3CDTF">2015-06-05T18:19:34Z</dcterms:created>
  <dcterms:modified xsi:type="dcterms:W3CDTF">2022-12-19T15:38:26Z</dcterms:modified>
</cp:coreProperties>
</file>