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Documents\ELECTENG 734\Wirlessly-Powered-RC-Car\Implementation\EE734 Design Report Student Package 2024\EE734 Design Report Student Package 2024\IPT\"/>
    </mc:Choice>
  </mc:AlternateContent>
  <xr:revisionPtr revIDLastSave="0" documentId="13_ncr:1_{185025D3-AB88-44B4-89FD-E4215B0554C6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F22" i="1"/>
  <c r="D22" i="1"/>
  <c r="D20" i="1"/>
  <c r="F19" i="1"/>
  <c r="F17" i="1"/>
  <c r="D17" i="1"/>
  <c r="B17" i="1"/>
  <c r="B19" i="1"/>
  <c r="B18" i="1"/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B7" i="5" l="1"/>
  <c r="B6" i="6"/>
  <c r="D18" i="1" l="1"/>
  <c r="D19" i="1" s="1"/>
</calcChain>
</file>

<file path=xl/sharedStrings.xml><?xml version="1.0" encoding="utf-8"?>
<sst xmlns="http://schemas.openxmlformats.org/spreadsheetml/2006/main" count="380" uniqueCount="179">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</sst>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Font="1" applyBorder="1" applyAlignment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0" fillId="0" borderId="19" xfId="0" applyFont="1" applyBorder="1"/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18" xfId="0" applyNumberFormat="1" applyBorder="1"/>
    <xf numFmtId="2" fontId="0" fillId="0" borderId="21" xfId="0" applyNumberFormat="1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2" fontId="0" fillId="0" borderId="0" xfId="0" applyNumberFormat="1" applyBorder="1"/>
    <xf numFmtId="0" fontId="0" fillId="0" borderId="0" xfId="0" applyBorder="1"/>
    <xf numFmtId="0" fontId="1" fillId="0" borderId="0" xfId="2" applyFill="1" applyBorder="1"/>
    <xf numFmtId="164" fontId="0" fillId="0" borderId="27" xfId="0" applyNumberFormat="1" applyFont="1" applyBorder="1" applyAlignment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5" xfId="0" applyNumberFormat="1" applyFont="1" applyFill="1" applyBorder="1" applyAlignment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ont="1" applyFill="1" applyBorder="1" applyAlignment="1"/>
    <xf numFmtId="2" fontId="0" fillId="4" borderId="13" xfId="0" applyNumberFormat="1" applyFont="1" applyFill="1" applyBorder="1" applyAlignment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Fill="1" applyBorder="1"/>
    <xf numFmtId="2" fontId="0" fillId="0" borderId="1" xfId="0" applyNumberFormat="1" applyFill="1" applyBorder="1"/>
    <xf numFmtId="11" fontId="0" fillId="0" borderId="1" xfId="0" applyNumberFormat="1" applyFill="1" applyBorder="1"/>
    <xf numFmtId="164" fontId="0" fillId="0" borderId="18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opLeftCell="A3" workbookViewId="0">
      <selection activeCell="D28" sqref="D28"/>
    </sheetView>
  </sheetViews>
  <sheetFormatPr defaultColWidth="11" defaultRowHeight="15.75" x14ac:dyDescent="0.25"/>
  <cols>
    <col min="1" max="1" width="19.75" customWidth="1"/>
    <col min="2" max="7" width="11.875" customWidth="1"/>
  </cols>
  <sheetData>
    <row r="1" spans="1:7" ht="21" x14ac:dyDescent="0.35">
      <c r="A1" s="3" t="s">
        <v>155</v>
      </c>
    </row>
    <row r="3" spans="1:7" ht="18.75" x14ac:dyDescent="0.3">
      <c r="A3" s="2" t="s">
        <v>0</v>
      </c>
    </row>
    <row r="4" spans="1:7" ht="16.5" thickBot="1" x14ac:dyDescent="0.3"/>
    <row r="5" spans="1:7" ht="17.25" thickTop="1" thickBot="1" x14ac:dyDescent="0.3">
      <c r="A5" s="11" t="s">
        <v>2</v>
      </c>
      <c r="B5" s="11" t="s">
        <v>3</v>
      </c>
      <c r="C5" s="11" t="s">
        <v>4</v>
      </c>
    </row>
    <row r="6" spans="1:7" ht="16.5" thickTop="1" x14ac:dyDescent="0.25">
      <c r="A6" s="50" t="s">
        <v>76</v>
      </c>
      <c r="B6" s="70">
        <v>15</v>
      </c>
      <c r="C6" s="21" t="s">
        <v>8</v>
      </c>
    </row>
    <row r="7" spans="1:7" x14ac:dyDescent="0.25">
      <c r="A7" s="51" t="s">
        <v>77</v>
      </c>
      <c r="B7" s="71">
        <v>1.17</v>
      </c>
      <c r="C7" s="20" t="s">
        <v>9</v>
      </c>
    </row>
    <row r="8" spans="1:7" x14ac:dyDescent="0.25">
      <c r="A8" s="51" t="s">
        <v>151</v>
      </c>
      <c r="B8" s="71">
        <v>7.12</v>
      </c>
      <c r="C8" s="20" t="s">
        <v>8</v>
      </c>
    </row>
    <row r="9" spans="1:7" ht="16.5" thickBot="1" x14ac:dyDescent="0.3">
      <c r="A9" s="51" t="s">
        <v>152</v>
      </c>
      <c r="B9" s="71">
        <v>25</v>
      </c>
      <c r="C9" s="19" t="s">
        <v>14</v>
      </c>
    </row>
    <row r="10" spans="1:7" ht="17.25" thickTop="1" thickBot="1" x14ac:dyDescent="0.3">
      <c r="A10" s="52" t="s">
        <v>90</v>
      </c>
      <c r="B10" s="72">
        <v>38.4</v>
      </c>
      <c r="C10" s="22" t="s">
        <v>13</v>
      </c>
    </row>
    <row r="11" spans="1:7" ht="16.5" thickTop="1" x14ac:dyDescent="0.25">
      <c r="A11" s="1"/>
    </row>
    <row r="13" spans="1:7" ht="18.75" x14ac:dyDescent="0.3">
      <c r="A13" s="2" t="s">
        <v>17</v>
      </c>
    </row>
    <row r="14" spans="1:7" ht="16.5" thickBot="1" x14ac:dyDescent="0.3"/>
    <row r="15" spans="1:7" ht="17.25" thickTop="1" thickBot="1" x14ac:dyDescent="0.3">
      <c r="A15" s="11" t="s">
        <v>2</v>
      </c>
      <c r="B15" s="11" t="s">
        <v>3</v>
      </c>
      <c r="C15" s="11" t="s">
        <v>7</v>
      </c>
      <c r="D15" s="11" t="s">
        <v>3</v>
      </c>
      <c r="E15" s="11" t="s">
        <v>7</v>
      </c>
      <c r="F15" s="11" t="s">
        <v>3</v>
      </c>
      <c r="G15" s="11" t="s">
        <v>7</v>
      </c>
    </row>
    <row r="16" spans="1:7" ht="16.5" thickTop="1" x14ac:dyDescent="0.25">
      <c r="A16" s="50" t="s">
        <v>5</v>
      </c>
      <c r="B16" s="73">
        <v>10</v>
      </c>
      <c r="C16" s="13" t="s">
        <v>10</v>
      </c>
      <c r="D16" s="73">
        <v>15</v>
      </c>
      <c r="E16" s="13" t="s">
        <v>10</v>
      </c>
      <c r="F16" s="73">
        <v>25</v>
      </c>
      <c r="G16" s="14" t="s">
        <v>10</v>
      </c>
    </row>
    <row r="17" spans="1:7" x14ac:dyDescent="0.25">
      <c r="A17" s="51" t="s">
        <v>79</v>
      </c>
      <c r="B17" s="9">
        <f>B7*1.1</f>
        <v>1.2869999999999999</v>
      </c>
      <c r="C17" s="10" t="s">
        <v>78</v>
      </c>
      <c r="D17" s="9">
        <f>B6/D16</f>
        <v>1</v>
      </c>
      <c r="E17" s="10" t="s">
        <v>81</v>
      </c>
      <c r="F17" s="9">
        <f>B6/F16</f>
        <v>0.6</v>
      </c>
      <c r="G17" s="16" t="s">
        <v>81</v>
      </c>
    </row>
    <row r="18" spans="1:7" x14ac:dyDescent="0.25">
      <c r="A18" s="51" t="s">
        <v>1</v>
      </c>
      <c r="B18" s="9">
        <f>B17*B16</f>
        <v>12.87</v>
      </c>
      <c r="C18" s="10" t="s">
        <v>82</v>
      </c>
      <c r="D18" s="9">
        <f>D17*D16</f>
        <v>15</v>
      </c>
      <c r="E18" s="10" t="s">
        <v>82</v>
      </c>
      <c r="F18" s="9">
        <v>15</v>
      </c>
      <c r="G18" s="16" t="s">
        <v>82</v>
      </c>
    </row>
    <row r="19" spans="1:7" x14ac:dyDescent="0.25">
      <c r="A19" s="51" t="s">
        <v>80</v>
      </c>
      <c r="B19" s="9">
        <f>B17^2 *B16</f>
        <v>16.563689999999998</v>
      </c>
      <c r="C19" s="10" t="s">
        <v>83</v>
      </c>
      <c r="D19" s="9">
        <f>D18^2/D16</f>
        <v>15</v>
      </c>
      <c r="E19" s="10" t="s">
        <v>83</v>
      </c>
      <c r="F19" s="9">
        <f>F18^2/F16</f>
        <v>9</v>
      </c>
      <c r="G19" s="16" t="s">
        <v>83</v>
      </c>
    </row>
    <row r="20" spans="1:7" x14ac:dyDescent="0.25">
      <c r="A20" s="15" t="s">
        <v>6</v>
      </c>
      <c r="B20" s="9">
        <v>0</v>
      </c>
      <c r="C20" s="10" t="s">
        <v>12</v>
      </c>
      <c r="D20" s="9">
        <f>22.3</f>
        <v>22.3</v>
      </c>
      <c r="E20" s="10" t="s">
        <v>12</v>
      </c>
      <c r="F20" s="9">
        <v>53.38</v>
      </c>
      <c r="G20" s="16" t="s">
        <v>12</v>
      </c>
    </row>
    <row r="21" spans="1:7" x14ac:dyDescent="0.25">
      <c r="A21" s="56" t="s">
        <v>84</v>
      </c>
      <c r="B21" s="53">
        <f>B19/($B$7*$B$8)</f>
        <v>1.9883426966292135</v>
      </c>
      <c r="C21" s="54" t="s">
        <v>86</v>
      </c>
      <c r="D21" s="53">
        <v>2.3199999999999998</v>
      </c>
      <c r="E21" s="54" t="s">
        <v>86</v>
      </c>
      <c r="F21" s="53">
        <v>2.3199999999999998</v>
      </c>
      <c r="G21" s="55" t="s">
        <v>86</v>
      </c>
    </row>
    <row r="22" spans="1:7" ht="16.5" thickBot="1" x14ac:dyDescent="0.3">
      <c r="A22" s="52" t="s">
        <v>85</v>
      </c>
      <c r="B22" s="17">
        <f>B19/($B$7*$B$8)</f>
        <v>1.9883426966292135</v>
      </c>
      <c r="C22" s="18" t="s">
        <v>87</v>
      </c>
      <c r="D22" s="17">
        <f>D19/($B$7*$B$8)</f>
        <v>1.8006338231057335</v>
      </c>
      <c r="E22" s="18" t="s">
        <v>87</v>
      </c>
      <c r="F22" s="17">
        <f>F19/($B$7*$B$8)</f>
        <v>1.0803802938634401</v>
      </c>
      <c r="G22" s="19" t="s">
        <v>87</v>
      </c>
    </row>
    <row r="23" spans="1:7" ht="16.5" thickTop="1" x14ac:dyDescent="0.25"/>
    <row r="25" spans="1:7" ht="18.75" x14ac:dyDescent="0.3">
      <c r="A25" s="2" t="s">
        <v>88</v>
      </c>
    </row>
    <row r="26" spans="1:7" ht="16.5" thickBot="1" x14ac:dyDescent="0.3"/>
    <row r="27" spans="1:7" ht="17.25" thickTop="1" thickBot="1" x14ac:dyDescent="0.3">
      <c r="A27" s="11" t="s">
        <v>2</v>
      </c>
      <c r="B27" s="11" t="s">
        <v>3</v>
      </c>
      <c r="C27" s="11" t="s">
        <v>7</v>
      </c>
    </row>
    <row r="28" spans="1:7" ht="16.5" thickTop="1" x14ac:dyDescent="0.25">
      <c r="A28" s="50" t="s">
        <v>89</v>
      </c>
      <c r="B28" s="12">
        <v>0.67139000000000004</v>
      </c>
      <c r="C28" s="14" t="s">
        <v>91</v>
      </c>
    </row>
    <row r="29" spans="1:7" x14ac:dyDescent="0.25">
      <c r="A29" s="51" t="s">
        <v>93</v>
      </c>
      <c r="B29" s="9"/>
      <c r="C29" s="20" t="s">
        <v>94</v>
      </c>
    </row>
    <row r="30" spans="1:7" ht="16.5" thickBot="1" x14ac:dyDescent="0.3">
      <c r="A30" s="52" t="s">
        <v>92</v>
      </c>
      <c r="B30" s="17"/>
      <c r="C30" s="19" t="s">
        <v>16</v>
      </c>
    </row>
    <row r="31" spans="1:7" ht="16.5" thickTop="1" x14ac:dyDescent="0.25">
      <c r="A31" s="6"/>
      <c r="B31" s="5"/>
      <c r="C31" s="4"/>
    </row>
    <row r="32" spans="1:7" x14ac:dyDescent="0.25">
      <c r="A32" s="6"/>
      <c r="B32" s="5"/>
      <c r="C32" s="4"/>
    </row>
    <row r="33" spans="1:7" x14ac:dyDescent="0.25">
      <c r="A33" s="6"/>
      <c r="B33" s="5"/>
      <c r="D33" s="5"/>
      <c r="E33" s="4"/>
      <c r="F33" s="5"/>
      <c r="G33" s="4"/>
    </row>
    <row r="34" spans="1:7" x14ac:dyDescent="0.2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26" zoomScaleNormal="100" workbookViewId="0">
      <selection activeCell="F25" sqref="F25"/>
    </sheetView>
  </sheetViews>
  <sheetFormatPr defaultColWidth="11" defaultRowHeight="15.75" x14ac:dyDescent="0.25"/>
  <cols>
    <col min="1" max="1" width="15" bestFit="1" customWidth="1"/>
    <col min="2" max="2" width="11.875" customWidth="1"/>
    <col min="3" max="3" width="13" bestFit="1" customWidth="1"/>
    <col min="4" max="7" width="11.875" customWidth="1"/>
  </cols>
  <sheetData>
    <row r="1" spans="1:3" ht="21" x14ac:dyDescent="0.35">
      <c r="A1" s="3" t="s">
        <v>150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57" t="s">
        <v>95</v>
      </c>
      <c r="B6" s="74">
        <v>1000</v>
      </c>
      <c r="C6" s="24" t="s">
        <v>99</v>
      </c>
    </row>
    <row r="7" spans="1:3" x14ac:dyDescent="0.25">
      <c r="A7" s="48" t="s">
        <v>96</v>
      </c>
      <c r="B7" s="75">
        <f>'Operating Conditions'!B6</f>
        <v>15</v>
      </c>
      <c r="C7" s="33" t="s">
        <v>8</v>
      </c>
    </row>
    <row r="8" spans="1:3" x14ac:dyDescent="0.25">
      <c r="A8" s="48" t="s">
        <v>97</v>
      </c>
      <c r="B8" s="75">
        <f>'Operating Conditions'!B7*1.1</f>
        <v>1.2869999999999999</v>
      </c>
      <c r="C8" s="33" t="s">
        <v>9</v>
      </c>
    </row>
    <row r="9" spans="1:3" ht="16.5" thickBot="1" x14ac:dyDescent="0.3">
      <c r="A9" s="40" t="s">
        <v>20</v>
      </c>
      <c r="B9" s="76">
        <v>1</v>
      </c>
      <c r="C9" s="37" t="s">
        <v>176</v>
      </c>
    </row>
    <row r="10" spans="1:3" ht="16.5" thickTop="1" x14ac:dyDescent="0.25"/>
    <row r="12" spans="1:3" ht="18.75" x14ac:dyDescent="0.3">
      <c r="A12" s="2" t="s">
        <v>19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7</v>
      </c>
    </row>
    <row r="15" spans="1:3" ht="17.25" thickTop="1" thickBot="1" x14ac:dyDescent="0.3">
      <c r="A15" s="49" t="s">
        <v>21</v>
      </c>
      <c r="B15" s="29"/>
      <c r="C15" s="35" t="s">
        <v>98</v>
      </c>
    </row>
    <row r="16" spans="1:3" ht="16.5" thickTop="1" x14ac:dyDescent="0.25">
      <c r="A16" s="60"/>
      <c r="B16" s="58"/>
      <c r="C16" s="59"/>
    </row>
    <row r="17" spans="1:7" x14ac:dyDescent="0.25">
      <c r="A17" s="60"/>
      <c r="B17" s="58"/>
      <c r="C17" s="59"/>
    </row>
    <row r="18" spans="1:7" ht="18.75" x14ac:dyDescent="0.3">
      <c r="A18" s="2" t="s">
        <v>22</v>
      </c>
    </row>
    <row r="19" spans="1:7" ht="16.5" thickBot="1" x14ac:dyDescent="0.3"/>
    <row r="20" spans="1:7" ht="17.25" thickTop="1" thickBot="1" x14ac:dyDescent="0.3">
      <c r="A20" s="11" t="s">
        <v>2</v>
      </c>
      <c r="B20" s="11" t="s">
        <v>3</v>
      </c>
      <c r="C20" s="11" t="s">
        <v>4</v>
      </c>
    </row>
    <row r="21" spans="1:7" ht="16.5" thickTop="1" x14ac:dyDescent="0.25">
      <c r="A21" s="38" t="s">
        <v>24</v>
      </c>
      <c r="B21" s="77" t="s">
        <v>25</v>
      </c>
      <c r="C21" s="32"/>
    </row>
    <row r="22" spans="1:7" x14ac:dyDescent="0.25">
      <c r="A22" s="39" t="s">
        <v>23</v>
      </c>
      <c r="B22" s="78" t="s">
        <v>26</v>
      </c>
      <c r="C22" s="33"/>
      <c r="F22" s="8"/>
    </row>
    <row r="23" spans="1:7" x14ac:dyDescent="0.25">
      <c r="A23" s="39" t="s">
        <v>27</v>
      </c>
      <c r="B23" s="42"/>
      <c r="C23" s="33" t="s">
        <v>8</v>
      </c>
      <c r="F23" s="8"/>
    </row>
    <row r="24" spans="1:7" x14ac:dyDescent="0.25">
      <c r="A24" s="39" t="s">
        <v>28</v>
      </c>
      <c r="C24" s="27" t="s">
        <v>29</v>
      </c>
    </row>
    <row r="25" spans="1:7" x14ac:dyDescent="0.25">
      <c r="A25" s="39" t="s">
        <v>30</v>
      </c>
      <c r="B25" s="42"/>
      <c r="C25" s="33" t="s">
        <v>31</v>
      </c>
    </row>
    <row r="26" spans="1:7" ht="16.5" thickBot="1" x14ac:dyDescent="0.3">
      <c r="A26" s="40" t="s">
        <v>32</v>
      </c>
      <c r="B26" s="43"/>
      <c r="C26" s="35" t="s">
        <v>9</v>
      </c>
    </row>
    <row r="27" spans="1:7" ht="16.5" thickTop="1" x14ac:dyDescent="0.25"/>
    <row r="29" spans="1:7" ht="18.75" x14ac:dyDescent="0.3">
      <c r="A29" s="2" t="s">
        <v>33</v>
      </c>
    </row>
    <row r="30" spans="1:7" ht="16.5" thickBot="1" x14ac:dyDescent="0.3"/>
    <row r="31" spans="1:7" ht="17.25" thickTop="1" thickBot="1" x14ac:dyDescent="0.3">
      <c r="A31" s="11" t="s">
        <v>2</v>
      </c>
      <c r="B31" s="11" t="s">
        <v>3</v>
      </c>
      <c r="C31" s="11" t="s">
        <v>7</v>
      </c>
      <c r="D31" s="11" t="s">
        <v>3</v>
      </c>
      <c r="E31" s="11" t="s">
        <v>7</v>
      </c>
      <c r="F31" s="11" t="s">
        <v>3</v>
      </c>
      <c r="G31" s="11" t="s">
        <v>7</v>
      </c>
    </row>
    <row r="32" spans="1:7" ht="16.5" thickTop="1" x14ac:dyDescent="0.25">
      <c r="A32" s="38" t="s">
        <v>5</v>
      </c>
      <c r="B32" s="79">
        <v>10</v>
      </c>
      <c r="C32" s="23" t="s">
        <v>10</v>
      </c>
      <c r="D32" s="79">
        <v>15</v>
      </c>
      <c r="E32" s="23" t="s">
        <v>10</v>
      </c>
      <c r="F32" s="79">
        <v>25</v>
      </c>
      <c r="G32" s="24" t="s">
        <v>10</v>
      </c>
    </row>
    <row r="33" spans="1:7" x14ac:dyDescent="0.25">
      <c r="A33" s="64" t="s">
        <v>101</v>
      </c>
      <c r="B33" s="61"/>
      <c r="C33" s="62" t="s">
        <v>102</v>
      </c>
      <c r="D33" s="61"/>
      <c r="E33" s="62" t="s">
        <v>102</v>
      </c>
      <c r="F33" s="61"/>
      <c r="G33" s="63" t="s">
        <v>102</v>
      </c>
    </row>
    <row r="34" spans="1:7" x14ac:dyDescent="0.25">
      <c r="A34" s="39" t="s">
        <v>15</v>
      </c>
      <c r="B34" s="25"/>
      <c r="C34" s="26" t="s">
        <v>103</v>
      </c>
      <c r="D34" s="25"/>
      <c r="E34" s="26" t="s">
        <v>103</v>
      </c>
      <c r="F34" s="25"/>
      <c r="G34" s="27" t="s">
        <v>103</v>
      </c>
    </row>
    <row r="35" spans="1:7" ht="16.5" thickBot="1" x14ac:dyDescent="0.3">
      <c r="A35" s="40" t="s">
        <v>34</v>
      </c>
      <c r="B35" s="34"/>
      <c r="C35" s="30" t="s">
        <v>104</v>
      </c>
      <c r="D35" s="34"/>
      <c r="E35" s="30" t="s">
        <v>104</v>
      </c>
      <c r="F35" s="34"/>
      <c r="G35" s="31" t="s">
        <v>104</v>
      </c>
    </row>
    <row r="36" spans="1:7" ht="16.5" thickTop="1" x14ac:dyDescent="0.25"/>
    <row r="38" spans="1:7" ht="18.75" x14ac:dyDescent="0.3">
      <c r="A38" s="2" t="s">
        <v>159</v>
      </c>
    </row>
    <row r="39" spans="1:7" ht="16.5" thickBot="1" x14ac:dyDescent="0.3"/>
    <row r="40" spans="1:7" ht="17.25" thickTop="1" thickBot="1" x14ac:dyDescent="0.3">
      <c r="A40" s="11" t="s">
        <v>2</v>
      </c>
      <c r="B40" s="11" t="s">
        <v>3</v>
      </c>
      <c r="C40" s="11" t="s">
        <v>4</v>
      </c>
    </row>
    <row r="41" spans="1:7" ht="16.5" thickTop="1" x14ac:dyDescent="0.25">
      <c r="A41" s="57" t="s">
        <v>100</v>
      </c>
      <c r="B41" s="67">
        <v>4</v>
      </c>
      <c r="C41" s="32" t="s">
        <v>8</v>
      </c>
    </row>
    <row r="42" spans="1:7" x14ac:dyDescent="0.25">
      <c r="A42" s="64" t="s">
        <v>108</v>
      </c>
      <c r="B42" s="68">
        <f>'Operating Conditions'!B6</f>
        <v>15</v>
      </c>
      <c r="C42" s="65" t="s">
        <v>8</v>
      </c>
    </row>
    <row r="43" spans="1:7" x14ac:dyDescent="0.25">
      <c r="A43" s="48" t="s">
        <v>153</v>
      </c>
      <c r="B43" s="28"/>
      <c r="C43" s="33" t="s">
        <v>75</v>
      </c>
    </row>
    <row r="44" spans="1:7" x14ac:dyDescent="0.25">
      <c r="A44" s="66" t="s">
        <v>154</v>
      </c>
      <c r="B44" s="69"/>
      <c r="C44" s="33" t="s">
        <v>105</v>
      </c>
    </row>
    <row r="45" spans="1:7" ht="16.5" thickBot="1" x14ac:dyDescent="0.3">
      <c r="A45" s="49" t="s">
        <v>109</v>
      </c>
      <c r="B45" s="29"/>
      <c r="C45" s="35" t="s">
        <v>106</v>
      </c>
    </row>
    <row r="46" spans="1:7" ht="16.5" thickTop="1" x14ac:dyDescent="0.2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6" workbookViewId="0">
      <selection activeCell="F47" sqref="F47:F48"/>
    </sheetView>
  </sheetViews>
  <sheetFormatPr defaultColWidth="11" defaultRowHeight="15.75" x14ac:dyDescent="0.25"/>
  <cols>
    <col min="1" max="1" width="16.5" customWidth="1"/>
    <col min="2" max="7" width="11.875" customWidth="1"/>
  </cols>
  <sheetData>
    <row r="1" spans="1:3" ht="21" x14ac:dyDescent="0.35">
      <c r="A1" s="3" t="s">
        <v>156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48" t="s">
        <v>175</v>
      </c>
      <c r="B6" s="75">
        <f>'Operating Conditions'!B7*1.1</f>
        <v>1.2869999999999999</v>
      </c>
      <c r="C6" s="33" t="s">
        <v>9</v>
      </c>
    </row>
    <row r="7" spans="1:3" x14ac:dyDescent="0.25">
      <c r="A7" s="48" t="s">
        <v>111</v>
      </c>
      <c r="B7" s="75">
        <f>'Operating Conditions'!B10</f>
        <v>38.4</v>
      </c>
      <c r="C7" s="33" t="s">
        <v>13</v>
      </c>
    </row>
    <row r="8" spans="1:3" x14ac:dyDescent="0.25">
      <c r="A8" s="39" t="s">
        <v>112</v>
      </c>
      <c r="B8" s="75">
        <v>0.25</v>
      </c>
      <c r="C8" s="33" t="s">
        <v>113</v>
      </c>
    </row>
    <row r="9" spans="1:3" ht="16.5" thickBot="1" x14ac:dyDescent="0.3">
      <c r="A9" s="40" t="s">
        <v>114</v>
      </c>
      <c r="B9" s="76">
        <v>5</v>
      </c>
      <c r="C9" s="37" t="s">
        <v>115</v>
      </c>
    </row>
    <row r="10" spans="1:3" ht="16.5" thickTop="1" x14ac:dyDescent="0.25"/>
    <row r="11" spans="1:3" x14ac:dyDescent="0.25">
      <c r="A11" s="6"/>
    </row>
    <row r="12" spans="1:3" ht="18.75" x14ac:dyDescent="0.3">
      <c r="A12" s="2" t="s">
        <v>141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4</v>
      </c>
    </row>
    <row r="15" spans="1:3" ht="16.5" thickTop="1" x14ac:dyDescent="0.25">
      <c r="A15" s="38" t="s">
        <v>116</v>
      </c>
      <c r="B15" s="83" t="s">
        <v>117</v>
      </c>
      <c r="C15" s="24"/>
    </row>
    <row r="16" spans="1:3" x14ac:dyDescent="0.25">
      <c r="A16" s="48" t="s">
        <v>118</v>
      </c>
      <c r="B16" s="78">
        <v>5.1999999999999998E-2</v>
      </c>
      <c r="C16" s="33" t="s">
        <v>14</v>
      </c>
    </row>
    <row r="17" spans="1:6" x14ac:dyDescent="0.25">
      <c r="A17" s="39" t="s">
        <v>119</v>
      </c>
      <c r="B17" s="75">
        <v>28.3</v>
      </c>
      <c r="C17" s="33" t="s">
        <v>120</v>
      </c>
    </row>
    <row r="18" spans="1:6" x14ac:dyDescent="0.25">
      <c r="A18" s="39" t="s">
        <v>121</v>
      </c>
      <c r="B18" s="75">
        <v>36</v>
      </c>
      <c r="C18" s="33" t="s">
        <v>120</v>
      </c>
    </row>
    <row r="19" spans="1:6" x14ac:dyDescent="0.25">
      <c r="A19" s="39" t="s">
        <v>122</v>
      </c>
      <c r="B19" s="75">
        <v>31.5</v>
      </c>
      <c r="C19" s="33" t="s">
        <v>123</v>
      </c>
    </row>
    <row r="20" spans="1:6" x14ac:dyDescent="0.25">
      <c r="A20" s="39" t="s">
        <v>124</v>
      </c>
      <c r="B20" s="84">
        <f>1.8*10^-8</f>
        <v>1.8000000000000002E-8</v>
      </c>
      <c r="C20" s="33" t="s">
        <v>125</v>
      </c>
    </row>
    <row r="21" spans="1:6" x14ac:dyDescent="0.25">
      <c r="A21" s="39" t="s">
        <v>126</v>
      </c>
      <c r="B21" s="84">
        <f>4*PI()*10^-7</f>
        <v>1.2566370614359173E-6</v>
      </c>
      <c r="C21" s="33" t="s">
        <v>127</v>
      </c>
    </row>
    <row r="22" spans="1:6" ht="16.5" thickBot="1" x14ac:dyDescent="0.3">
      <c r="A22" s="40" t="s">
        <v>128</v>
      </c>
      <c r="B22" s="76">
        <v>0.7</v>
      </c>
      <c r="C22" s="37"/>
    </row>
    <row r="23" spans="1:6" ht="16.5" thickTop="1" x14ac:dyDescent="0.25">
      <c r="B23" s="5"/>
    </row>
    <row r="24" spans="1:6" x14ac:dyDescent="0.25">
      <c r="A24" s="81"/>
      <c r="B24" s="5"/>
    </row>
    <row r="25" spans="1:6" ht="18.75" x14ac:dyDescent="0.3">
      <c r="A25" s="2" t="s">
        <v>129</v>
      </c>
      <c r="B25" s="5"/>
    </row>
    <row r="26" spans="1:6" ht="16.5" thickBot="1" x14ac:dyDescent="0.3">
      <c r="B26" s="5"/>
    </row>
    <row r="27" spans="1:6" ht="17.25" thickTop="1" thickBot="1" x14ac:dyDescent="0.3">
      <c r="A27" s="11" t="s">
        <v>2</v>
      </c>
      <c r="B27" s="11" t="s">
        <v>3</v>
      </c>
      <c r="C27" s="11" t="s">
        <v>7</v>
      </c>
    </row>
    <row r="28" spans="1:6" ht="16.5" thickTop="1" x14ac:dyDescent="0.25">
      <c r="A28" s="57" t="s">
        <v>130</v>
      </c>
      <c r="B28" s="74">
        <v>200</v>
      </c>
      <c r="C28" s="32" t="s">
        <v>14</v>
      </c>
    </row>
    <row r="29" spans="1:6" ht="16.5" thickBot="1" x14ac:dyDescent="0.3">
      <c r="A29" s="40" t="s">
        <v>131</v>
      </c>
      <c r="B29" s="76">
        <v>0.56000000000000005</v>
      </c>
      <c r="C29" s="35" t="s">
        <v>123</v>
      </c>
      <c r="F29" s="8"/>
    </row>
    <row r="30" spans="1:6" ht="16.5" thickTop="1" x14ac:dyDescent="0.25">
      <c r="B30" s="7"/>
      <c r="F30" s="8"/>
    </row>
    <row r="32" spans="1:6" ht="18.75" x14ac:dyDescent="0.3">
      <c r="A32" s="2" t="s">
        <v>132</v>
      </c>
    </row>
    <row r="33" spans="1:7" ht="16.5" thickBot="1" x14ac:dyDescent="0.3"/>
    <row r="34" spans="1:7" ht="17.25" thickTop="1" thickBot="1" x14ac:dyDescent="0.3">
      <c r="A34" s="11" t="s">
        <v>2</v>
      </c>
      <c r="B34" s="11" t="s">
        <v>3</v>
      </c>
      <c r="C34" s="11" t="s">
        <v>7</v>
      </c>
    </row>
    <row r="35" spans="1:7" ht="16.5" thickTop="1" x14ac:dyDescent="0.25">
      <c r="A35" s="64" t="s">
        <v>133</v>
      </c>
      <c r="B35" s="85"/>
      <c r="C35" s="65" t="s">
        <v>160</v>
      </c>
    </row>
    <row r="36" spans="1:7" x14ac:dyDescent="0.25">
      <c r="A36" s="39" t="s">
        <v>134</v>
      </c>
      <c r="B36" s="86"/>
      <c r="C36" s="33" t="s">
        <v>161</v>
      </c>
    </row>
    <row r="37" spans="1:7" x14ac:dyDescent="0.25">
      <c r="A37" s="48" t="s">
        <v>135</v>
      </c>
      <c r="B37" s="87"/>
      <c r="C37" s="33" t="s">
        <v>162</v>
      </c>
    </row>
    <row r="38" spans="1:7" x14ac:dyDescent="0.25">
      <c r="A38" s="48" t="s">
        <v>149</v>
      </c>
      <c r="B38" s="86"/>
      <c r="C38" s="33" t="s">
        <v>142</v>
      </c>
    </row>
    <row r="39" spans="1:7" x14ac:dyDescent="0.25">
      <c r="A39" s="39" t="s">
        <v>136</v>
      </c>
      <c r="B39" s="86"/>
      <c r="C39" s="33" t="s">
        <v>163</v>
      </c>
      <c r="E39" s="82"/>
    </row>
    <row r="40" spans="1:7" ht="16.5" thickBot="1" x14ac:dyDescent="0.3">
      <c r="A40" s="40" t="s">
        <v>137</v>
      </c>
      <c r="B40" s="88"/>
      <c r="C40" s="35" t="s">
        <v>164</v>
      </c>
    </row>
    <row r="41" spans="1:7" ht="16.5" thickTop="1" x14ac:dyDescent="0.25"/>
    <row r="43" spans="1:7" ht="18.75" x14ac:dyDescent="0.3">
      <c r="A43" s="2" t="s">
        <v>138</v>
      </c>
    </row>
    <row r="44" spans="1:7" ht="16.5" thickBot="1" x14ac:dyDescent="0.3"/>
    <row r="45" spans="1:7" ht="17.25" thickTop="1" thickBot="1" x14ac:dyDescent="0.3">
      <c r="A45" s="11" t="s">
        <v>2</v>
      </c>
      <c r="B45" s="11" t="s">
        <v>3</v>
      </c>
      <c r="C45" s="11" t="s">
        <v>7</v>
      </c>
      <c r="D45" s="11" t="s">
        <v>3</v>
      </c>
      <c r="E45" s="11" t="s">
        <v>7</v>
      </c>
      <c r="F45" s="11" t="s">
        <v>3</v>
      </c>
      <c r="G45" s="11" t="s">
        <v>7</v>
      </c>
    </row>
    <row r="46" spans="1:7" ht="16.5" thickTop="1" x14ac:dyDescent="0.25">
      <c r="A46" s="38" t="s">
        <v>5</v>
      </c>
      <c r="B46" s="79">
        <v>10</v>
      </c>
      <c r="C46" s="23" t="s">
        <v>10</v>
      </c>
      <c r="D46" s="79">
        <v>15</v>
      </c>
      <c r="E46" s="23" t="s">
        <v>10</v>
      </c>
      <c r="F46" s="79">
        <v>25</v>
      </c>
      <c r="G46" s="24" t="s">
        <v>10</v>
      </c>
    </row>
    <row r="47" spans="1:7" x14ac:dyDescent="0.25">
      <c r="A47" s="39" t="s">
        <v>139</v>
      </c>
      <c r="B47" s="25"/>
      <c r="C47" s="26" t="s">
        <v>9</v>
      </c>
      <c r="D47" s="25"/>
      <c r="E47" s="26" t="s">
        <v>9</v>
      </c>
      <c r="F47" s="25"/>
      <c r="G47" s="27" t="s">
        <v>9</v>
      </c>
    </row>
    <row r="48" spans="1:7" x14ac:dyDescent="0.25">
      <c r="A48" s="39" t="s">
        <v>140</v>
      </c>
      <c r="B48" s="28"/>
      <c r="C48" s="26" t="s">
        <v>165</v>
      </c>
      <c r="D48" s="28"/>
      <c r="E48" s="26" t="s">
        <v>165</v>
      </c>
      <c r="F48" s="28"/>
      <c r="G48" s="2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topLeftCell="A17" workbookViewId="0">
      <selection activeCell="B30" sqref="B30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107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38" t="s">
        <v>35</v>
      </c>
      <c r="B6" s="74">
        <f>'Operating Conditions'!B6</f>
        <v>15</v>
      </c>
      <c r="C6" s="24" t="s">
        <v>8</v>
      </c>
    </row>
    <row r="7" spans="1:3" x14ac:dyDescent="0.25">
      <c r="A7" s="39" t="s">
        <v>59</v>
      </c>
      <c r="B7" s="75">
        <f>'Operating Conditions'!B7*1.1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38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 t="s">
        <v>177</v>
      </c>
      <c r="C14" s="32"/>
    </row>
    <row r="15" spans="1:3" x14ac:dyDescent="0.25">
      <c r="A15" s="39" t="s">
        <v>39</v>
      </c>
      <c r="B15" s="36" t="s">
        <v>178</v>
      </c>
      <c r="C15" s="33"/>
    </row>
    <row r="16" spans="1:3" x14ac:dyDescent="0.25">
      <c r="A16" s="39" t="s">
        <v>40</v>
      </c>
      <c r="B16" s="42"/>
      <c r="C16" s="33" t="s">
        <v>8</v>
      </c>
    </row>
    <row r="17" spans="1:3" x14ac:dyDescent="0.25">
      <c r="A17" s="39" t="s">
        <v>41</v>
      </c>
      <c r="B17" s="42"/>
      <c r="C17" s="27" t="s">
        <v>9</v>
      </c>
    </row>
    <row r="18" spans="1:3" x14ac:dyDescent="0.25">
      <c r="A18" s="39" t="s">
        <v>42</v>
      </c>
      <c r="B18" s="42"/>
      <c r="C18" s="33" t="s">
        <v>44</v>
      </c>
    </row>
    <row r="19" spans="1:3" x14ac:dyDescent="0.25">
      <c r="A19" s="39" t="s">
        <v>43</v>
      </c>
      <c r="B19" s="42"/>
      <c r="C19" s="33" t="s">
        <v>44</v>
      </c>
    </row>
    <row r="20" spans="1:3" x14ac:dyDescent="0.25">
      <c r="A20" s="39" t="s">
        <v>45</v>
      </c>
      <c r="B20" s="42"/>
      <c r="C20" s="33" t="s">
        <v>46</v>
      </c>
    </row>
    <row r="21" spans="1:3" x14ac:dyDescent="0.25">
      <c r="A21" s="39" t="s">
        <v>48</v>
      </c>
      <c r="B21" s="42"/>
      <c r="C21" s="33" t="s">
        <v>8</v>
      </c>
    </row>
    <row r="22" spans="1:3" x14ac:dyDescent="0.25">
      <c r="A22" s="39" t="s">
        <v>47</v>
      </c>
      <c r="B22" s="42"/>
      <c r="C22" s="33" t="s">
        <v>31</v>
      </c>
    </row>
    <row r="23" spans="1:3" ht="16.5" thickBot="1" x14ac:dyDescent="0.3">
      <c r="A23" s="40" t="s">
        <v>63</v>
      </c>
      <c r="B23" s="44"/>
      <c r="C23" s="35" t="s">
        <v>65</v>
      </c>
    </row>
    <row r="24" spans="1:3" ht="16.5" thickTop="1" x14ac:dyDescent="0.25"/>
    <row r="25" spans="1:3" ht="18.75" x14ac:dyDescent="0.3">
      <c r="A25" s="2" t="s">
        <v>51</v>
      </c>
    </row>
    <row r="26" spans="1:3" ht="16.5" thickBot="1" x14ac:dyDescent="0.3"/>
    <row r="27" spans="1:3" ht="17.25" thickTop="1" thickBot="1" x14ac:dyDescent="0.3">
      <c r="A27" s="11" t="s">
        <v>2</v>
      </c>
      <c r="B27" s="11" t="s">
        <v>3</v>
      </c>
      <c r="C27" s="11" t="s">
        <v>7</v>
      </c>
    </row>
    <row r="28" spans="1:3" ht="16.5" thickTop="1" x14ac:dyDescent="0.25">
      <c r="A28" s="38" t="s">
        <v>53</v>
      </c>
      <c r="B28" s="74">
        <f>B6</f>
        <v>15</v>
      </c>
      <c r="C28" s="32" t="s">
        <v>8</v>
      </c>
    </row>
    <row r="29" spans="1:3" x14ac:dyDescent="0.25">
      <c r="A29" s="39" t="s">
        <v>54</v>
      </c>
      <c r="B29" s="75">
        <v>0.1</v>
      </c>
      <c r="C29" s="33" t="s">
        <v>9</v>
      </c>
    </row>
    <row r="30" spans="1:3" ht="16.5" thickBot="1" x14ac:dyDescent="0.3">
      <c r="A30" s="40" t="s">
        <v>52</v>
      </c>
      <c r="B30" s="29"/>
      <c r="C30" s="35" t="s">
        <v>166</v>
      </c>
    </row>
    <row r="31" spans="1:3" ht="16.5" thickTop="1" x14ac:dyDescent="0.25">
      <c r="A31" s="6"/>
      <c r="B31" s="7"/>
    </row>
    <row r="33" spans="1:7" ht="18.75" x14ac:dyDescent="0.3">
      <c r="A33" s="2" t="s">
        <v>49</v>
      </c>
    </row>
    <row r="34" spans="1:7" ht="16.5" thickBot="1" x14ac:dyDescent="0.3"/>
    <row r="35" spans="1:7" ht="17.25" thickTop="1" thickBot="1" x14ac:dyDescent="0.3">
      <c r="A35" s="11" t="s">
        <v>2</v>
      </c>
      <c r="B35" s="11" t="s">
        <v>3</v>
      </c>
      <c r="C35" s="11" t="s">
        <v>7</v>
      </c>
      <c r="D35" s="11" t="s">
        <v>3</v>
      </c>
      <c r="E35" s="11" t="s">
        <v>7</v>
      </c>
      <c r="F35" s="11" t="s">
        <v>3</v>
      </c>
      <c r="G35" s="11" t="s">
        <v>7</v>
      </c>
    </row>
    <row r="36" spans="1:7" ht="16.5" thickTop="1" x14ac:dyDescent="0.25">
      <c r="A36" s="38" t="s">
        <v>5</v>
      </c>
      <c r="B36" s="80">
        <v>10</v>
      </c>
      <c r="C36" s="23" t="s">
        <v>10</v>
      </c>
      <c r="D36" s="79">
        <v>15</v>
      </c>
      <c r="E36" s="23" t="s">
        <v>10</v>
      </c>
      <c r="F36" s="79">
        <v>25</v>
      </c>
      <c r="G36" s="24" t="s">
        <v>10</v>
      </c>
    </row>
    <row r="37" spans="1:7" x14ac:dyDescent="0.25">
      <c r="A37" s="48" t="s">
        <v>101</v>
      </c>
      <c r="B37" s="28"/>
      <c r="C37" s="26" t="s">
        <v>99</v>
      </c>
      <c r="D37" s="25"/>
      <c r="E37" s="26" t="s">
        <v>99</v>
      </c>
      <c r="F37" s="25"/>
      <c r="G37" s="27" t="s">
        <v>99</v>
      </c>
    </row>
    <row r="38" spans="1:7" x14ac:dyDescent="0.25">
      <c r="A38" s="39" t="s">
        <v>58</v>
      </c>
      <c r="B38" s="28"/>
      <c r="C38" s="26" t="s">
        <v>9</v>
      </c>
      <c r="D38" s="28"/>
      <c r="E38" s="26" t="s">
        <v>9</v>
      </c>
      <c r="F38" s="28"/>
      <c r="G38" s="27" t="s">
        <v>9</v>
      </c>
    </row>
    <row r="39" spans="1:7" x14ac:dyDescent="0.25">
      <c r="A39" s="39" t="s">
        <v>60</v>
      </c>
      <c r="B39" s="28"/>
      <c r="C39" s="26" t="s">
        <v>167</v>
      </c>
      <c r="D39" s="28"/>
      <c r="E39" s="26" t="s">
        <v>167</v>
      </c>
      <c r="F39" s="28"/>
      <c r="G39" s="27" t="s">
        <v>167</v>
      </c>
    </row>
    <row r="40" spans="1:7" x14ac:dyDescent="0.25">
      <c r="A40" s="39" t="s">
        <v>61</v>
      </c>
      <c r="B40" s="28"/>
      <c r="C40" s="26" t="s">
        <v>167</v>
      </c>
      <c r="D40" s="28"/>
      <c r="E40" s="26" t="s">
        <v>167</v>
      </c>
      <c r="F40" s="28"/>
      <c r="G40" s="27" t="s">
        <v>167</v>
      </c>
    </row>
    <row r="41" spans="1:7" x14ac:dyDescent="0.25">
      <c r="A41" s="48" t="s">
        <v>110</v>
      </c>
      <c r="B41" s="28"/>
      <c r="C41" s="26" t="s">
        <v>168</v>
      </c>
      <c r="D41" s="28"/>
      <c r="E41" s="26" t="s">
        <v>168</v>
      </c>
      <c r="F41" s="28"/>
      <c r="G41" s="27" t="s">
        <v>168</v>
      </c>
    </row>
    <row r="42" spans="1:7" x14ac:dyDescent="0.25">
      <c r="A42" s="39" t="s">
        <v>50</v>
      </c>
      <c r="B42" s="28"/>
      <c r="C42" s="26" t="s">
        <v>143</v>
      </c>
      <c r="D42" s="28"/>
      <c r="E42" s="26" t="s">
        <v>143</v>
      </c>
      <c r="F42" s="28"/>
      <c r="G42" s="27" t="s">
        <v>143</v>
      </c>
    </row>
    <row r="43" spans="1:7" x14ac:dyDescent="0.25">
      <c r="A43" s="39" t="s">
        <v>55</v>
      </c>
      <c r="B43" s="28"/>
      <c r="C43" s="26" t="s">
        <v>144</v>
      </c>
      <c r="D43" s="28"/>
      <c r="E43" s="26" t="s">
        <v>144</v>
      </c>
      <c r="F43" s="28"/>
      <c r="G43" s="27" t="s">
        <v>144</v>
      </c>
    </row>
    <row r="44" spans="1:7" x14ac:dyDescent="0.25">
      <c r="A44" s="39" t="s">
        <v>56</v>
      </c>
      <c r="B44" s="28"/>
      <c r="C44" s="26" t="s">
        <v>145</v>
      </c>
      <c r="D44" s="28"/>
      <c r="E44" s="26" t="s">
        <v>145</v>
      </c>
      <c r="F44" s="28"/>
      <c r="G44" s="27" t="s">
        <v>145</v>
      </c>
    </row>
    <row r="45" spans="1:7" x14ac:dyDescent="0.25">
      <c r="A45" s="39" t="s">
        <v>57</v>
      </c>
      <c r="B45" s="28"/>
      <c r="C45" s="26" t="s">
        <v>169</v>
      </c>
      <c r="D45" s="28"/>
      <c r="E45" s="26" t="s">
        <v>169</v>
      </c>
      <c r="F45" s="28"/>
      <c r="G45" s="26" t="s">
        <v>169</v>
      </c>
    </row>
    <row r="46" spans="1:7" ht="16.5" thickBot="1" x14ac:dyDescent="0.3">
      <c r="A46" s="39" t="s">
        <v>62</v>
      </c>
      <c r="B46" s="28"/>
      <c r="C46" s="30" t="s">
        <v>170</v>
      </c>
      <c r="D46" s="28"/>
      <c r="E46" s="30" t="s">
        <v>170</v>
      </c>
      <c r="F46" s="28"/>
      <c r="G46" s="30" t="s">
        <v>170</v>
      </c>
    </row>
    <row r="47" spans="1:7" ht="17.25" thickTop="1" thickBot="1" x14ac:dyDescent="0.3">
      <c r="A47" s="40" t="s">
        <v>18</v>
      </c>
      <c r="B47" s="29"/>
      <c r="C47" s="30" t="s">
        <v>146</v>
      </c>
      <c r="D47" s="29"/>
      <c r="E47" s="30" t="s">
        <v>146</v>
      </c>
      <c r="F47" s="29"/>
      <c r="G47" s="30" t="s">
        <v>146</v>
      </c>
    </row>
    <row r="48" spans="1:7" ht="16.5" thickTop="1" x14ac:dyDescent="0.25"/>
    <row r="50" spans="1:3" ht="18.75" x14ac:dyDescent="0.3">
      <c r="A50" s="2" t="s">
        <v>158</v>
      </c>
    </row>
    <row r="51" spans="1:3" ht="16.5" thickBot="1" x14ac:dyDescent="0.3"/>
    <row r="52" spans="1:3" ht="17.25" thickTop="1" thickBot="1" x14ac:dyDescent="0.3">
      <c r="A52" s="11" t="s">
        <v>2</v>
      </c>
      <c r="B52" s="11" t="s">
        <v>3</v>
      </c>
      <c r="C52" s="11" t="s">
        <v>7</v>
      </c>
    </row>
    <row r="53" spans="1:3" ht="17.25" thickTop="1" thickBot="1" x14ac:dyDescent="0.3">
      <c r="A53" s="47" t="s">
        <v>64</v>
      </c>
      <c r="B53" s="45"/>
      <c r="C53" s="46" t="s">
        <v>171</v>
      </c>
    </row>
    <row r="54" spans="1:3" ht="16.5" thickTop="1" x14ac:dyDescent="0.2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tabSelected="1" workbookViewId="0"/>
  </sheetViews>
  <sheetFormatPr defaultColWidth="11" defaultRowHeight="15.75" x14ac:dyDescent="0.25"/>
  <cols>
    <col min="1" max="1" width="14.25" customWidth="1"/>
    <col min="2" max="7" width="11.875" customWidth="1"/>
  </cols>
  <sheetData>
    <row r="1" spans="1:3" ht="21" x14ac:dyDescent="0.35">
      <c r="A1" s="3" t="s">
        <v>157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7</v>
      </c>
    </row>
    <row r="6" spans="1:3" ht="16.5" thickTop="1" x14ac:dyDescent="0.25">
      <c r="A6" s="38" t="s">
        <v>66</v>
      </c>
      <c r="B6" s="74">
        <f>'Operating Conditions'!B6</f>
        <v>15</v>
      </c>
      <c r="C6" s="24" t="s">
        <v>8</v>
      </c>
    </row>
    <row r="7" spans="1:3" x14ac:dyDescent="0.25">
      <c r="A7" s="39" t="s">
        <v>67</v>
      </c>
      <c r="B7" s="75">
        <f>'Capacitor &amp; Controller'!B8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68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/>
      <c r="C14" s="32"/>
    </row>
    <row r="15" spans="1:3" x14ac:dyDescent="0.25">
      <c r="A15" s="39" t="s">
        <v>39</v>
      </c>
      <c r="B15" s="36"/>
      <c r="C15" s="33"/>
    </row>
    <row r="16" spans="1:3" x14ac:dyDescent="0.25">
      <c r="A16" s="39" t="s">
        <v>69</v>
      </c>
      <c r="B16" s="42"/>
      <c r="C16" s="33" t="s">
        <v>8</v>
      </c>
    </row>
    <row r="17" spans="1:7" x14ac:dyDescent="0.25">
      <c r="A17" s="39" t="s">
        <v>70</v>
      </c>
      <c r="B17" s="42"/>
      <c r="C17" s="27" t="s">
        <v>9</v>
      </c>
    </row>
    <row r="18" spans="1:7" x14ac:dyDescent="0.25">
      <c r="A18" s="39" t="s">
        <v>71</v>
      </c>
      <c r="B18" s="42"/>
      <c r="C18" s="33" t="s">
        <v>8</v>
      </c>
    </row>
    <row r="19" spans="1:7" ht="16.5" thickBot="1" x14ac:dyDescent="0.3">
      <c r="A19" s="40" t="s">
        <v>72</v>
      </c>
      <c r="B19" s="44"/>
      <c r="C19" s="35" t="s">
        <v>65</v>
      </c>
    </row>
    <row r="20" spans="1:7" ht="16.5" thickTop="1" x14ac:dyDescent="0.25"/>
    <row r="22" spans="1:7" ht="18.75" x14ac:dyDescent="0.3">
      <c r="A22" s="2" t="s">
        <v>49</v>
      </c>
    </row>
    <row r="23" spans="1:7" ht="16.5" thickBot="1" x14ac:dyDescent="0.3"/>
    <row r="24" spans="1:7" ht="17.25" thickTop="1" thickBot="1" x14ac:dyDescent="0.3">
      <c r="A24" s="11" t="s">
        <v>2</v>
      </c>
      <c r="B24" s="11" t="s">
        <v>3</v>
      </c>
      <c r="C24" s="11" t="s">
        <v>7</v>
      </c>
      <c r="D24" s="11" t="s">
        <v>3</v>
      </c>
      <c r="E24" s="11" t="s">
        <v>7</v>
      </c>
      <c r="F24" s="11" t="s">
        <v>3</v>
      </c>
      <c r="G24" s="11" t="s">
        <v>7</v>
      </c>
    </row>
    <row r="25" spans="1:7" ht="16.5" thickTop="1" x14ac:dyDescent="0.25">
      <c r="A25" s="38" t="s">
        <v>5</v>
      </c>
      <c r="B25" s="80">
        <v>10</v>
      </c>
      <c r="C25" s="23" t="s">
        <v>10</v>
      </c>
      <c r="D25" s="79">
        <v>15</v>
      </c>
      <c r="E25" s="23" t="s">
        <v>10</v>
      </c>
      <c r="F25" s="79">
        <v>25</v>
      </c>
      <c r="G25" s="24" t="s">
        <v>10</v>
      </c>
    </row>
    <row r="26" spans="1:7" x14ac:dyDescent="0.25">
      <c r="A26" s="39" t="s">
        <v>6</v>
      </c>
      <c r="B26" s="28">
        <f>'Operating Conditions'!B20</f>
        <v>0</v>
      </c>
      <c r="C26" s="26" t="s">
        <v>11</v>
      </c>
      <c r="D26" s="28">
        <f>'Operating Conditions'!D20</f>
        <v>22.3</v>
      </c>
      <c r="E26" s="26" t="s">
        <v>11</v>
      </c>
      <c r="F26" s="28">
        <f>'Operating Conditions'!F20</f>
        <v>53.38</v>
      </c>
      <c r="G26" s="27" t="s">
        <v>11</v>
      </c>
    </row>
    <row r="27" spans="1:7" x14ac:dyDescent="0.25">
      <c r="A27" s="39" t="s">
        <v>73</v>
      </c>
      <c r="B27" s="28"/>
      <c r="C27" s="26" t="s">
        <v>172</v>
      </c>
      <c r="D27" s="28"/>
      <c r="E27" s="26" t="s">
        <v>172</v>
      </c>
      <c r="F27" s="28"/>
      <c r="G27" s="26" t="s">
        <v>172</v>
      </c>
    </row>
    <row r="28" spans="1:7" x14ac:dyDescent="0.25">
      <c r="A28" s="39" t="s">
        <v>62</v>
      </c>
      <c r="B28" s="28"/>
      <c r="C28" s="26" t="s">
        <v>173</v>
      </c>
      <c r="D28" s="28"/>
      <c r="E28" s="26" t="s">
        <v>173</v>
      </c>
      <c r="F28" s="28"/>
      <c r="G28" s="26" t="s">
        <v>173</v>
      </c>
    </row>
    <row r="29" spans="1:7" x14ac:dyDescent="0.25">
      <c r="A29" s="39" t="s">
        <v>74</v>
      </c>
      <c r="B29" s="28"/>
      <c r="C29" s="26" t="s">
        <v>147</v>
      </c>
      <c r="D29" s="28"/>
      <c r="E29" s="26" t="s">
        <v>147</v>
      </c>
      <c r="F29" s="28"/>
      <c r="G29" s="26" t="s">
        <v>147</v>
      </c>
    </row>
    <row r="30" spans="1:7" ht="16.5" thickBot="1" x14ac:dyDescent="0.3">
      <c r="A30" s="40" t="s">
        <v>18</v>
      </c>
      <c r="B30" s="29"/>
      <c r="C30" s="30" t="s">
        <v>148</v>
      </c>
      <c r="D30" s="29"/>
      <c r="E30" s="30" t="s">
        <v>148</v>
      </c>
      <c r="F30" s="29"/>
      <c r="G30" s="30" t="s">
        <v>148</v>
      </c>
    </row>
    <row r="31" spans="1:7" ht="16.5" thickTop="1" x14ac:dyDescent="0.25"/>
    <row r="33" spans="1:3" ht="18.75" x14ac:dyDescent="0.3">
      <c r="A33" s="2" t="s">
        <v>158</v>
      </c>
    </row>
    <row r="34" spans="1:3" ht="16.5" thickBot="1" x14ac:dyDescent="0.3"/>
    <row r="35" spans="1:3" ht="17.25" thickTop="1" thickBot="1" x14ac:dyDescent="0.3">
      <c r="A35" s="11" t="s">
        <v>2</v>
      </c>
      <c r="B35" s="11" t="s">
        <v>3</v>
      </c>
      <c r="C35" s="11" t="s">
        <v>7</v>
      </c>
    </row>
    <row r="36" spans="1:3" ht="17.25" thickTop="1" thickBot="1" x14ac:dyDescent="0.3">
      <c r="A36" s="47" t="s">
        <v>64</v>
      </c>
      <c r="B36" s="45"/>
      <c r="C36" s="46" t="s">
        <v>174</v>
      </c>
    </row>
    <row r="37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Leon Digges</cp:lastModifiedBy>
  <cp:lastPrinted>2016-03-25T06:38:56Z</cp:lastPrinted>
  <dcterms:created xsi:type="dcterms:W3CDTF">2016-03-19T02:58:54Z</dcterms:created>
  <dcterms:modified xsi:type="dcterms:W3CDTF">2024-04-22T04:28:32Z</dcterms:modified>
  <cp:category/>
</cp:coreProperties>
</file>