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Z:\20. 프로젝트\24. 프로젝트_재난통합관련\01. 계획_제안\"/>
    </mc:Choice>
  </mc:AlternateContent>
  <xr:revisionPtr revIDLastSave="0" documentId="13_ncr:1_{CF892234-F2AD-403B-B996-70B7301F74AC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사업계획서(표지)" sheetId="27" state="hidden" r:id="rId1"/>
    <sheet name="사업계획서" sheetId="28" state="hidden" r:id="rId2"/>
    <sheet name="이디에스" sheetId="26" r:id="rId3"/>
    <sheet name="토마토" sheetId="32" r:id="rId4"/>
    <sheet name="복합형" sheetId="12" state="hidden" r:id="rId5"/>
    <sheet name="스마트 T-24" sheetId="14" state="hidden" r:id="rId6"/>
    <sheet name="추가예산" sheetId="31" state="hidden" r:id="rId7"/>
    <sheet name="물가정보지" sheetId="29" state="hidden" r:id="rId8"/>
    <sheet name="구입물품설명" sheetId="30" state="hidden" r:id="rId9"/>
  </sheets>
  <externalReferences>
    <externalReference r:id="rId10"/>
  </externalReferences>
  <definedNames>
    <definedName name="_xlnm.Print_Area" localSheetId="2">이디에스!$A$1:$G$36</definedName>
    <definedName name="_xlnm.Print_Area" localSheetId="3">토마토!$A$1:$L$38</definedName>
    <definedName name="_xlnm.Print_Area">'[1]빌딩 안내'!#REF!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32" l="1"/>
  <c r="F28" i="26"/>
  <c r="I16" i="32"/>
  <c r="F17" i="26"/>
  <c r="J16" i="32"/>
  <c r="F16" i="32"/>
  <c r="D16" i="32"/>
  <c r="E8" i="32"/>
  <c r="E7" i="32"/>
  <c r="B4" i="32"/>
  <c r="F19" i="26"/>
  <c r="F20" i="26"/>
  <c r="F18" i="26"/>
  <c r="J17" i="32"/>
  <c r="J32" i="32" l="1"/>
  <c r="J33" i="32" s="1"/>
  <c r="J14" i="32" s="1"/>
  <c r="D14" i="32" s="1"/>
  <c r="F29" i="26"/>
  <c r="D20" i="27"/>
  <c r="F30" i="26" l="1"/>
  <c r="A14" i="26" s="1"/>
  <c r="F46" i="31"/>
  <c r="F45" i="31"/>
  <c r="F48" i="31" l="1"/>
  <c r="D26" i="27"/>
  <c r="E48" i="28"/>
  <c r="E49" i="28"/>
  <c r="E47" i="28"/>
  <c r="E46" i="28"/>
  <c r="E45" i="28"/>
  <c r="E44" i="28"/>
  <c r="E43" i="28"/>
  <c r="D49" i="28" l="1"/>
  <c r="F49" i="28" s="1"/>
  <c r="D47" i="28"/>
  <c r="F47" i="28" s="1"/>
  <c r="D46" i="28"/>
  <c r="F46" i="28" s="1"/>
  <c r="D48" i="28"/>
  <c r="F48" i="28" s="1"/>
  <c r="D45" i="28"/>
  <c r="F45" i="28" s="1"/>
  <c r="F22" i="12" l="1"/>
  <c r="F13" i="12" l="1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5" i="14"/>
  <c r="F28" i="14" l="1"/>
  <c r="F26" i="12" l="1"/>
  <c r="F25" i="12"/>
  <c r="F23" i="12"/>
  <c r="F20" i="12"/>
  <c r="F19" i="12"/>
  <c r="F18" i="12"/>
  <c r="F17" i="12"/>
  <c r="F16" i="12"/>
  <c r="F12" i="12"/>
  <c r="F11" i="12"/>
  <c r="F10" i="12"/>
  <c r="F9" i="12"/>
  <c r="F8" i="12"/>
  <c r="F7" i="12"/>
  <c r="F6" i="12"/>
  <c r="F5" i="12"/>
  <c r="F4" i="12"/>
  <c r="F27" i="12" l="1"/>
  <c r="F28" i="12" s="1"/>
  <c r="F29" i="12" s="1"/>
  <c r="D43" i="28" l="1"/>
  <c r="D44" i="28" l="1"/>
  <c r="F44" i="28" s="1"/>
  <c r="F50" i="28" s="1"/>
  <c r="F51" i="28" s="1"/>
  <c r="F52" i="28" s="1"/>
</calcChain>
</file>

<file path=xl/sharedStrings.xml><?xml version="1.0" encoding="utf-8"?>
<sst xmlns="http://schemas.openxmlformats.org/spreadsheetml/2006/main" count="329" uniqueCount="260">
  <si>
    <t>공    정    명</t>
    <phoneticPr fontId="8" type="noConversion"/>
  </si>
  <si>
    <t>규        격</t>
    <phoneticPr fontId="8" type="noConversion"/>
  </si>
  <si>
    <t>단 위</t>
    <phoneticPr fontId="8" type="noConversion"/>
  </si>
  <si>
    <t>비 고</t>
    <phoneticPr fontId="8" type="noConversion"/>
  </si>
  <si>
    <t>대</t>
    <phoneticPr fontId="8" type="noConversion"/>
  </si>
  <si>
    <t>소  계</t>
    <phoneticPr fontId="7" type="noConversion"/>
  </si>
  <si>
    <t>VAT</t>
    <phoneticPr fontId="7" type="noConversion"/>
  </si>
  <si>
    <t>합      계</t>
    <phoneticPr fontId="8" type="noConversion"/>
  </si>
  <si>
    <t>천원미만절사</t>
    <phoneticPr fontId="7" type="noConversion"/>
  </si>
  <si>
    <t>대</t>
    <phoneticPr fontId="4" type="noConversion"/>
  </si>
  <si>
    <t>드라이브유닛트</t>
  </si>
  <si>
    <t>수 량</t>
    <phoneticPr fontId="8" type="noConversion"/>
  </si>
  <si>
    <t>단      가</t>
    <phoneticPr fontId="8" type="noConversion"/>
  </si>
  <si>
    <t>금      액</t>
    <phoneticPr fontId="8" type="noConversion"/>
  </si>
  <si>
    <t>CONTROLLER</t>
    <phoneticPr fontId="7" type="noConversion"/>
  </si>
  <si>
    <t xml:space="preserve"> 1) 제어부</t>
    <phoneticPr fontId="8" type="noConversion"/>
  </si>
  <si>
    <t>개</t>
  </si>
  <si>
    <t>디지털 전자사이렌</t>
    <phoneticPr fontId="53" type="noConversion"/>
  </si>
  <si>
    <t>1) 앰프부</t>
    <phoneticPr fontId="53" type="noConversion"/>
  </si>
  <si>
    <t xml:space="preserve">    OSC</t>
    <phoneticPr fontId="53" type="noConversion"/>
  </si>
  <si>
    <t>대</t>
    <phoneticPr fontId="53" type="noConversion"/>
  </si>
  <si>
    <t xml:space="preserve">    SEI</t>
    <phoneticPr fontId="53" type="noConversion"/>
  </si>
  <si>
    <t xml:space="preserve">    AMP</t>
    <phoneticPr fontId="53" type="noConversion"/>
  </si>
  <si>
    <t xml:space="preserve">    마이크</t>
    <phoneticPr fontId="53" type="noConversion"/>
  </si>
  <si>
    <t>PTT마이크</t>
    <phoneticPr fontId="53" type="noConversion"/>
  </si>
  <si>
    <t>개</t>
    <phoneticPr fontId="53" type="noConversion"/>
  </si>
  <si>
    <t xml:space="preserve">    AMP SHELF</t>
    <phoneticPr fontId="53" type="noConversion"/>
  </si>
  <si>
    <t>2) 혼,스피커,철탑부</t>
    <phoneticPr fontId="53" type="noConversion"/>
  </si>
  <si>
    <t xml:space="preserve">   혼유니트 </t>
    <phoneticPr fontId="53" type="noConversion"/>
  </si>
  <si>
    <t>75W</t>
    <phoneticPr fontId="53" type="noConversion"/>
  </si>
  <si>
    <t>3) 전원장치</t>
    <phoneticPr fontId="53" type="noConversion"/>
  </si>
  <si>
    <t xml:space="preserve">   사이렌 전원부</t>
    <phoneticPr fontId="53" type="noConversion"/>
  </si>
  <si>
    <t>◇ 물량산출내역 - 복합형</t>
    <phoneticPr fontId="8" type="noConversion"/>
  </si>
  <si>
    <t xml:space="preserve"> 2) 전면조작반</t>
    <phoneticPr fontId="8" type="noConversion"/>
  </si>
  <si>
    <t xml:space="preserve"> 3) 오디오연계장치(AIU)</t>
    <phoneticPr fontId="8" type="noConversion"/>
  </si>
  <si>
    <t xml:space="preserve"> 4) 원격제어장치(IOC)</t>
    <phoneticPr fontId="8" type="noConversion"/>
  </si>
  <si>
    <t>AD-NEIOC30</t>
    <phoneticPr fontId="4" type="noConversion"/>
  </si>
  <si>
    <t xml:space="preserve"> 5) 경보단말장치셀프</t>
    <phoneticPr fontId="8" type="noConversion"/>
  </si>
  <si>
    <t>AD-NEBSUB10(후면판포함)</t>
    <phoneticPr fontId="52" type="noConversion"/>
  </si>
  <si>
    <t xml:space="preserve"> 6) 온습도계</t>
    <phoneticPr fontId="4" type="noConversion"/>
  </si>
  <si>
    <t>AD-MASHT20</t>
    <phoneticPr fontId="8" type="noConversion"/>
  </si>
  <si>
    <t xml:space="preserve"> 7) 전원장치(PCU)</t>
    <phoneticPr fontId="4" type="noConversion"/>
  </si>
  <si>
    <t>AND-NWPCU10</t>
    <phoneticPr fontId="52" type="noConversion"/>
  </si>
  <si>
    <t xml:space="preserve"> 8) 위성수신부</t>
    <phoneticPr fontId="4" type="noConversion"/>
  </si>
  <si>
    <t>F3 위성수신기</t>
    <phoneticPr fontId="52" type="noConversion"/>
  </si>
  <si>
    <t xml:space="preserve">   전원차단기</t>
    <phoneticPr fontId="53" type="noConversion"/>
  </si>
  <si>
    <t>ABS-102b 100A 2P</t>
    <phoneticPr fontId="53" type="noConversion"/>
  </si>
  <si>
    <t>1.2M 파라볼라 위성안테나</t>
    <phoneticPr fontId="4" type="noConversion"/>
  </si>
  <si>
    <t>ADA-HDASMB-300</t>
    <phoneticPr fontId="53" type="noConversion"/>
  </si>
  <si>
    <t>300W/48V DC</t>
    <phoneticPr fontId="53" type="noConversion"/>
  </si>
  <si>
    <t>비상취명</t>
    <phoneticPr fontId="53" type="noConversion"/>
  </si>
  <si>
    <t>SMPS 48V/20A,24V/5A</t>
    <phoneticPr fontId="53" type="noConversion"/>
  </si>
  <si>
    <t>사이렌 경보음 종류별 발생, 앰프시험 및 MCU통신</t>
    <phoneticPr fontId="53" type="noConversion"/>
  </si>
  <si>
    <t>MCU AD-NEMCU10</t>
    <phoneticPr fontId="8" type="noConversion"/>
  </si>
  <si>
    <t>AD-NEDIS30</t>
    <phoneticPr fontId="8" type="noConversion"/>
  </si>
  <si>
    <t>AD-NEAIU31</t>
    <phoneticPr fontId="4" type="noConversion"/>
  </si>
  <si>
    <t>◇ 물량산출내역 - 스마트경보단말 T-24</t>
    <phoneticPr fontId="8" type="noConversion"/>
  </si>
  <si>
    <t>[스마트경보단말 T-24]</t>
    <phoneticPr fontId="7" type="noConversion"/>
  </si>
  <si>
    <t xml:space="preserve">  1) 제어부 </t>
    <phoneticPr fontId="4" type="noConversion"/>
  </si>
  <si>
    <t>MCU 32-bit RISC Microprocessor</t>
    <phoneticPr fontId="4" type="noConversion"/>
  </si>
  <si>
    <t xml:space="preserve">  2) 통신부</t>
    <phoneticPr fontId="4" type="noConversion"/>
  </si>
  <si>
    <t>DSU 9.6Kbps 이상</t>
    <phoneticPr fontId="4" type="noConversion"/>
  </si>
  <si>
    <t xml:space="preserve">  3) 인터페이스부</t>
    <phoneticPr fontId="4" type="noConversion"/>
  </si>
  <si>
    <t>오디오 입출력 제어 및 감시</t>
    <phoneticPr fontId="4" type="noConversion"/>
  </si>
  <si>
    <t>디지털 I/O 입출력 제어 및 감시</t>
    <phoneticPr fontId="4" type="noConversion"/>
  </si>
  <si>
    <t>개</t>
    <phoneticPr fontId="4" type="noConversion"/>
  </si>
  <si>
    <t xml:space="preserve">  4) 환경감시부</t>
    <phoneticPr fontId="4" type="noConversion"/>
  </si>
  <si>
    <t>온도, 습도계</t>
    <phoneticPr fontId="4" type="noConversion"/>
  </si>
  <si>
    <t xml:space="preserve">  5) 전면조작반</t>
    <phoneticPr fontId="4" type="noConversion"/>
  </si>
  <si>
    <t>7"터치 LCD</t>
    <phoneticPr fontId="4" type="noConversion"/>
  </si>
  <si>
    <t>전면조작반 인터페이스</t>
    <phoneticPr fontId="4" type="noConversion"/>
  </si>
  <si>
    <t xml:space="preserve">  6) 위성수신부</t>
    <phoneticPr fontId="4" type="noConversion"/>
  </si>
  <si>
    <t>LNB, Ku-band, PLL Type</t>
    <phoneticPr fontId="4" type="noConversion"/>
  </si>
  <si>
    <t>`</t>
    <phoneticPr fontId="4" type="noConversion"/>
  </si>
  <si>
    <t>1.2M 파라볼라 위성안테나</t>
    <phoneticPr fontId="4" type="noConversion"/>
  </si>
  <si>
    <t>식</t>
    <phoneticPr fontId="4" type="noConversion"/>
  </si>
  <si>
    <t xml:space="preserve">  7) 디지털앰프부</t>
    <phoneticPr fontId="4" type="noConversion"/>
  </si>
  <si>
    <t>비상발령장치 OSC-S</t>
    <phoneticPr fontId="4" type="noConversion"/>
  </si>
  <si>
    <t>앰프 PAU 200W 이하</t>
    <phoneticPr fontId="4" type="noConversion"/>
  </si>
  <si>
    <t>앰프셀프 19" 2U</t>
    <phoneticPr fontId="4" type="noConversion"/>
  </si>
  <si>
    <t xml:space="preserve">  8) 혼스피커</t>
    <phoneticPr fontId="4" type="noConversion"/>
  </si>
  <si>
    <t>정지향성 혼</t>
  </si>
  <si>
    <t xml:space="preserve">19" 표준형 랙 600(W) x 750(D) * 1200(H)이하 </t>
    <phoneticPr fontId="4" type="noConversion"/>
  </si>
  <si>
    <t>컨트럴러셀프 483(W) x 318(D) x 178(H) 이하</t>
    <phoneticPr fontId="4" type="noConversion"/>
  </si>
  <si>
    <t>10) 전원장치</t>
  </si>
  <si>
    <t>충전기 DC+54V/+24V+46V</t>
    <phoneticPr fontId="4" type="noConversion"/>
  </si>
  <si>
    <t>충전기 셀프</t>
    <phoneticPr fontId="4" type="noConversion"/>
  </si>
  <si>
    <t>전원제어장치 DC+5V/+15V /-15V</t>
    <phoneticPr fontId="4" type="noConversion"/>
  </si>
  <si>
    <t>전원 피뢰보안기 220V / 10A</t>
    <phoneticPr fontId="4" type="noConversion"/>
  </si>
  <si>
    <t>개</t>
    <phoneticPr fontId="4" type="noConversion"/>
  </si>
  <si>
    <t>배터리차단기</t>
    <phoneticPr fontId="4" type="noConversion"/>
  </si>
  <si>
    <t>대</t>
  </si>
  <si>
    <t xml:space="preserve"> 9) 장비 기구물</t>
    <phoneticPr fontId="4" type="noConversion"/>
  </si>
  <si>
    <t>F3 위성수신기 AD-F3SAT(20,30)</t>
    <phoneticPr fontId="4" type="noConversion"/>
  </si>
  <si>
    <t>개</t>
    <phoneticPr fontId="4" type="noConversion"/>
  </si>
  <si>
    <t>사 업 계 획 서</t>
    <phoneticPr fontId="4" type="noConversion"/>
  </si>
  <si>
    <t>「민방위 경보시설 유지보수 용역」</t>
    <phoneticPr fontId="4" type="noConversion"/>
  </si>
  <si>
    <t xml:space="preserve">   정지향성 혼</t>
    <phoneticPr fontId="4" type="noConversion"/>
  </si>
  <si>
    <t>주물형</t>
    <phoneticPr fontId="4" type="noConversion"/>
  </si>
  <si>
    <t>LNB, Ku-band, PLL Type</t>
    <phoneticPr fontId="8" type="noConversion"/>
  </si>
  <si>
    <t>아래와 같이 견적합니다.</t>
    <phoneticPr fontId="10" type="noConversion"/>
  </si>
  <si>
    <t>품  목</t>
    <phoneticPr fontId="8" type="noConversion"/>
  </si>
  <si>
    <t>규   격</t>
    <phoneticPr fontId="8" type="noConversion"/>
  </si>
  <si>
    <t>수량</t>
    <phoneticPr fontId="10" type="noConversion"/>
  </si>
  <si>
    <t>단위</t>
    <phoneticPr fontId="8" type="noConversion"/>
  </si>
  <si>
    <t>단가</t>
    <phoneticPr fontId="10" type="noConversion"/>
  </si>
  <si>
    <t>합계</t>
    <phoneticPr fontId="10" type="noConversion"/>
  </si>
  <si>
    <t>비고</t>
    <phoneticPr fontId="10" type="noConversion"/>
  </si>
  <si>
    <t>공급가금액</t>
    <phoneticPr fontId="10" type="noConversion"/>
  </si>
  <si>
    <t>단말유형</t>
    <phoneticPr fontId="10" type="noConversion"/>
  </si>
  <si>
    <t>도입년도</t>
    <phoneticPr fontId="10" type="noConversion"/>
  </si>
  <si>
    <t>설계금액</t>
    <phoneticPr fontId="10" type="noConversion"/>
  </si>
  <si>
    <t>요율</t>
    <phoneticPr fontId="10" type="noConversion"/>
  </si>
  <si>
    <t>유지보수 산정금액</t>
    <phoneticPr fontId="10" type="noConversion"/>
  </si>
  <si>
    <t>대형(경산시청)</t>
    <phoneticPr fontId="10" type="noConversion"/>
  </si>
  <si>
    <t>중형(남부동)</t>
    <phoneticPr fontId="10" type="noConversion"/>
  </si>
  <si>
    <t>2018.10</t>
    <phoneticPr fontId="10" type="noConversion"/>
  </si>
  <si>
    <t xml:space="preserve"> ○ MCU 이중화(Main Control Unit - MCU)
</t>
    <phoneticPr fontId="10" type="noConversion"/>
  </si>
  <si>
    <t xml:space="preserve">MCU 는 시스템의 주제어 장치로 Master/Slave 방식으로 장치를 </t>
    <phoneticPr fontId="10" type="noConversion"/>
  </si>
  <si>
    <t>이중화 시켜 우수한 안정성을 꾀한다</t>
  </si>
  <si>
    <t>MCU 는 스마트 경보단말 T12의 모든 장치들을 범용적인 통신방식으로</t>
    <phoneticPr fontId="10" type="noConversion"/>
  </si>
  <si>
    <t xml:space="preserve">통제 및 관리 할 수 있으며 상위 시스템과의 통신 또한 관장한다. </t>
    <phoneticPr fontId="10" type="noConversion"/>
  </si>
  <si>
    <t>그리고 앰프의 취명을 제어 취명 상태 , 오취명 상태를 감시한다</t>
    <phoneticPr fontId="10" type="noConversion"/>
  </si>
  <si>
    <t>현재 BLANK 상태</t>
    <phoneticPr fontId="10" type="noConversion"/>
  </si>
  <si>
    <t>○기대효과</t>
    <phoneticPr fontId="10" type="noConversion"/>
  </si>
  <si>
    <t xml:space="preserve">    -경보시설의 최적의 운영 상태 유지 , 주 예비 개념의 MCU 이중화로 인하여 </t>
    <phoneticPr fontId="10" type="noConversion"/>
  </si>
  <si>
    <t xml:space="preserve">      365일 실시간 가동 상태 유지</t>
    <phoneticPr fontId="10" type="noConversion"/>
  </si>
  <si>
    <t xml:space="preserve">    -장애발생시  단 시간 내 예비 MCU 로 절체 됨 으로써 실시간 경보시설 운영 가능</t>
    <phoneticPr fontId="10" type="noConversion"/>
  </si>
  <si>
    <r>
      <t xml:space="preserve">○요구예산 (물가정보지 첨부)       :     </t>
    </r>
    <r>
      <rPr>
        <b/>
        <sz val="18"/>
        <color indexed="8"/>
        <rFont val="한컴바탕"/>
        <family val="1"/>
        <charset val="129"/>
      </rPr>
      <t xml:space="preserve">  3,192,300원</t>
    </r>
    <phoneticPr fontId="10" type="noConversion"/>
  </si>
  <si>
    <t xml:space="preserve"> ○ 충전기 이중화(AC-DC POWER SUPPLY)
</t>
    <phoneticPr fontId="10" type="noConversion"/>
  </si>
  <si>
    <t>AC220V 를 받아 각 보드에 전원을 공급해주는 역할을 하며 I2C 및 GPIO 를 통해</t>
    <phoneticPr fontId="10" type="noConversion"/>
  </si>
  <si>
    <t>MCU 와 통신을한다.</t>
    <phoneticPr fontId="10" type="noConversion"/>
  </si>
  <si>
    <t>이중화 운영될 수 있도록 구성되어 있으며 , 슬롯의 위치에 상관없이 동작할 수</t>
    <phoneticPr fontId="10" type="noConversion"/>
  </si>
  <si>
    <t>있도록 제작 되어 있다.</t>
    <phoneticPr fontId="10" type="noConversion"/>
  </si>
  <si>
    <t xml:space="preserve">    - 전원 공급장치의 무중단 운영 상태 유지</t>
    <phoneticPr fontId="10" type="noConversion"/>
  </si>
  <si>
    <t xml:space="preserve">    - 두개의 전원공급장치를 사용함으로써 하나의 전원공급장치 장애시 </t>
    <phoneticPr fontId="10" type="noConversion"/>
  </si>
  <si>
    <t xml:space="preserve">       무중단 전원 공급</t>
    <phoneticPr fontId="10" type="noConversion"/>
  </si>
  <si>
    <r>
      <t xml:space="preserve">○요구예산 (물가정보지 첨부)       :      </t>
    </r>
    <r>
      <rPr>
        <b/>
        <sz val="18"/>
        <color indexed="8"/>
        <rFont val="한컴바탕"/>
        <family val="1"/>
        <charset val="129"/>
      </rPr>
      <t xml:space="preserve"> 1,650,500원</t>
    </r>
    <phoneticPr fontId="10" type="noConversion"/>
  </si>
  <si>
    <t xml:space="preserve">         세부내역 2022년</t>
    <phoneticPr fontId="10" type="noConversion"/>
  </si>
  <si>
    <t>T-12(압량면)</t>
    <phoneticPr fontId="10" type="noConversion"/>
  </si>
  <si>
    <t>T-12(진량읍,하양읍)</t>
    <phoneticPr fontId="10" type="noConversion"/>
  </si>
  <si>
    <t>T-12(자인면)</t>
    <phoneticPr fontId="10" type="noConversion"/>
  </si>
  <si>
    <t>T-12(와촌면)</t>
    <phoneticPr fontId="10" type="noConversion"/>
  </si>
  <si>
    <t>노후교체대상</t>
    <phoneticPr fontId="4" type="noConversion"/>
  </si>
  <si>
    <t>T-12(서부1동)</t>
    <phoneticPr fontId="10" type="noConversion"/>
  </si>
  <si>
    <t>2020.10</t>
    <phoneticPr fontId="4" type="noConversion"/>
  </si>
  <si>
    <t xml:space="preserve">         2022년 07월부로 유상 대상이어서  유상 6개월로 산정하였습니다.</t>
    <phoneticPr fontId="4" type="noConversion"/>
  </si>
  <si>
    <t>6개월유상</t>
    <phoneticPr fontId="4" type="noConversion"/>
  </si>
  <si>
    <t>MCU</t>
    <phoneticPr fontId="10" type="noConversion"/>
  </si>
  <si>
    <t>T-12(진량읍)</t>
    <phoneticPr fontId="10" type="noConversion"/>
  </si>
  <si>
    <t>이중화현황</t>
    <phoneticPr fontId="10" type="noConversion"/>
  </si>
  <si>
    <t>완료</t>
    <phoneticPr fontId="4" type="noConversion"/>
  </si>
  <si>
    <t>미완료</t>
    <phoneticPr fontId="4" type="noConversion"/>
  </si>
  <si>
    <t>필요수량</t>
    <phoneticPr fontId="4" type="noConversion"/>
  </si>
  <si>
    <t>T-12(하양읍)</t>
    <phoneticPr fontId="10" type="noConversion"/>
  </si>
  <si>
    <t xml:space="preserve">        본 사업 설명서는 경산시가 보유하고 있는 민방위 경보단말의 원활한 운영을 </t>
    <phoneticPr fontId="10" type="noConversion"/>
  </si>
  <si>
    <t xml:space="preserve">        위하여 시스템의 주제어 장치인(MCU)  Master/Slave 방식으로 구성</t>
    <phoneticPr fontId="10" type="noConversion"/>
  </si>
  <si>
    <t xml:space="preserve">        그리고 전원공급장치(PSU)인 충전기를 Mater/Master 방식으로 구성 </t>
    <phoneticPr fontId="10" type="noConversion"/>
  </si>
  <si>
    <t xml:space="preserve">        이중화 함으로써 경보단말의 무중단상태를 이행하기 위함이다.</t>
    <phoneticPr fontId="10" type="noConversion"/>
  </si>
  <si>
    <t xml:space="preserve">         서부1동 노후 개체로 인하여  2022년 06월까지 무상 유지보수 대상입니다. </t>
    <phoneticPr fontId="10" type="noConversion"/>
  </si>
  <si>
    <t>충전기</t>
    <phoneticPr fontId="10" type="noConversion"/>
  </si>
  <si>
    <t>MCU</t>
    <phoneticPr fontId="4" type="noConversion"/>
  </si>
  <si>
    <t>충전기</t>
    <phoneticPr fontId="4" type="noConversion"/>
  </si>
  <si>
    <t>합   계</t>
    <phoneticPr fontId="4" type="noConversion"/>
  </si>
  <si>
    <t>금   액</t>
    <phoneticPr fontId="4" type="noConversion"/>
  </si>
  <si>
    <t>필요예산</t>
    <phoneticPr fontId="4" type="noConversion"/>
  </si>
  <si>
    <t>비고</t>
    <phoneticPr fontId="4" type="noConversion"/>
  </si>
  <si>
    <t>천단위 절사</t>
    <phoneticPr fontId="4" type="noConversion"/>
  </si>
  <si>
    <t>민방위 경보시설 유지보수 용역</t>
    <phoneticPr fontId="10" type="noConversion"/>
  </si>
  <si>
    <t>□ 사업 목적</t>
    <phoneticPr fontId="10" type="noConversion"/>
  </si>
  <si>
    <t xml:space="preserve">      ○ 본 사업 설명서는 경산시가 보유하고 있는 민방위 경보시설의 원활한 운영을</t>
    <phoneticPr fontId="10" type="noConversion"/>
  </si>
  <si>
    <t xml:space="preserve">         위하여 사전 정기점검과 장애발생시 신속하고 완벽한 대응 조치를 통하여</t>
    <phoneticPr fontId="10" type="noConversion"/>
  </si>
  <si>
    <t xml:space="preserve">         경보시설의 항시 최적의 상태로 운영 , 유지 될 수 있도록 하기 위함과 동시에</t>
    <phoneticPr fontId="10" type="noConversion"/>
  </si>
  <si>
    <t xml:space="preserve">         발주처의 유지관리 계획에 따라 사업수행자가 유지관리에 수행할 제반사항을</t>
    <phoneticPr fontId="10" type="noConversion"/>
  </si>
  <si>
    <t xml:space="preserve">         이행하기 위함이다.</t>
    <phoneticPr fontId="10" type="noConversion"/>
  </si>
  <si>
    <t>□ 사업 개요</t>
    <phoneticPr fontId="4" type="noConversion"/>
  </si>
  <si>
    <t xml:space="preserve">        ○ 사업의 시기(기간) : 2022.01 ~ 2022.12</t>
    <phoneticPr fontId="10" type="noConversion"/>
  </si>
  <si>
    <t xml:space="preserve">        ○ 사업대상 : 민방위 경보시설 8개소</t>
    <phoneticPr fontId="10" type="noConversion"/>
  </si>
  <si>
    <t xml:space="preserve">        ○ 사업내용</t>
    <phoneticPr fontId="10" type="noConversion"/>
  </si>
  <si>
    <t xml:space="preserve">    □ 민방위 경보시설 유지보수 용역 대가산정</t>
    <phoneticPr fontId="10" type="noConversion"/>
  </si>
  <si>
    <t xml:space="preserve">                민방위 경보시설의 원활한 운영을 위한 예방 및 정기점검 </t>
    <phoneticPr fontId="10" type="noConversion"/>
  </si>
  <si>
    <t xml:space="preserve">                국가보안시설로 장애 발생시 최대한 빠른 시간내 복구 조치 가능</t>
    <phoneticPr fontId="10" type="noConversion"/>
  </si>
  <si>
    <t xml:space="preserve">                사용자 업무 및 보안기능 강화</t>
    <phoneticPr fontId="10" type="noConversion"/>
  </si>
  <si>
    <t xml:space="preserve">                민방위 경보시설의 주기적인 교육으로 인해 업무의 효율성 증대 </t>
    <phoneticPr fontId="10" type="noConversion"/>
  </si>
  <si>
    <t xml:space="preserve">                민방위경보시설 (H/W 및 S/W)의 업그레이드 또는 환경기능조정시 지원</t>
    <phoneticPr fontId="10" type="noConversion"/>
  </si>
  <si>
    <t>민방위 경보단말 이중화(부품)</t>
    <phoneticPr fontId="10" type="noConversion"/>
  </si>
  <si>
    <t xml:space="preserve">        ○ 소요예산 : 12,980,000원</t>
    <phoneticPr fontId="10" type="noConversion"/>
  </si>
  <si>
    <t xml:space="preserve">        ○ 사업대상 : 민방위 경보시설 8개소 중 일부분</t>
    <phoneticPr fontId="10" type="noConversion"/>
  </si>
  <si>
    <t xml:space="preserve">            기존 보유중인 민방위경보단말 중  주제어 장치인 MCU 그리고</t>
    <phoneticPr fontId="10" type="noConversion"/>
  </si>
  <si>
    <t xml:space="preserve">            전원공급장치 (PSU)를 이중화 하기 위함이다.</t>
    <phoneticPr fontId="4" type="noConversion"/>
  </si>
  <si>
    <t xml:space="preserve">     □ 대가산정 설명</t>
    <phoneticPr fontId="10" type="noConversion"/>
  </si>
  <si>
    <t xml:space="preserve">      □ 경산시 보유중인 경보단말 이중화 현황</t>
    <phoneticPr fontId="4" type="noConversion"/>
  </si>
  <si>
    <t>3. 2022년도 예산 계획(안)</t>
    <phoneticPr fontId="10" type="noConversion"/>
  </si>
  <si>
    <t>천단위 절사</t>
    <phoneticPr fontId="10" type="noConversion"/>
  </si>
  <si>
    <t>부가세</t>
    <phoneticPr fontId="4" type="noConversion"/>
  </si>
  <si>
    <t>총합계</t>
    <phoneticPr fontId="10" type="noConversion"/>
  </si>
  <si>
    <t xml:space="preserve">        ○ 소요예산 : 18,645,000원</t>
    <phoneticPr fontId="10" type="noConversion"/>
  </si>
  <si>
    <t xml:space="preserve">      □ 예산  금액</t>
    <phoneticPr fontId="4" type="noConversion"/>
  </si>
  <si>
    <t>견  적  서</t>
    <phoneticPr fontId="7" type="noConversion"/>
  </si>
  <si>
    <t xml:space="preserve">           상     호 :  이디에스 주식회사  대표 : 이  종  필   </t>
    <phoneticPr fontId="10" type="noConversion"/>
  </si>
  <si>
    <t xml:space="preserve">           본     사 :  경상북도 김천시 혁신로8로5 216호</t>
    <phoneticPr fontId="10" type="noConversion"/>
  </si>
  <si>
    <t xml:space="preserve">           대구공장 :  대구광역시 북두 동변로13길 20-1</t>
    <phoneticPr fontId="10" type="noConversion"/>
  </si>
  <si>
    <t>결재조건 :  현금결재</t>
    <phoneticPr fontId="10" type="noConversion"/>
  </si>
  <si>
    <t xml:space="preserve">           전화번호 :  053-951-4500(代) , 팩스 : 053-951-4501</t>
    <phoneticPr fontId="10" type="noConversion"/>
  </si>
  <si>
    <t xml:space="preserve">유효기간 :  견적일로 부터 30일 </t>
    <phoneticPr fontId="10" type="noConversion"/>
  </si>
  <si>
    <t xml:space="preserve">           업     태 :  건설/제조/서비스 , 종   목 : 통신공사업 외</t>
    <phoneticPr fontId="10" type="noConversion"/>
  </si>
  <si>
    <t>EA</t>
    <phoneticPr fontId="10" type="noConversion"/>
  </si>
  <si>
    <t xml:space="preserve">        부  가  세 (10%)</t>
    <phoneticPr fontId="10" type="noConversion"/>
  </si>
  <si>
    <t>합        계</t>
    <phoneticPr fontId="10" type="noConversion"/>
  </si>
  <si>
    <t xml:space="preserve">           등록번호  : 5 0 4 - 8 6 - 0 9 8 4 6</t>
    <phoneticPr fontId="4" type="noConversion"/>
  </si>
  <si>
    <t>[ 비   고 ]</t>
    <phoneticPr fontId="4" type="noConversion"/>
  </si>
  <si>
    <t>견  적  서</t>
    <phoneticPr fontId="92" type="noConversion"/>
  </si>
  <si>
    <t>아래와 같이 견적합니다.</t>
    <phoneticPr fontId="92" type="noConversion"/>
  </si>
  <si>
    <t xml:space="preserve">문서번호 : </t>
    <phoneticPr fontId="92" type="noConversion"/>
  </si>
  <si>
    <t xml:space="preserve">  대구광역시 북구 동변로 13길 20-1(동변동)</t>
    <phoneticPr fontId="4" type="noConversion"/>
  </si>
  <si>
    <t>견적일자 :</t>
    <phoneticPr fontId="92" type="noConversion"/>
  </si>
  <si>
    <t xml:space="preserve">  대표전화 : 053.951.4500 F : 053.951.4501</t>
    <phoneticPr fontId="4" type="noConversion"/>
  </si>
  <si>
    <t xml:space="preserve">  사업자등록번호 : 107-88-42726</t>
    <phoneticPr fontId="4" type="noConversion"/>
  </si>
  <si>
    <t xml:space="preserve">유효기간 :  견적일로 부터 30일 </t>
    <phoneticPr fontId="92" type="noConversion"/>
  </si>
  <si>
    <t>견적일로부터 1개월</t>
    <phoneticPr fontId="92" type="noConversion"/>
  </si>
  <si>
    <t xml:space="preserve">  대 표 이 사 : 권     양     익     (인)  </t>
    <phoneticPr fontId="4" type="noConversion"/>
  </si>
  <si>
    <t xml:space="preserve">  업        태 : 정보통신공사</t>
    <phoneticPr fontId="4" type="noConversion"/>
  </si>
  <si>
    <t xml:space="preserve">일금   </t>
    <phoneticPr fontId="92" type="noConversion"/>
  </si>
  <si>
    <t>( 견적합계 :</t>
    <phoneticPr fontId="92" type="noConversion"/>
  </si>
  <si>
    <t>)</t>
    <phoneticPr fontId="92" type="noConversion"/>
  </si>
  <si>
    <t>No</t>
    <phoneticPr fontId="92" type="noConversion"/>
  </si>
  <si>
    <t xml:space="preserve"> </t>
  </si>
  <si>
    <t>품     목</t>
    <phoneticPr fontId="8" type="noConversion"/>
  </si>
  <si>
    <t>규     격</t>
    <phoneticPr fontId="8" type="noConversion"/>
  </si>
  <si>
    <t>단위</t>
    <phoneticPr fontId="92" type="noConversion"/>
  </si>
  <si>
    <t>수량</t>
    <phoneticPr fontId="92" type="noConversion"/>
  </si>
  <si>
    <t>단     가</t>
    <phoneticPr fontId="92" type="noConversion"/>
  </si>
  <si>
    <t>금     액</t>
    <phoneticPr fontId="92" type="noConversion"/>
  </si>
  <si>
    <t>소        계</t>
    <phoneticPr fontId="92" type="noConversion"/>
  </si>
  <si>
    <t>부   가   세</t>
    <phoneticPr fontId="92" type="noConversion"/>
  </si>
  <si>
    <t>합        계</t>
    <phoneticPr fontId="92" type="noConversion"/>
  </si>
  <si>
    <t>부가세포함</t>
    <phoneticPr fontId="92" type="noConversion"/>
  </si>
  <si>
    <t xml:space="preserve">비 고   : </t>
    <phoneticPr fontId="92" type="noConversion"/>
  </si>
  <si>
    <t xml:space="preserve"> </t>
    <phoneticPr fontId="92" type="noConversion"/>
  </si>
  <si>
    <t>봉화군청 貴下</t>
    <phoneticPr fontId="7" type="noConversion"/>
  </si>
  <si>
    <t>문서번호 :  EDS-220103-1315</t>
    <phoneticPr fontId="10" type="noConversion"/>
  </si>
  <si>
    <t>견적일자 :  2023년 01월 03일</t>
    <phoneticPr fontId="10" type="noConversion"/>
  </si>
  <si>
    <t>MX-1243, 입력 12 CH, 출력 3CH</t>
    <phoneticPr fontId="10" type="noConversion"/>
  </si>
  <si>
    <t>Analog Autio MiX</t>
    <phoneticPr fontId="4" type="noConversion"/>
  </si>
  <si>
    <t>통신7-11-1</t>
    <phoneticPr fontId="4" type="noConversion"/>
  </si>
  <si>
    <t>통신설비공</t>
    <phoneticPr fontId="4" type="noConversion"/>
  </si>
  <si>
    <t>보통인부</t>
    <phoneticPr fontId="4" type="noConversion"/>
  </si>
  <si>
    <t>인</t>
    <phoneticPr fontId="4" type="noConversion"/>
  </si>
  <si>
    <t>인건비(설치 20CH이하)</t>
    <phoneticPr fontId="4" type="noConversion"/>
  </si>
  <si>
    <t>통신관련산업기사</t>
    <phoneticPr fontId="4" type="noConversion"/>
  </si>
  <si>
    <t>천단위 절삭</t>
    <phoneticPr fontId="4" type="noConversion"/>
  </si>
  <si>
    <t>건     명 :</t>
    <phoneticPr fontId="92" type="noConversion"/>
  </si>
  <si>
    <r>
      <t>담</t>
    </r>
    <r>
      <rPr>
        <sz val="10"/>
        <color indexed="9"/>
        <rFont val="맑은 고딕"/>
        <family val="3"/>
        <charset val="129"/>
      </rPr>
      <t xml:space="preserve">     </t>
    </r>
    <r>
      <rPr>
        <sz val="10"/>
        <rFont val="맑은 고딕"/>
        <family val="3"/>
        <charset val="129"/>
      </rPr>
      <t xml:space="preserve">당 : </t>
    </r>
    <phoneticPr fontId="92" type="noConversion"/>
  </si>
  <si>
    <t>김도현 차장(010-5125-5906)</t>
    <phoneticPr fontId="92" type="noConversion"/>
  </si>
  <si>
    <r>
      <t>건</t>
    </r>
    <r>
      <rPr>
        <sz val="10"/>
        <color indexed="9"/>
        <rFont val="맑은 고딕"/>
        <family val="3"/>
        <charset val="129"/>
      </rPr>
      <t xml:space="preserve">     </t>
    </r>
    <r>
      <rPr>
        <sz val="10"/>
        <color indexed="8"/>
        <rFont val="맑은 고딕"/>
        <family val="3"/>
        <charset val="129"/>
      </rPr>
      <t>명 :  인터엠 아날로그 믹스 구매 설치</t>
    </r>
    <phoneticPr fontId="10" type="noConversion"/>
  </si>
  <si>
    <t>인터엠 아날로그 믹스 구매 설치</t>
    <phoneticPr fontId="4" type="noConversion"/>
  </si>
  <si>
    <t>EA</t>
    <phoneticPr fontId="92" type="noConversion"/>
  </si>
  <si>
    <t>설치비</t>
    <phoneticPr fontId="4" type="noConversion"/>
  </si>
  <si>
    <t>통신7-11-1 Mix 설치</t>
    <phoneticPr fontId="4" type="noConversion"/>
  </si>
  <si>
    <t>천단위절삭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</si>
</sst>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[Red]&quot;-&quot;#,##0"/>
    <numFmt numFmtId="177" formatCode="0_);[Red]\(0\)"/>
    <numFmt numFmtId="178" formatCode="#.##"/>
    <numFmt numFmtId="179" formatCode="#,##0.000;[Red]&quot;-&quot;#,##0.000"/>
    <numFmt numFmtId="180" formatCode="_ * #,##0_ ;_ * \-#,##0_ ;_ * &quot;-&quot;_ ;_ @_ "/>
    <numFmt numFmtId="181" formatCode="0.0000%"/>
    <numFmt numFmtId="182" formatCode="_ * #,##0.00_ ;_ * \-#,##0.00_ ;_ * &quot;-&quot;??_ ;_ @_ "/>
    <numFmt numFmtId="183" formatCode="&quot;₩&quot;#,##0;&quot;₩&quot;&quot;₩&quot;&quot;₩&quot;&quot;₩&quot;&quot;₩&quot;&quot;₩&quot;&quot;₩&quot;&quot;₩&quot;\-#,##0"/>
    <numFmt numFmtId="184" formatCode="&quot;₩&quot;#,##0.00;&quot;₩&quot;&quot;₩&quot;&quot;₩&quot;&quot;₩&quot;&quot;₩&quot;&quot;₩&quot;&quot;₩&quot;&quot;₩&quot;\-#,##0.00"/>
    <numFmt numFmtId="185" formatCode="mm&quot;월&quot;\ dd&quot;일&quot;"/>
    <numFmt numFmtId="186" formatCode="_ * #,##0.0000_ ;_ * \-#,##0.0000_ ;_ * &quot;-&quot;_ ;_ @_ "/>
    <numFmt numFmtId="187" formatCode="General;General;#;@"/>
    <numFmt numFmtId="188" formatCode="#,##0;[Red]#,##0"/>
    <numFmt numFmtId="189" formatCode="#,##0_ "/>
    <numFmt numFmtId="190" formatCode="#,##0_);[Red]\(#,##0\)"/>
  </numFmts>
  <fonts count="9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9"/>
      <name val="맑은 고딕"/>
      <family val="3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7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0"/>
      <name val="Helv"/>
      <family val="2"/>
    </font>
    <font>
      <sz val="11"/>
      <color indexed="9"/>
      <name val="돋움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color indexed="16"/>
      <name val="돋움"/>
      <family val="3"/>
      <charset val="129"/>
    </font>
    <font>
      <sz val="10"/>
      <name val="Arial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name val="돋움체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11"/>
      <name val="새굴림"/>
      <family val="1"/>
      <charset val="129"/>
    </font>
    <font>
      <b/>
      <sz val="11"/>
      <color indexed="63"/>
      <name val="돋움"/>
      <family val="3"/>
      <charset val="129"/>
    </font>
    <font>
      <sz val="24"/>
      <name val="Courier New"/>
      <family val="3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u/>
      <sz val="9"/>
      <color indexed="36"/>
      <name val="돋움체"/>
      <family val="3"/>
      <charset val="129"/>
    </font>
    <font>
      <sz val="14"/>
      <name val="뼻뮝"/>
      <family val="3"/>
      <charset val="129"/>
    </font>
    <font>
      <sz val="12"/>
      <name val="뼻뮝"/>
      <family val="3"/>
      <charset val="255"/>
    </font>
    <font>
      <sz val="10"/>
      <name val="명조"/>
      <family val="3"/>
      <charset val="129"/>
    </font>
    <font>
      <sz val="10"/>
      <color theme="1"/>
      <name val="맑은 고딕"/>
      <family val="3"/>
      <charset val="129"/>
    </font>
    <font>
      <sz val="12"/>
      <name val="돋움체"/>
      <family val="3"/>
      <charset val="129"/>
    </font>
    <font>
      <u/>
      <sz val="12"/>
      <name val="바탕체"/>
      <family val="1"/>
      <charset val="129"/>
    </font>
    <font>
      <sz val="10"/>
      <name val="굴림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b/>
      <sz val="36"/>
      <color theme="1"/>
      <name val="HY헤드라인M"/>
      <family val="1"/>
      <charset val="129"/>
    </font>
    <font>
      <b/>
      <sz val="28"/>
      <color theme="1"/>
      <name val="HY헤드라인M"/>
      <family val="1"/>
      <charset val="129"/>
    </font>
    <font>
      <b/>
      <sz val="26"/>
      <color theme="1"/>
      <name val="한컴바탕"/>
      <family val="1"/>
      <charset val="129"/>
    </font>
    <font>
      <b/>
      <sz val="24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b/>
      <sz val="22"/>
      <color theme="1"/>
      <name val="한컴바탕"/>
      <family val="1"/>
      <charset val="129"/>
    </font>
    <font>
      <sz val="16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sz val="18"/>
      <color theme="1"/>
      <name val="HY신명조"/>
      <family val="1"/>
      <charset val="129"/>
    </font>
    <font>
      <sz val="14"/>
      <color theme="1"/>
      <name val="HY신명조"/>
      <family val="1"/>
      <charset val="129"/>
    </font>
    <font>
      <b/>
      <sz val="18"/>
      <color rgb="FFFF0000"/>
      <name val="한컴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rgb="FFFF0000"/>
      <name val="한컴바탕"/>
      <family val="1"/>
      <charset val="129"/>
    </font>
    <font>
      <b/>
      <sz val="18"/>
      <color indexed="8"/>
      <name val="한컴바탕"/>
      <family val="1"/>
      <charset val="129"/>
    </font>
    <font>
      <u/>
      <sz val="36"/>
      <color theme="1"/>
      <name val="한컴바탕"/>
      <family val="1"/>
      <charset val="129"/>
    </font>
    <font>
      <sz val="10"/>
      <color indexed="9"/>
      <name val="맑은 고딕"/>
      <family val="3"/>
      <charset val="129"/>
    </font>
    <font>
      <b/>
      <sz val="26"/>
      <name val="맑은 고딕"/>
      <family val="3"/>
      <charset val="129"/>
    </font>
    <font>
      <sz val="8"/>
      <name val="바탕"/>
      <family val="1"/>
      <charset val="129"/>
    </font>
    <font>
      <b/>
      <sz val="24"/>
      <name val="맑은 고딕"/>
      <family val="3"/>
      <charset val="129"/>
    </font>
    <font>
      <b/>
      <u/>
      <sz val="12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8"/>
      <name val="맑은 고딕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theme="1" tint="0.499984740745262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thin">
        <color indexed="64"/>
      </bottom>
      <diagonal/>
    </border>
    <border>
      <left style="hair">
        <color indexed="64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 tint="0.499984740745262"/>
      </bottom>
      <diagonal/>
    </border>
    <border>
      <left/>
      <right style="hair">
        <color indexed="64"/>
      </right>
      <top style="thin">
        <color indexed="64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theme="1" tint="0.499984740745262"/>
      </bottom>
      <diagonal/>
    </border>
    <border>
      <left style="hair">
        <color indexed="64"/>
      </left>
      <right/>
      <top style="thin">
        <color indexed="64"/>
      </top>
      <bottom style="medium">
        <color theme="1" tint="0.499984740745262"/>
      </bottom>
      <diagonal/>
    </border>
  </borders>
  <cellStyleXfs count="9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19" fillId="0" borderId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20" fillId="17" borderId="0" applyNumberFormat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0" fontId="23" fillId="18" borderId="0" applyNumberFormat="0" applyBorder="0" applyAlignment="0" applyProtection="0"/>
    <xf numFmtId="0" fontId="24" fillId="0" borderId="0"/>
    <xf numFmtId="0" fontId="9" fillId="0" borderId="0" applyFill="0" applyBorder="0" applyAlignment="0"/>
    <xf numFmtId="0" fontId="25" fillId="19" borderId="7" applyNumberFormat="0" applyAlignment="0" applyProtection="0"/>
    <xf numFmtId="0" fontId="26" fillId="0" borderId="0"/>
    <xf numFmtId="0" fontId="27" fillId="12" borderId="8" applyNumberFormat="0" applyAlignment="0" applyProtection="0"/>
    <xf numFmtId="180" fontId="24" fillId="0" borderId="0" applyFont="0" applyFill="0" applyBorder="0" applyAlignment="0" applyProtection="0"/>
    <xf numFmtId="181" fontId="28" fillId="0" borderId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8" fillId="0" borderId="0"/>
    <xf numFmtId="186" fontId="28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13" borderId="0" applyNumberFormat="0" applyBorder="0" applyAlignment="0" applyProtection="0"/>
    <xf numFmtId="38" fontId="31" fillId="2" borderId="0" applyNumberFormat="0" applyBorder="0" applyAlignment="0" applyProtection="0"/>
    <xf numFmtId="0" fontId="32" fillId="0" borderId="0">
      <alignment horizontal="left"/>
    </xf>
    <xf numFmtId="0" fontId="33" fillId="0" borderId="9" applyNumberFormat="0" applyAlignment="0" applyProtection="0">
      <alignment horizontal="left" vertical="center"/>
    </xf>
    <xf numFmtId="0" fontId="33" fillId="0" borderId="1">
      <alignment horizontal="left" vertical="center"/>
    </xf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7" fillId="17" borderId="7" applyNumberFormat="0" applyAlignment="0" applyProtection="0"/>
    <xf numFmtId="10" fontId="31" fillId="2" borderId="3" applyNumberFormat="0" applyBorder="0" applyAlignment="0" applyProtection="0"/>
    <xf numFmtId="0" fontId="38" fillId="0" borderId="13" applyNumberFormat="0" applyFill="0" applyAlignment="0" applyProtection="0"/>
    <xf numFmtId="0" fontId="39" fillId="0" borderId="3" applyFill="0" applyBorder="0" applyProtection="0">
      <alignment vertical="center"/>
    </xf>
    <xf numFmtId="0" fontId="40" fillId="0" borderId="14"/>
    <xf numFmtId="0" fontId="41" fillId="23" borderId="0" applyNumberFormat="0" applyBorder="0" applyAlignment="0" applyProtection="0"/>
    <xf numFmtId="0" fontId="39" fillId="24" borderId="3" applyNumberFormat="0" applyFont="0" applyBorder="0" applyAlignment="0" applyProtection="0">
      <alignment vertical="center"/>
    </xf>
    <xf numFmtId="187" fontId="28" fillId="0" borderId="0"/>
    <xf numFmtId="0" fontId="24" fillId="0" borderId="0"/>
    <xf numFmtId="0" fontId="42" fillId="10" borderId="15" applyNumberFormat="0" applyFont="0" applyAlignment="0" applyProtection="0"/>
    <xf numFmtId="0" fontId="43" fillId="19" borderId="16" applyNumberFormat="0" applyAlignment="0" applyProtection="0"/>
    <xf numFmtId="10" fontId="24" fillId="0" borderId="0" applyFont="0" applyFill="0" applyBorder="0" applyAlignment="0" applyProtection="0"/>
    <xf numFmtId="0" fontId="44" fillId="0" borderId="3" applyProtection="0">
      <alignment vertical="center"/>
    </xf>
    <xf numFmtId="0" fontId="45" fillId="0" borderId="0" applyNumberFormat="0" applyFill="0" applyBorder="0" applyAlignment="0" applyProtection="0"/>
    <xf numFmtId="0" fontId="40" fillId="0" borderId="0"/>
    <xf numFmtId="0" fontId="29" fillId="0" borderId="1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24" fillId="0" borderId="0"/>
    <xf numFmtId="0" fontId="50" fillId="0" borderId="18"/>
    <xf numFmtId="0" fontId="21" fillId="0" borderId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51" fillId="0" borderId="0">
      <alignment vertical="center"/>
    </xf>
    <xf numFmtId="0" fontId="17" fillId="0" borderId="0"/>
    <xf numFmtId="0" fontId="2" fillId="0" borderId="0"/>
    <xf numFmtId="0" fontId="2" fillId="0" borderId="0"/>
    <xf numFmtId="0" fontId="60" fillId="0" borderId="0">
      <alignment vertical="center"/>
    </xf>
    <xf numFmtId="0" fontId="9" fillId="0" borderId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</cellStyleXfs>
  <cellXfs count="307">
    <xf numFmtId="0" fontId="0" fillId="0" borderId="0" xfId="0">
      <alignment vertical="center"/>
    </xf>
    <xf numFmtId="0" fontId="11" fillId="4" borderId="0" xfId="2" applyFont="1" applyFill="1"/>
    <xf numFmtId="0" fontId="13" fillId="3" borderId="2" xfId="2" applyFont="1" applyFill="1" applyBorder="1" applyAlignment="1">
      <alignment horizontal="center" vertical="center"/>
    </xf>
    <xf numFmtId="0" fontId="14" fillId="4" borderId="0" xfId="2" applyFont="1" applyFill="1"/>
    <xf numFmtId="0" fontId="14" fillId="4" borderId="0" xfId="2" applyFont="1" applyFill="1" applyAlignment="1">
      <alignment vertical="center"/>
    </xf>
    <xf numFmtId="0" fontId="14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6" fillId="4" borderId="6" xfId="4" applyFont="1" applyFill="1" applyBorder="1" applyAlignment="1">
      <alignment vertical="center"/>
    </xf>
    <xf numFmtId="0" fontId="3" fillId="4" borderId="3" xfId="4" applyFont="1" applyFill="1" applyBorder="1" applyAlignment="1">
      <alignment horizontal="center" vertical="center"/>
    </xf>
    <xf numFmtId="177" fontId="3" fillId="4" borderId="3" xfId="4" applyNumberFormat="1" applyFont="1" applyFill="1" applyBorder="1" applyAlignment="1">
      <alignment horizontal="distributed" vertical="center"/>
    </xf>
    <xf numFmtId="41" fontId="11" fillId="4" borderId="0" xfId="1" applyFont="1" applyFill="1" applyAlignment="1"/>
    <xf numFmtId="41" fontId="13" fillId="3" borderId="2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right" vertical="center"/>
    </xf>
    <xf numFmtId="41" fontId="3" fillId="4" borderId="3" xfId="1" applyFont="1" applyFill="1" applyBorder="1" applyAlignment="1">
      <alignment vertical="center"/>
    </xf>
    <xf numFmtId="0" fontId="12" fillId="4" borderId="0" xfId="2" applyFont="1" applyFill="1" applyAlignment="1">
      <alignment vertical="center"/>
    </xf>
    <xf numFmtId="0" fontId="13" fillId="4" borderId="3" xfId="2" applyFont="1" applyFill="1" applyBorder="1" applyAlignment="1">
      <alignment vertical="center"/>
    </xf>
    <xf numFmtId="0" fontId="3" fillId="4" borderId="20" xfId="2" applyFont="1" applyFill="1" applyBorder="1" applyAlignment="1">
      <alignment vertical="center"/>
    </xf>
    <xf numFmtId="41" fontId="3" fillId="4" borderId="3" xfId="2" applyNumberFormat="1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14" fillId="4" borderId="4" xfId="1" applyFont="1" applyFill="1" applyBorder="1">
      <alignment vertical="center"/>
    </xf>
    <xf numFmtId="0" fontId="14" fillId="4" borderId="4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6" fillId="4" borderId="20" xfId="2" applyFont="1" applyFill="1" applyBorder="1" applyAlignment="1">
      <alignment vertical="center"/>
    </xf>
    <xf numFmtId="0" fontId="3" fillId="4" borderId="4" xfId="2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 wrapText="1"/>
    </xf>
    <xf numFmtId="0" fontId="3" fillId="4" borderId="22" xfId="2" applyFont="1" applyFill="1" applyBorder="1" applyAlignment="1">
      <alignment horizontal="center" vertical="center"/>
    </xf>
    <xf numFmtId="41" fontId="3" fillId="4" borderId="23" xfId="1" applyFont="1" applyFill="1" applyBorder="1" applyAlignment="1">
      <alignment horizontal="right" vertical="center"/>
    </xf>
    <xf numFmtId="41" fontId="3" fillId="4" borderId="4" xfId="1" applyFont="1" applyFill="1" applyBorder="1" applyAlignment="1">
      <alignment horizontal="right" vertical="center"/>
    </xf>
    <xf numFmtId="0" fontId="3" fillId="4" borderId="21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 wrapText="1"/>
    </xf>
    <xf numFmtId="0" fontId="6" fillId="4" borderId="3" xfId="2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0" fontId="3" fillId="4" borderId="5" xfId="2" applyFont="1" applyFill="1" applyBorder="1" applyAlignment="1">
      <alignment vertical="center"/>
    </xf>
    <xf numFmtId="0" fontId="6" fillId="4" borderId="5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right" vertical="center"/>
    </xf>
    <xf numFmtId="0" fontId="11" fillId="4" borderId="3" xfId="2" applyFont="1" applyFill="1" applyBorder="1" applyAlignment="1">
      <alignment vertical="center"/>
    </xf>
    <xf numFmtId="41" fontId="11" fillId="4" borderId="3" xfId="1" applyFont="1" applyFill="1" applyBorder="1">
      <alignment vertical="center"/>
    </xf>
    <xf numFmtId="41" fontId="3" fillId="4" borderId="3" xfId="1" applyFont="1" applyFill="1" applyBorder="1">
      <alignment vertical="center"/>
    </xf>
    <xf numFmtId="0" fontId="12" fillId="4" borderId="0" xfId="2" applyFont="1" applyFill="1"/>
    <xf numFmtId="0" fontId="13" fillId="4" borderId="0" xfId="2" applyFont="1" applyFill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2" applyFont="1" applyFill="1" applyAlignment="1">
      <alignment vertical="center"/>
    </xf>
    <xf numFmtId="0" fontId="14" fillId="4" borderId="0" xfId="2" applyFont="1" applyFill="1" applyAlignment="1">
      <alignment horizontal="center" vertical="center"/>
    </xf>
    <xf numFmtId="41" fontId="14" fillId="4" borderId="0" xfId="1" applyFont="1" applyFill="1">
      <alignment vertical="center"/>
    </xf>
    <xf numFmtId="0" fontId="11" fillId="4" borderId="0" xfId="2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41" fontId="11" fillId="4" borderId="0" xfId="1" applyFont="1" applyFill="1">
      <alignment vertical="center"/>
    </xf>
    <xf numFmtId="41" fontId="11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16" fillId="4" borderId="0" xfId="2" applyFont="1" applyFill="1" applyAlignment="1">
      <alignment vertical="center"/>
    </xf>
    <xf numFmtId="0" fontId="3" fillId="25" borderId="3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vertical="center"/>
    </xf>
    <xf numFmtId="0" fontId="11" fillId="5" borderId="3" xfId="2" applyFont="1" applyFill="1" applyBorder="1" applyAlignment="1">
      <alignment horizontal="center" vertical="center"/>
    </xf>
    <xf numFmtId="41" fontId="10" fillId="5" borderId="3" xfId="1" applyFont="1" applyFill="1" applyBorder="1" applyAlignment="1">
      <alignment horizontal="right" vertical="center"/>
    </xf>
    <xf numFmtId="41" fontId="15" fillId="5" borderId="3" xfId="1" applyFont="1" applyFill="1" applyBorder="1">
      <alignment vertical="center"/>
    </xf>
    <xf numFmtId="0" fontId="16" fillId="5" borderId="3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vertical="center"/>
    </xf>
    <xf numFmtId="0" fontId="54" fillId="0" borderId="3" xfId="90" applyFont="1" applyBorder="1" applyAlignment="1">
      <alignment vertical="center"/>
    </xf>
    <xf numFmtId="0" fontId="54" fillId="4" borderId="3" xfId="90" applyFont="1" applyFill="1" applyBorder="1" applyAlignment="1">
      <alignment vertical="center"/>
    </xf>
    <xf numFmtId="0" fontId="54" fillId="4" borderId="3" xfId="90" applyFont="1" applyFill="1" applyBorder="1" applyAlignment="1">
      <alignment horizontal="center" vertical="center"/>
    </xf>
    <xf numFmtId="0" fontId="54" fillId="4" borderId="3" xfId="90" applyFont="1" applyFill="1" applyBorder="1" applyAlignment="1">
      <alignment vertical="center" shrinkToFit="1"/>
    </xf>
    <xf numFmtId="0" fontId="56" fillId="0" borderId="0" xfId="0" applyFont="1">
      <alignment vertical="center"/>
    </xf>
    <xf numFmtId="0" fontId="60" fillId="0" borderId="0" xfId="92">
      <alignment vertical="center"/>
    </xf>
    <xf numFmtId="0" fontId="62" fillId="26" borderId="0" xfId="92" applyFont="1" applyFill="1">
      <alignment vertical="center"/>
    </xf>
    <xf numFmtId="41" fontId="69" fillId="0" borderId="19" xfId="94" applyFont="1" applyFill="1" applyBorder="1" applyAlignment="1">
      <alignment vertical="center" shrinkToFit="1"/>
    </xf>
    <xf numFmtId="41" fontId="70" fillId="0" borderId="19" xfId="94" applyFont="1" applyFill="1" applyBorder="1" applyAlignment="1">
      <alignment vertical="center" shrinkToFit="1"/>
    </xf>
    <xf numFmtId="0" fontId="69" fillId="0" borderId="32" xfId="95" applyNumberFormat="1" applyFont="1" applyFill="1" applyBorder="1" applyAlignment="1">
      <alignment vertical="center" wrapText="1"/>
    </xf>
    <xf numFmtId="41" fontId="69" fillId="0" borderId="0" xfId="94" applyFont="1" applyFill="1" applyBorder="1" applyAlignment="1">
      <alignment vertical="center" shrinkToFit="1"/>
    </xf>
    <xf numFmtId="41" fontId="70" fillId="0" borderId="0" xfId="94" applyFont="1" applyFill="1" applyBorder="1" applyAlignment="1">
      <alignment vertical="center" shrinkToFit="1"/>
    </xf>
    <xf numFmtId="0" fontId="69" fillId="0" borderId="34" xfId="95" applyNumberFormat="1" applyFont="1" applyFill="1" applyBorder="1" applyAlignment="1">
      <alignment vertical="center" wrapText="1"/>
    </xf>
    <xf numFmtId="188" fontId="70" fillId="0" borderId="24" xfId="93" applyNumberFormat="1" applyFont="1" applyBorder="1" applyAlignment="1">
      <alignment vertical="center" wrapText="1"/>
    </xf>
    <xf numFmtId="41" fontId="69" fillId="0" borderId="14" xfId="94" applyFont="1" applyFill="1" applyBorder="1" applyAlignment="1">
      <alignment vertical="center" shrinkToFit="1"/>
    </xf>
    <xf numFmtId="41" fontId="70" fillId="0" borderId="14" xfId="94" applyFont="1" applyFill="1" applyBorder="1" applyAlignment="1">
      <alignment vertical="center" shrinkToFit="1"/>
    </xf>
    <xf numFmtId="0" fontId="69" fillId="0" borderId="35" xfId="95" applyNumberFormat="1" applyFont="1" applyFill="1" applyBorder="1" applyAlignment="1">
      <alignment vertical="center" wrapText="1"/>
    </xf>
    <xf numFmtId="0" fontId="58" fillId="0" borderId="0" xfId="0" applyFont="1">
      <alignment vertical="center"/>
    </xf>
    <xf numFmtId="0" fontId="56" fillId="5" borderId="0" xfId="0" applyFont="1" applyFill="1">
      <alignment vertical="center"/>
    </xf>
    <xf numFmtId="0" fontId="55" fillId="0" borderId="0" xfId="0" applyFont="1">
      <alignment vertical="center"/>
    </xf>
    <xf numFmtId="0" fontId="79" fillId="0" borderId="0" xfId="92" applyFont="1">
      <alignment vertical="center"/>
    </xf>
    <xf numFmtId="0" fontId="80" fillId="0" borderId="0" xfId="92" applyFont="1">
      <alignment vertical="center"/>
    </xf>
    <xf numFmtId="0" fontId="59" fillId="0" borderId="0" xfId="92" applyFont="1">
      <alignment vertical="center"/>
    </xf>
    <xf numFmtId="0" fontId="82" fillId="0" borderId="0" xfId="92" applyFont="1">
      <alignment vertical="center"/>
    </xf>
    <xf numFmtId="0" fontId="81" fillId="0" borderId="0" xfId="92" applyFont="1">
      <alignment vertical="center"/>
    </xf>
    <xf numFmtId="0" fontId="82" fillId="0" borderId="3" xfId="92" applyFont="1" applyBorder="1">
      <alignment vertical="center"/>
    </xf>
    <xf numFmtId="0" fontId="83" fillId="0" borderId="3" xfId="92" applyFont="1" applyBorder="1" applyAlignment="1">
      <alignment horizontal="center" vertical="center"/>
    </xf>
    <xf numFmtId="0" fontId="82" fillId="0" borderId="3" xfId="92" applyFont="1" applyBorder="1" applyAlignment="1">
      <alignment horizontal="center" vertical="center"/>
    </xf>
    <xf numFmtId="189" fontId="82" fillId="0" borderId="3" xfId="92" applyNumberFormat="1" applyFont="1" applyBorder="1" applyAlignment="1">
      <alignment horizontal="center" vertical="center"/>
    </xf>
    <xf numFmtId="9" fontId="82" fillId="0" borderId="3" xfId="92" applyNumberFormat="1" applyFont="1" applyBorder="1" applyAlignment="1">
      <alignment horizontal="center" vertical="center"/>
    </xf>
    <xf numFmtId="0" fontId="84" fillId="0" borderId="3" xfId="92" applyFont="1" applyBorder="1">
      <alignment vertical="center"/>
    </xf>
    <xf numFmtId="0" fontId="59" fillId="0" borderId="3" xfId="92" applyFont="1" applyBorder="1">
      <alignment vertical="center"/>
    </xf>
    <xf numFmtId="49" fontId="82" fillId="0" borderId="3" xfId="92" applyNumberFormat="1" applyFont="1" applyBorder="1" applyAlignment="1">
      <alignment horizontal="center" vertical="center"/>
    </xf>
    <xf numFmtId="0" fontId="57" fillId="0" borderId="0" xfId="92" applyFont="1">
      <alignment vertical="center"/>
    </xf>
    <xf numFmtId="189" fontId="82" fillId="0" borderId="0" xfId="92" applyNumberFormat="1" applyFont="1" applyAlignment="1">
      <alignment horizontal="center" vertical="center"/>
    </xf>
    <xf numFmtId="0" fontId="82" fillId="0" borderId="0" xfId="92" applyFont="1" applyAlignment="1">
      <alignment horizontal="center" vertical="center"/>
    </xf>
    <xf numFmtId="0" fontId="87" fillId="0" borderId="0" xfId="92" applyFont="1">
      <alignment vertical="center"/>
    </xf>
    <xf numFmtId="177" fontId="82" fillId="0" borderId="3" xfId="92" applyNumberFormat="1" applyFont="1" applyBorder="1" applyAlignment="1">
      <alignment horizontal="center" vertical="center"/>
    </xf>
    <xf numFmtId="189" fontId="82" fillId="28" borderId="3" xfId="92" applyNumberFormat="1" applyFont="1" applyFill="1" applyBorder="1" applyAlignment="1">
      <alignment horizontal="center" vertical="center"/>
    </xf>
    <xf numFmtId="177" fontId="82" fillId="28" borderId="3" xfId="92" applyNumberFormat="1" applyFont="1" applyFill="1" applyBorder="1" applyAlignment="1">
      <alignment horizontal="center" vertical="center"/>
    </xf>
    <xf numFmtId="177" fontId="82" fillId="0" borderId="0" xfId="92" applyNumberFormat="1" applyFont="1" applyAlignment="1">
      <alignment horizontal="center" vertical="center"/>
    </xf>
    <xf numFmtId="177" fontId="82" fillId="4" borderId="0" xfId="92" applyNumberFormat="1" applyFont="1" applyFill="1" applyAlignment="1">
      <alignment horizontal="center" vertical="center"/>
    </xf>
    <xf numFmtId="0" fontId="81" fillId="0" borderId="0" xfId="0" applyFont="1">
      <alignment vertical="center"/>
    </xf>
    <xf numFmtId="0" fontId="82" fillId="0" borderId="3" xfId="0" applyFont="1" applyBorder="1" applyAlignment="1">
      <alignment horizontal="center" vertical="center"/>
    </xf>
    <xf numFmtId="0" fontId="82" fillId="0" borderId="3" xfId="0" applyFont="1" applyBorder="1">
      <alignment vertical="center"/>
    </xf>
    <xf numFmtId="0" fontId="0" fillId="0" borderId="3" xfId="0" applyBorder="1">
      <alignment vertical="center"/>
    </xf>
    <xf numFmtId="0" fontId="82" fillId="0" borderId="0" xfId="0" applyFont="1">
      <alignment vertical="center"/>
    </xf>
    <xf numFmtId="0" fontId="82" fillId="0" borderId="42" xfId="0" applyFont="1" applyBorder="1">
      <alignment vertical="center"/>
    </xf>
    <xf numFmtId="0" fontId="81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29" borderId="3" xfId="92" applyFont="1" applyFill="1" applyBorder="1" applyAlignment="1">
      <alignment horizontal="center" vertical="center"/>
    </xf>
    <xf numFmtId="0" fontId="62" fillId="26" borderId="0" xfId="92" applyFont="1" applyFill="1" applyAlignment="1">
      <alignment horizontal="left" vertical="center"/>
    </xf>
    <xf numFmtId="0" fontId="82" fillId="29" borderId="3" xfId="92" applyFont="1" applyFill="1" applyBorder="1">
      <alignment vertical="center"/>
    </xf>
    <xf numFmtId="189" fontId="82" fillId="29" borderId="3" xfId="92" applyNumberFormat="1" applyFont="1" applyFill="1" applyBorder="1" applyAlignment="1">
      <alignment horizontal="center" vertical="center"/>
    </xf>
    <xf numFmtId="9" fontId="82" fillId="29" borderId="3" xfId="92" applyNumberFormat="1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>
      <alignment vertical="center"/>
    </xf>
    <xf numFmtId="0" fontId="63" fillId="26" borderId="0" xfId="0" applyFont="1" applyFill="1">
      <alignment vertical="center"/>
    </xf>
    <xf numFmtId="0" fontId="64" fillId="26" borderId="0" xfId="0" applyFont="1" applyFill="1">
      <alignment vertical="center"/>
    </xf>
    <xf numFmtId="0" fontId="65" fillId="26" borderId="0" xfId="0" applyFont="1" applyFill="1">
      <alignment vertical="center"/>
    </xf>
    <xf numFmtId="0" fontId="62" fillId="26" borderId="0" xfId="0" applyFont="1" applyFill="1" applyAlignment="1">
      <alignment horizontal="left" vertical="center"/>
    </xf>
    <xf numFmtId="0" fontId="66" fillId="26" borderId="0" xfId="0" applyFont="1" applyFill="1">
      <alignment vertical="center"/>
    </xf>
    <xf numFmtId="0" fontId="66" fillId="26" borderId="0" xfId="0" applyFont="1" applyFill="1" applyAlignment="1">
      <alignment horizontal="left" vertical="center"/>
    </xf>
    <xf numFmtId="0" fontId="68" fillId="26" borderId="0" xfId="0" applyFont="1" applyFill="1" applyAlignment="1">
      <alignment horizontal="left" vertical="center"/>
    </xf>
    <xf numFmtId="0" fontId="69" fillId="0" borderId="0" xfId="0" applyFont="1" applyAlignment="1">
      <alignment vertical="center" shrinkToFit="1"/>
    </xf>
    <xf numFmtId="0" fontId="69" fillId="0" borderId="14" xfId="0" applyFont="1" applyBorder="1" applyAlignment="1">
      <alignment horizontal="left" vertical="center" shrinkToFit="1"/>
    </xf>
    <xf numFmtId="0" fontId="69" fillId="0" borderId="14" xfId="0" applyFont="1" applyBorder="1" applyAlignment="1">
      <alignment vertical="center" shrinkToFit="1"/>
    </xf>
    <xf numFmtId="41" fontId="72" fillId="27" borderId="27" xfId="0" applyNumberFormat="1" applyFont="1" applyFill="1" applyBorder="1" applyAlignment="1">
      <alignment horizontal="center" vertical="center"/>
    </xf>
    <xf numFmtId="41" fontId="72" fillId="27" borderId="3" xfId="0" applyNumberFormat="1" applyFont="1" applyFill="1" applyBorder="1" applyAlignment="1">
      <alignment horizontal="center" vertical="center"/>
    </xf>
    <xf numFmtId="41" fontId="72" fillId="27" borderId="40" xfId="0" applyNumberFormat="1" applyFont="1" applyFill="1" applyBorder="1" applyAlignment="1">
      <alignment horizontal="center" vertical="center"/>
    </xf>
    <xf numFmtId="188" fontId="70" fillId="0" borderId="31" xfId="93" applyNumberFormat="1" applyFont="1" applyBorder="1" applyAlignment="1">
      <alignment vertical="center" wrapText="1"/>
    </xf>
    <xf numFmtId="188" fontId="70" fillId="0" borderId="19" xfId="93" applyNumberFormat="1" applyFont="1" applyBorder="1" applyAlignment="1">
      <alignment vertical="center" wrapText="1"/>
    </xf>
    <xf numFmtId="188" fontId="70" fillId="0" borderId="33" xfId="93" applyNumberFormat="1" applyFont="1" applyBorder="1" applyAlignment="1">
      <alignment vertical="center" wrapText="1"/>
    </xf>
    <xf numFmtId="188" fontId="70" fillId="0" borderId="0" xfId="93" applyNumberFormat="1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3" fillId="0" borderId="0" xfId="0" applyFont="1">
      <alignment vertical="center"/>
    </xf>
    <xf numFmtId="0" fontId="73" fillId="0" borderId="0" xfId="92" applyFont="1" applyAlignment="1">
      <alignment vertical="center" wrapText="1"/>
    </xf>
    <xf numFmtId="0" fontId="73" fillId="0" borderId="0" xfId="92" applyFont="1">
      <alignment vertical="center"/>
    </xf>
    <xf numFmtId="188" fontId="70" fillId="0" borderId="48" xfId="93" applyNumberFormat="1" applyFont="1" applyBorder="1" applyAlignment="1">
      <alignment vertical="center" wrapText="1"/>
    </xf>
    <xf numFmtId="188" fontId="70" fillId="0" borderId="49" xfId="93" applyNumberFormat="1" applyFont="1" applyBorder="1" applyAlignment="1">
      <alignment vertical="center" wrapText="1"/>
    </xf>
    <xf numFmtId="188" fontId="70" fillId="0" borderId="50" xfId="93" applyNumberFormat="1" applyFont="1" applyBorder="1" applyAlignment="1">
      <alignment vertical="center" wrapText="1"/>
    </xf>
    <xf numFmtId="0" fontId="69" fillId="0" borderId="51" xfId="0" applyFont="1" applyBorder="1" applyAlignment="1">
      <alignment horizontal="left" vertical="center" shrinkToFit="1"/>
    </xf>
    <xf numFmtId="0" fontId="69" fillId="0" borderId="52" xfId="0" applyFont="1" applyBorder="1" applyAlignment="1">
      <alignment horizontal="left" vertical="center" shrinkToFit="1"/>
    </xf>
    <xf numFmtId="0" fontId="69" fillId="0" borderId="53" xfId="0" applyFont="1" applyBorder="1" applyAlignment="1">
      <alignment horizontal="left" vertical="center" shrinkToFit="1"/>
    </xf>
    <xf numFmtId="0" fontId="69" fillId="0" borderId="51" xfId="0" applyFont="1" applyBorder="1" applyAlignment="1">
      <alignment horizontal="center" vertical="center" shrinkToFit="1"/>
    </xf>
    <xf numFmtId="0" fontId="69" fillId="0" borderId="52" xfId="0" applyFont="1" applyBorder="1" applyAlignment="1">
      <alignment horizontal="center" vertical="center" shrinkToFit="1"/>
    </xf>
    <xf numFmtId="0" fontId="91" fillId="2" borderId="0" xfId="2" applyFont="1" applyFill="1" applyAlignment="1">
      <alignment horizontal="center"/>
    </xf>
    <xf numFmtId="0" fontId="93" fillId="2" borderId="0" xfId="2" applyFont="1" applyFill="1" applyAlignment="1">
      <alignment horizontal="center"/>
    </xf>
    <xf numFmtId="0" fontId="3" fillId="2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3" fillId="2" borderId="0" xfId="2" applyFont="1" applyFill="1" applyAlignment="1">
      <alignment horizontal="right" vertical="center"/>
    </xf>
    <xf numFmtId="31" fontId="3" fillId="2" borderId="0" xfId="2" applyNumberFormat="1" applyFont="1" applyFill="1" applyAlignment="1">
      <alignment horizontal="left" vertical="center"/>
    </xf>
    <xf numFmtId="31" fontId="3" fillId="2" borderId="0" xfId="2" applyNumberFormat="1" applyFont="1" applyFill="1" applyAlignment="1">
      <alignment vertical="center"/>
    </xf>
    <xf numFmtId="0" fontId="95" fillId="2" borderId="0" xfId="96" applyFill="1" applyAlignment="1">
      <alignment vertical="center"/>
    </xf>
    <xf numFmtId="0" fontId="6" fillId="2" borderId="0" xfId="2" applyFont="1" applyFill="1" applyAlignment="1">
      <alignment horizontal="right" vertical="center"/>
    </xf>
    <xf numFmtId="0" fontId="5" fillId="2" borderId="0" xfId="2" applyFont="1" applyFill="1" applyAlignment="1">
      <alignment horizontal="right" vertical="center"/>
    </xf>
    <xf numFmtId="42" fontId="5" fillId="2" borderId="0" xfId="2" applyNumberFormat="1" applyFont="1" applyFill="1" applyAlignment="1">
      <alignment horizontal="right" vertical="center"/>
    </xf>
    <xf numFmtId="42" fontId="5" fillId="2" borderId="0" xfId="2" applyNumberFormat="1" applyFont="1" applyFill="1" applyAlignment="1">
      <alignment vertical="center"/>
    </xf>
    <xf numFmtId="0" fontId="3" fillId="2" borderId="0" xfId="2" applyFont="1" applyFill="1" applyAlignment="1">
      <alignment horizontal="left" vertical="center"/>
    </xf>
    <xf numFmtId="0" fontId="5" fillId="3" borderId="55" xfId="2" applyFont="1" applyFill="1" applyBorder="1" applyAlignment="1">
      <alignment horizontal="center" vertical="center"/>
    </xf>
    <xf numFmtId="0" fontId="5" fillId="3" borderId="56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distributed" vertical="center"/>
    </xf>
    <xf numFmtId="0" fontId="3" fillId="2" borderId="59" xfId="2" applyFont="1" applyFill="1" applyBorder="1" applyAlignment="1">
      <alignment horizontal="center" vertical="center"/>
    </xf>
    <xf numFmtId="0" fontId="3" fillId="2" borderId="60" xfId="2" applyFont="1" applyFill="1" applyBorder="1" applyAlignment="1">
      <alignment horizontal="left" vertical="center"/>
    </xf>
    <xf numFmtId="0" fontId="3" fillId="2" borderId="61" xfId="97" applyFont="1" applyFill="1" applyBorder="1" applyAlignment="1">
      <alignment vertical="center"/>
    </xf>
    <xf numFmtId="0" fontId="3" fillId="2" borderId="59" xfId="97" applyFont="1" applyFill="1" applyBorder="1" applyAlignment="1">
      <alignment vertical="center"/>
    </xf>
    <xf numFmtId="0" fontId="3" fillId="2" borderId="60" xfId="97" applyFont="1" applyFill="1" applyBorder="1" applyAlignment="1">
      <alignment horizontal="center" vertical="center"/>
    </xf>
    <xf numFmtId="190" fontId="3" fillId="2" borderId="60" xfId="97" applyNumberFormat="1" applyFont="1" applyFill="1" applyBorder="1" applyAlignment="1">
      <alignment vertical="center"/>
    </xf>
    <xf numFmtId="190" fontId="3" fillId="2" borderId="0" xfId="97" applyNumberFormat="1" applyFont="1" applyFill="1" applyAlignment="1">
      <alignment vertical="center"/>
    </xf>
    <xf numFmtId="0" fontId="3" fillId="2" borderId="63" xfId="2" applyFont="1" applyFill="1" applyBorder="1" applyAlignment="1">
      <alignment horizontal="center" vertical="center"/>
    </xf>
    <xf numFmtId="0" fontId="3" fillId="2" borderId="64" xfId="2" applyFont="1" applyFill="1" applyBorder="1" applyAlignment="1">
      <alignment vertical="center"/>
    </xf>
    <xf numFmtId="0" fontId="3" fillId="2" borderId="67" xfId="97" quotePrefix="1" applyFont="1" applyFill="1" applyBorder="1" applyAlignment="1">
      <alignment vertical="center"/>
    </xf>
    <xf numFmtId="0" fontId="3" fillId="2" borderId="64" xfId="97" applyFont="1" applyFill="1" applyBorder="1" applyAlignment="1">
      <alignment horizontal="center" vertical="center"/>
    </xf>
    <xf numFmtId="190" fontId="3" fillId="2" borderId="64" xfId="97" applyNumberFormat="1" applyFont="1" applyFill="1" applyBorder="1" applyAlignment="1">
      <alignment vertical="center"/>
    </xf>
    <xf numFmtId="0" fontId="6" fillId="2" borderId="67" xfId="97" quotePrefix="1" applyFont="1" applyFill="1" applyBorder="1" applyAlignment="1">
      <alignment horizontal="left" vertical="center"/>
    </xf>
    <xf numFmtId="0" fontId="3" fillId="2" borderId="66" xfId="2" applyFont="1" applyFill="1" applyBorder="1" applyAlignment="1">
      <alignment horizontal="center" vertical="center"/>
    </xf>
    <xf numFmtId="0" fontId="3" fillId="2" borderId="67" xfId="2" applyFont="1" applyFill="1" applyBorder="1" applyAlignment="1">
      <alignment vertical="center"/>
    </xf>
    <xf numFmtId="0" fontId="3" fillId="2" borderId="67" xfId="97" quotePrefix="1" applyFont="1" applyFill="1" applyBorder="1" applyAlignment="1">
      <alignment horizontal="left" vertical="center"/>
    </xf>
    <xf numFmtId="0" fontId="3" fillId="2" borderId="67" xfId="98" applyFont="1" applyFill="1" applyBorder="1" applyAlignment="1">
      <alignment horizontal="center" vertical="center"/>
    </xf>
    <xf numFmtId="190" fontId="3" fillId="2" borderId="67" xfId="97" applyNumberFormat="1" applyFont="1" applyFill="1" applyBorder="1" applyAlignment="1">
      <alignment vertical="center"/>
    </xf>
    <xf numFmtId="0" fontId="3" fillId="2" borderId="67" xfId="97" applyFont="1" applyFill="1" applyBorder="1" applyAlignment="1">
      <alignment horizontal="center" vertical="center"/>
    </xf>
    <xf numFmtId="41" fontId="3" fillId="2" borderId="67" xfId="98" applyNumberFormat="1" applyFont="1" applyFill="1" applyBorder="1" applyAlignment="1">
      <alignment vertical="center"/>
    </xf>
    <xf numFmtId="0" fontId="3" fillId="2" borderId="65" xfId="97" applyFont="1" applyFill="1" applyBorder="1" applyAlignment="1">
      <alignment horizontal="center" vertical="center"/>
    </xf>
    <xf numFmtId="0" fontId="3" fillId="2" borderId="66" xfId="97" applyFont="1" applyFill="1" applyBorder="1" applyAlignment="1">
      <alignment horizontal="center" vertical="center"/>
    </xf>
    <xf numFmtId="0" fontId="3" fillId="2" borderId="67" xfId="97" quotePrefix="1" applyFont="1" applyFill="1" applyBorder="1" applyAlignment="1">
      <alignment horizontal="center" vertical="center"/>
    </xf>
    <xf numFmtId="0" fontId="3" fillId="2" borderId="67" xfId="97" applyFont="1" applyFill="1" applyBorder="1" applyAlignment="1">
      <alignment vertical="center"/>
    </xf>
    <xf numFmtId="0" fontId="3" fillId="2" borderId="67" xfId="98" applyFont="1" applyFill="1" applyBorder="1" applyAlignment="1">
      <alignment horizontal="right" vertical="center"/>
    </xf>
    <xf numFmtId="0" fontId="3" fillId="2" borderId="69" xfId="2" applyFont="1" applyFill="1" applyBorder="1" applyAlignment="1">
      <alignment vertical="center"/>
    </xf>
    <xf numFmtId="0" fontId="3" fillId="2" borderId="70" xfId="97" applyFont="1" applyFill="1" applyBorder="1" applyAlignment="1">
      <alignment horizontal="center" vertical="center"/>
    </xf>
    <xf numFmtId="0" fontId="3" fillId="2" borderId="71" xfId="97" applyFont="1" applyFill="1" applyBorder="1" applyAlignment="1">
      <alignment horizontal="center" vertical="center"/>
    </xf>
    <xf numFmtId="0" fontId="3" fillId="2" borderId="69" xfId="97" applyFont="1" applyFill="1" applyBorder="1" applyAlignment="1">
      <alignment vertical="center"/>
    </xf>
    <xf numFmtId="0" fontId="3" fillId="2" borderId="69" xfId="98" applyFont="1" applyFill="1" applyBorder="1" applyAlignment="1">
      <alignment horizontal="right" vertical="center"/>
    </xf>
    <xf numFmtId="41" fontId="3" fillId="2" borderId="69" xfId="98" applyNumberFormat="1" applyFont="1" applyFill="1" applyBorder="1" applyAlignment="1">
      <alignment vertical="center"/>
    </xf>
    <xf numFmtId="0" fontId="10" fillId="2" borderId="75" xfId="2" applyFont="1" applyFill="1" applyBorder="1" applyAlignment="1">
      <alignment horizontal="right" vertical="center"/>
    </xf>
    <xf numFmtId="41" fontId="3" fillId="2" borderId="0" xfId="2" applyNumberFormat="1" applyFont="1" applyFill="1" applyAlignment="1">
      <alignment vertical="center"/>
    </xf>
    <xf numFmtId="0" fontId="96" fillId="3" borderId="79" xfId="2" applyFont="1" applyFill="1" applyBorder="1" applyAlignment="1">
      <alignment horizontal="right" vertical="center"/>
    </xf>
    <xf numFmtId="3" fontId="3" fillId="2" borderId="0" xfId="2" applyNumberFormat="1" applyFont="1" applyFill="1" applyAlignment="1">
      <alignment vertical="center"/>
    </xf>
    <xf numFmtId="41" fontId="69" fillId="0" borderId="51" xfId="94" applyFont="1" applyFill="1" applyBorder="1" applyAlignment="1">
      <alignment vertical="center" shrinkToFit="1"/>
    </xf>
    <xf numFmtId="41" fontId="69" fillId="0" borderId="52" xfId="94" applyFont="1" applyFill="1" applyBorder="1" applyAlignment="1">
      <alignment vertical="center" shrinkToFit="1"/>
    </xf>
    <xf numFmtId="41" fontId="69" fillId="0" borderId="53" xfId="94" applyFont="1" applyFill="1" applyBorder="1" applyAlignment="1">
      <alignment vertical="center" shrinkToFit="1"/>
    </xf>
    <xf numFmtId="41" fontId="70" fillId="0" borderId="51" xfId="94" applyFont="1" applyFill="1" applyBorder="1" applyAlignment="1">
      <alignment vertical="center" shrinkToFit="1"/>
    </xf>
    <xf numFmtId="41" fontId="70" fillId="0" borderId="52" xfId="94" applyFont="1" applyFill="1" applyBorder="1" applyAlignment="1">
      <alignment vertical="center" shrinkToFit="1"/>
    </xf>
    <xf numFmtId="41" fontId="70" fillId="0" borderId="53" xfId="94" applyFont="1" applyFill="1" applyBorder="1" applyAlignment="1">
      <alignment vertical="center" shrinkToFit="1"/>
    </xf>
    <xf numFmtId="0" fontId="69" fillId="0" borderId="54" xfId="95" applyNumberFormat="1" applyFont="1" applyFill="1" applyBorder="1" applyAlignment="1">
      <alignment vertical="center" wrapText="1"/>
    </xf>
    <xf numFmtId="0" fontId="69" fillId="0" borderId="51" xfId="0" applyFont="1" applyBorder="1" applyAlignment="1">
      <alignment vertical="center" shrinkToFit="1"/>
    </xf>
    <xf numFmtId="0" fontId="69" fillId="0" borderId="52" xfId="0" applyFont="1" applyBorder="1" applyAlignment="1">
      <alignment vertical="center" shrinkToFit="1"/>
    </xf>
    <xf numFmtId="0" fontId="69" fillId="0" borderId="53" xfId="0" applyFont="1" applyBorder="1" applyAlignment="1">
      <alignment vertical="center" shrinkToFit="1"/>
    </xf>
    <xf numFmtId="41" fontId="72" fillId="27" borderId="29" xfId="0" applyNumberFormat="1" applyFont="1" applyFill="1" applyBorder="1">
      <alignment vertical="center"/>
    </xf>
    <xf numFmtId="41" fontId="72" fillId="27" borderId="37" xfId="0" applyNumberFormat="1" applyFont="1" applyFill="1" applyBorder="1">
      <alignment vertical="center"/>
    </xf>
    <xf numFmtId="41" fontId="72" fillId="27" borderId="41" xfId="0" applyNumberFormat="1" applyFont="1" applyFill="1" applyBorder="1">
      <alignment vertical="center"/>
    </xf>
    <xf numFmtId="41" fontId="60" fillId="0" borderId="0" xfId="92" applyNumberFormat="1">
      <alignment vertical="center"/>
    </xf>
    <xf numFmtId="43" fontId="60" fillId="0" borderId="0" xfId="92" applyNumberFormat="1">
      <alignment vertical="center"/>
    </xf>
    <xf numFmtId="2" fontId="60" fillId="0" borderId="0" xfId="92" applyNumberFormat="1">
      <alignment vertical="center"/>
    </xf>
    <xf numFmtId="0" fontId="56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0" fillId="0" borderId="0" xfId="92" applyFont="1">
      <alignment vertical="center"/>
    </xf>
    <xf numFmtId="0" fontId="89" fillId="4" borderId="0" xfId="92" applyFont="1" applyFill="1" applyAlignment="1">
      <alignment horizontal="center" vertical="center"/>
    </xf>
    <xf numFmtId="0" fontId="82" fillId="0" borderId="0" xfId="92" applyFont="1" applyAlignment="1">
      <alignment vertical="center" wrapText="1"/>
    </xf>
    <xf numFmtId="0" fontId="82" fillId="0" borderId="0" xfId="92" applyFont="1">
      <alignment vertical="center"/>
    </xf>
    <xf numFmtId="0" fontId="57" fillId="0" borderId="0" xfId="92" applyFont="1">
      <alignment vertical="center"/>
    </xf>
    <xf numFmtId="0" fontId="0" fillId="0" borderId="0" xfId="0">
      <alignment vertical="center"/>
    </xf>
    <xf numFmtId="0" fontId="60" fillId="0" borderId="0" xfId="92">
      <alignment vertical="center"/>
    </xf>
    <xf numFmtId="189" fontId="82" fillId="0" borderId="20" xfId="9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2" fillId="0" borderId="19" xfId="92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3" fillId="0" borderId="46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3" fillId="0" borderId="42" xfId="0" applyFont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3" fillId="0" borderId="23" xfId="0" applyFont="1" applyBorder="1" applyAlignment="1">
      <alignment horizontal="center" vertical="center" wrapText="1"/>
    </xf>
    <xf numFmtId="0" fontId="72" fillId="27" borderId="36" xfId="0" applyFont="1" applyFill="1" applyBorder="1" applyAlignment="1">
      <alignment horizontal="center" vertical="center"/>
    </xf>
    <xf numFmtId="0" fontId="72" fillId="27" borderId="1" xfId="0" applyFont="1" applyFill="1" applyBorder="1" applyAlignment="1">
      <alignment horizontal="center" vertical="center"/>
    </xf>
    <xf numFmtId="0" fontId="72" fillId="27" borderId="38" xfId="0" applyFont="1" applyFill="1" applyBorder="1" applyAlignment="1">
      <alignment horizontal="center" vertical="center"/>
    </xf>
    <xf numFmtId="0" fontId="72" fillId="27" borderId="39" xfId="0" applyFont="1" applyFill="1" applyBorder="1" applyAlignment="1">
      <alignment horizontal="center" vertical="center"/>
    </xf>
    <xf numFmtId="0" fontId="73" fillId="0" borderId="45" xfId="0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2" fillId="27" borderId="25" xfId="0" applyFont="1" applyFill="1" applyBorder="1" applyAlignment="1">
      <alignment horizontal="center" vertical="center"/>
    </xf>
    <xf numFmtId="0" fontId="72" fillId="27" borderId="26" xfId="0" applyFont="1" applyFill="1" applyBorder="1" applyAlignment="1">
      <alignment horizontal="center" vertical="center"/>
    </xf>
    <xf numFmtId="0" fontId="62" fillId="26" borderId="0" xfId="0" applyFont="1" applyFill="1" applyAlignment="1">
      <alignment horizontal="left" vertical="center"/>
    </xf>
    <xf numFmtId="0" fontId="61" fillId="26" borderId="0" xfId="0" applyFont="1" applyFill="1" applyAlignment="1">
      <alignment horizontal="center"/>
    </xf>
    <xf numFmtId="0" fontId="67" fillId="26" borderId="0" xfId="0" applyFont="1" applyFill="1" applyAlignment="1">
      <alignment horizontal="left" vertical="center"/>
    </xf>
    <xf numFmtId="0" fontId="66" fillId="26" borderId="0" xfId="0" applyFont="1" applyFill="1" applyAlignment="1">
      <alignment horizontal="left" vertical="center"/>
    </xf>
    <xf numFmtId="0" fontId="69" fillId="27" borderId="43" xfId="0" applyFont="1" applyFill="1" applyBorder="1" applyAlignment="1">
      <alignment horizontal="center" vertical="center" shrinkToFit="1"/>
    </xf>
    <xf numFmtId="0" fontId="69" fillId="27" borderId="44" xfId="0" applyFont="1" applyFill="1" applyBorder="1" applyAlignment="1">
      <alignment horizontal="center" vertical="center" shrinkToFit="1"/>
    </xf>
    <xf numFmtId="0" fontId="69" fillId="27" borderId="27" xfId="0" applyFont="1" applyFill="1" applyBorder="1" applyAlignment="1">
      <alignment horizontal="center" vertical="center" shrinkToFit="1"/>
    </xf>
    <xf numFmtId="0" fontId="69" fillId="27" borderId="3" xfId="0" applyFont="1" applyFill="1" applyBorder="1" applyAlignment="1">
      <alignment horizontal="center" vertical="center" shrinkToFit="1"/>
    </xf>
    <xf numFmtId="0" fontId="69" fillId="27" borderId="28" xfId="0" applyFont="1" applyFill="1" applyBorder="1" applyAlignment="1">
      <alignment horizontal="center" vertical="center" shrinkToFit="1"/>
    </xf>
    <xf numFmtId="0" fontId="69" fillId="27" borderId="4" xfId="0" applyFont="1" applyFill="1" applyBorder="1" applyAlignment="1">
      <alignment horizontal="center" vertical="center" shrinkToFit="1"/>
    </xf>
    <xf numFmtId="0" fontId="69" fillId="27" borderId="29" xfId="0" applyFont="1" applyFill="1" applyBorder="1" applyAlignment="1">
      <alignment horizontal="center" vertical="center" shrinkToFit="1"/>
    </xf>
    <xf numFmtId="0" fontId="69" fillId="27" borderId="30" xfId="0" applyFont="1" applyFill="1" applyBorder="1" applyAlignment="1">
      <alignment horizontal="center" vertical="center" shrinkToFit="1"/>
    </xf>
    <xf numFmtId="0" fontId="3" fillId="2" borderId="1" xfId="2" applyFont="1" applyFill="1" applyBorder="1" applyAlignment="1">
      <alignment horizontal="center" vertical="center"/>
    </xf>
    <xf numFmtId="0" fontId="3" fillId="2" borderId="74" xfId="2" applyFont="1" applyFill="1" applyBorder="1" applyAlignment="1">
      <alignment horizontal="center" vertical="center"/>
    </xf>
    <xf numFmtId="41" fontId="3" fillId="2" borderId="76" xfId="2" applyNumberFormat="1" applyFont="1" applyFill="1" applyBorder="1" applyAlignment="1">
      <alignment vertical="center"/>
    </xf>
    <xf numFmtId="41" fontId="3" fillId="2" borderId="1" xfId="2" applyNumberFormat="1" applyFont="1" applyFill="1" applyBorder="1" applyAlignment="1">
      <alignment vertical="center"/>
    </xf>
    <xf numFmtId="0" fontId="5" fillId="3" borderId="77" xfId="2" applyFont="1" applyFill="1" applyBorder="1" applyAlignment="1">
      <alignment horizontal="center" vertical="center"/>
    </xf>
    <xf numFmtId="0" fontId="5" fillId="3" borderId="78" xfId="2" applyFont="1" applyFill="1" applyBorder="1" applyAlignment="1">
      <alignment horizontal="center" vertical="center"/>
    </xf>
    <xf numFmtId="41" fontId="5" fillId="3" borderId="80" xfId="2" applyNumberFormat="1" applyFont="1" applyFill="1" applyBorder="1" applyAlignment="1">
      <alignment vertical="center"/>
    </xf>
    <xf numFmtId="41" fontId="5" fillId="3" borderId="77" xfId="2" applyNumberFormat="1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190" fontId="3" fillId="2" borderId="65" xfId="97" applyNumberFormat="1" applyFont="1" applyFill="1" applyBorder="1" applyAlignment="1">
      <alignment horizontal="right" vertical="center"/>
    </xf>
    <xf numFmtId="190" fontId="3" fillId="2" borderId="68" xfId="97" applyNumberFormat="1" applyFont="1" applyFill="1" applyBorder="1" applyAlignment="1">
      <alignment horizontal="right" vertical="center"/>
    </xf>
    <xf numFmtId="190" fontId="3" fillId="2" borderId="72" xfId="97" applyNumberFormat="1" applyFont="1" applyFill="1" applyBorder="1" applyAlignment="1">
      <alignment horizontal="right" vertical="center"/>
    </xf>
    <xf numFmtId="190" fontId="3" fillId="2" borderId="73" xfId="97" applyNumberFormat="1" applyFont="1" applyFill="1" applyBorder="1" applyAlignment="1">
      <alignment horizontal="right" vertical="center"/>
    </xf>
    <xf numFmtId="0" fontId="3" fillId="2" borderId="65" xfId="97" applyFont="1" applyFill="1" applyBorder="1" applyAlignment="1">
      <alignment horizontal="left" vertical="center"/>
    </xf>
    <xf numFmtId="0" fontId="3" fillId="2" borderId="66" xfId="97" applyFont="1" applyFill="1" applyBorder="1" applyAlignment="1">
      <alignment horizontal="left" vertical="center"/>
    </xf>
    <xf numFmtId="0" fontId="3" fillId="2" borderId="65" xfId="2" applyFont="1" applyFill="1" applyBorder="1" applyAlignment="1">
      <alignment horizontal="left" vertical="center"/>
    </xf>
    <xf numFmtId="0" fontId="3" fillId="2" borderId="66" xfId="2" applyFont="1" applyFill="1" applyBorder="1" applyAlignment="1">
      <alignment horizontal="left" vertical="center"/>
    </xf>
    <xf numFmtId="190" fontId="3" fillId="2" borderId="62" xfId="97" applyNumberFormat="1" applyFont="1" applyFill="1" applyBorder="1" applyAlignment="1">
      <alignment vertical="center"/>
    </xf>
    <xf numFmtId="190" fontId="3" fillId="2" borderId="19" xfId="97" applyNumberFormat="1" applyFont="1" applyFill="1" applyBorder="1" applyAlignment="1">
      <alignment vertical="center"/>
    </xf>
    <xf numFmtId="190" fontId="3" fillId="2" borderId="65" xfId="97" applyNumberFormat="1" applyFont="1" applyFill="1" applyBorder="1" applyAlignment="1">
      <alignment vertical="center"/>
    </xf>
    <xf numFmtId="190" fontId="3" fillId="2" borderId="68" xfId="97" applyNumberFormat="1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2" borderId="0" xfId="91" applyFont="1" applyFill="1" applyAlignment="1">
      <alignment vertical="center"/>
    </xf>
    <xf numFmtId="0" fontId="5" fillId="3" borderId="56" xfId="2" applyFont="1" applyFill="1" applyBorder="1" applyAlignment="1">
      <alignment horizontal="center" vertical="center"/>
    </xf>
    <xf numFmtId="0" fontId="5" fillId="3" borderId="57" xfId="2" applyFont="1" applyFill="1" applyBorder="1" applyAlignment="1">
      <alignment horizontal="center" vertical="center"/>
    </xf>
    <xf numFmtId="0" fontId="5" fillId="3" borderId="58" xfId="2" applyFont="1" applyFill="1" applyBorder="1" applyAlignment="1">
      <alignment horizontal="center" vertical="center"/>
    </xf>
    <xf numFmtId="0" fontId="91" fillId="2" borderId="0" xfId="2" applyFont="1" applyFill="1" applyAlignment="1">
      <alignment horizontal="center"/>
    </xf>
    <xf numFmtId="0" fontId="3" fillId="2" borderId="0" xfId="9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12" fillId="4" borderId="22" xfId="2" applyFont="1" applyFill="1" applyBorder="1" applyAlignment="1">
      <alignment horizontal="left" vertical="center"/>
    </xf>
    <xf numFmtId="0" fontId="77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0" fontId="82" fillId="0" borderId="19" xfId="0" applyFont="1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89" fontId="82" fillId="0" borderId="20" xfId="0" applyNumberFormat="1" applyFont="1" applyBorder="1" applyAlignment="1">
      <alignment horizontal="center" vertical="center"/>
    </xf>
    <xf numFmtId="189" fontId="82" fillId="0" borderId="20" xfId="0" applyNumberFormat="1" applyFont="1" applyBorder="1">
      <alignment vertical="center"/>
    </xf>
    <xf numFmtId="0" fontId="82" fillId="0" borderId="22" xfId="92" applyFont="1" applyBorder="1">
      <alignment vertical="center"/>
    </xf>
    <xf numFmtId="0" fontId="0" fillId="0" borderId="22" xfId="0" applyBorder="1">
      <alignment vertical="center"/>
    </xf>
    <xf numFmtId="0" fontId="85" fillId="0" borderId="0" xfId="92" applyFont="1">
      <alignment vertical="center"/>
    </xf>
    <xf numFmtId="0" fontId="86" fillId="0" borderId="0" xfId="92" applyFont="1">
      <alignment vertical="center"/>
    </xf>
    <xf numFmtId="0" fontId="82" fillId="0" borderId="0" xfId="92" applyFont="1" applyAlignment="1">
      <alignment horizontal="left" vertical="center"/>
    </xf>
    <xf numFmtId="0" fontId="60" fillId="0" borderId="0" xfId="92" applyAlignment="1">
      <alignment horizontal="left" vertical="center"/>
    </xf>
  </cellXfs>
  <cellStyles count="99">
    <cellStyle name="_알리오스넷비교(발송051111)" xfId="6" xr:uid="{00000000-0005-0000-0000-000000000000}"/>
    <cellStyle name="_평창군 민방위 경보설계서" xfId="7" xr:uid="{00000000-0005-0000-0000-000001000000}"/>
    <cellStyle name="Accent1" xfId="8" xr:uid="{00000000-0005-0000-0000-000002000000}"/>
    <cellStyle name="Accent1 - 20%" xfId="9" xr:uid="{00000000-0005-0000-0000-000003000000}"/>
    <cellStyle name="Accent1 - 40%" xfId="10" xr:uid="{00000000-0005-0000-0000-000004000000}"/>
    <cellStyle name="Accent1 - 60%" xfId="11" xr:uid="{00000000-0005-0000-0000-000005000000}"/>
    <cellStyle name="Accent2" xfId="12" xr:uid="{00000000-0005-0000-0000-000006000000}"/>
    <cellStyle name="Accent2 - 20%" xfId="13" xr:uid="{00000000-0005-0000-0000-000007000000}"/>
    <cellStyle name="Accent2 - 40%" xfId="14" xr:uid="{00000000-0005-0000-0000-000008000000}"/>
    <cellStyle name="Accent2 - 60%" xfId="15" xr:uid="{00000000-0005-0000-0000-000009000000}"/>
    <cellStyle name="Accent3" xfId="16" xr:uid="{00000000-0005-0000-0000-00000A000000}"/>
    <cellStyle name="Accent3 - 20%" xfId="17" xr:uid="{00000000-0005-0000-0000-00000B000000}"/>
    <cellStyle name="Accent3 - 40%" xfId="18" xr:uid="{00000000-0005-0000-0000-00000C000000}"/>
    <cellStyle name="Accent3 - 60%" xfId="19" xr:uid="{00000000-0005-0000-0000-00000D000000}"/>
    <cellStyle name="Accent4" xfId="20" xr:uid="{00000000-0005-0000-0000-00000E000000}"/>
    <cellStyle name="Accent4 - 20%" xfId="21" xr:uid="{00000000-0005-0000-0000-00000F000000}"/>
    <cellStyle name="Accent4 - 40%" xfId="22" xr:uid="{00000000-0005-0000-0000-000010000000}"/>
    <cellStyle name="Accent4 - 60%" xfId="23" xr:uid="{00000000-0005-0000-0000-000011000000}"/>
    <cellStyle name="Accent5" xfId="24" xr:uid="{00000000-0005-0000-0000-000012000000}"/>
    <cellStyle name="Accent5 - 20%" xfId="25" xr:uid="{00000000-0005-0000-0000-000013000000}"/>
    <cellStyle name="Accent5 - 40%" xfId="26" xr:uid="{00000000-0005-0000-0000-000014000000}"/>
    <cellStyle name="Accent5 - 60%" xfId="27" xr:uid="{00000000-0005-0000-0000-000015000000}"/>
    <cellStyle name="Accent6" xfId="28" xr:uid="{00000000-0005-0000-0000-000016000000}"/>
    <cellStyle name="Accent6 - 20%" xfId="29" xr:uid="{00000000-0005-0000-0000-000017000000}"/>
    <cellStyle name="Accent6 - 40%" xfId="30" xr:uid="{00000000-0005-0000-0000-000018000000}"/>
    <cellStyle name="Accent6 - 60%" xfId="31" xr:uid="{00000000-0005-0000-0000-000019000000}"/>
    <cellStyle name="AeE­ [0]_PERSONAL" xfId="32" xr:uid="{00000000-0005-0000-0000-00001A000000}"/>
    <cellStyle name="AeE­_PERSONAL" xfId="33" xr:uid="{00000000-0005-0000-0000-00001B000000}"/>
    <cellStyle name="ALIGNMENT" xfId="34" xr:uid="{00000000-0005-0000-0000-00001C000000}"/>
    <cellStyle name="Bad" xfId="35" xr:uid="{00000000-0005-0000-0000-00001D000000}"/>
    <cellStyle name="C￥AØ_PERSONAL" xfId="36" xr:uid="{00000000-0005-0000-0000-00001E000000}"/>
    <cellStyle name="Calc Currency (0)" xfId="37" xr:uid="{00000000-0005-0000-0000-00001F000000}"/>
    <cellStyle name="Calculation" xfId="38" xr:uid="{00000000-0005-0000-0000-000020000000}"/>
    <cellStyle name="category" xfId="39" xr:uid="{00000000-0005-0000-0000-000021000000}"/>
    <cellStyle name="Check Cell" xfId="40" xr:uid="{00000000-0005-0000-0000-000022000000}"/>
    <cellStyle name="Comma [0]_ SG&amp;A Bridge " xfId="41" xr:uid="{00000000-0005-0000-0000-000023000000}"/>
    <cellStyle name="comma zerodec" xfId="42" xr:uid="{00000000-0005-0000-0000-000024000000}"/>
    <cellStyle name="Comma_ SG&amp;A Bridge " xfId="43" xr:uid="{00000000-0005-0000-0000-000025000000}"/>
    <cellStyle name="Currency [0]_ SG&amp;A Bridge " xfId="44" xr:uid="{00000000-0005-0000-0000-000026000000}"/>
    <cellStyle name="Currency_ SG&amp;A Bridge " xfId="45" xr:uid="{00000000-0005-0000-0000-000027000000}"/>
    <cellStyle name="Currency1" xfId="46" xr:uid="{00000000-0005-0000-0000-000028000000}"/>
    <cellStyle name="Dollar (zero dec)" xfId="47" xr:uid="{00000000-0005-0000-0000-000029000000}"/>
    <cellStyle name="Emphasis 1" xfId="48" xr:uid="{00000000-0005-0000-0000-00002A000000}"/>
    <cellStyle name="Emphasis 2" xfId="49" xr:uid="{00000000-0005-0000-0000-00002B000000}"/>
    <cellStyle name="Emphasis 3" xfId="50" xr:uid="{00000000-0005-0000-0000-00002C000000}"/>
    <cellStyle name="Good" xfId="51" xr:uid="{00000000-0005-0000-0000-00002D000000}"/>
    <cellStyle name="Grey" xfId="52" xr:uid="{00000000-0005-0000-0000-00002E000000}"/>
    <cellStyle name="HEADER" xfId="53" xr:uid="{00000000-0005-0000-0000-00002F000000}"/>
    <cellStyle name="Header1" xfId="54" xr:uid="{00000000-0005-0000-0000-000030000000}"/>
    <cellStyle name="Header2" xfId="55" xr:uid="{00000000-0005-0000-0000-000031000000}"/>
    <cellStyle name="Heading 1" xfId="56" xr:uid="{00000000-0005-0000-0000-000032000000}"/>
    <cellStyle name="Heading 2" xfId="57" xr:uid="{00000000-0005-0000-0000-000033000000}"/>
    <cellStyle name="Heading 3" xfId="58" xr:uid="{00000000-0005-0000-0000-000034000000}"/>
    <cellStyle name="Heading 4" xfId="59" xr:uid="{00000000-0005-0000-0000-000035000000}"/>
    <cellStyle name="Input" xfId="60" xr:uid="{00000000-0005-0000-0000-000036000000}"/>
    <cellStyle name="Input [yellow]" xfId="61" xr:uid="{00000000-0005-0000-0000-000037000000}"/>
    <cellStyle name="Linked Cell" xfId="62" xr:uid="{00000000-0005-0000-0000-000038000000}"/>
    <cellStyle name="LongDesc" xfId="63" xr:uid="{00000000-0005-0000-0000-000039000000}"/>
    <cellStyle name="Model" xfId="64" xr:uid="{00000000-0005-0000-0000-00003A000000}"/>
    <cellStyle name="Neutral" xfId="65" xr:uid="{00000000-0005-0000-0000-00003B000000}"/>
    <cellStyle name="New" xfId="66" xr:uid="{00000000-0005-0000-0000-00003C000000}"/>
    <cellStyle name="Normal - Style1" xfId="67" xr:uid="{00000000-0005-0000-0000-00003D000000}"/>
    <cellStyle name="Normal_ SG&amp;A Bridge " xfId="68" xr:uid="{00000000-0005-0000-0000-00003E000000}"/>
    <cellStyle name="Note" xfId="69" xr:uid="{00000000-0005-0000-0000-00003F000000}"/>
    <cellStyle name="Output" xfId="70" xr:uid="{00000000-0005-0000-0000-000040000000}"/>
    <cellStyle name="Percent [2]" xfId="71" xr:uid="{00000000-0005-0000-0000-000041000000}"/>
    <cellStyle name="Released" xfId="72" xr:uid="{00000000-0005-0000-0000-000042000000}"/>
    <cellStyle name="Sheet Title" xfId="73" xr:uid="{00000000-0005-0000-0000-000043000000}"/>
    <cellStyle name="subhead" xfId="74" xr:uid="{00000000-0005-0000-0000-000044000000}"/>
    <cellStyle name="Total" xfId="75" xr:uid="{00000000-0005-0000-0000-000045000000}"/>
    <cellStyle name="Warning Text" xfId="76" xr:uid="{00000000-0005-0000-0000-000046000000}"/>
    <cellStyle name="뒤에 오는 하이퍼링크" xfId="77" xr:uid="{00000000-0005-0000-0000-000047000000}"/>
    <cellStyle name="똿뗦먛귟 [0.00]_PRODUCT DETAIL Q1" xfId="78" xr:uid="{00000000-0005-0000-0000-000048000000}"/>
    <cellStyle name="똿뗦먛귟_PRODUCT DETAIL Q1" xfId="79" xr:uid="{00000000-0005-0000-0000-000049000000}"/>
    <cellStyle name="믅됞 [0.00]_PRODUCT DETAIL Q1" xfId="80" xr:uid="{00000000-0005-0000-0000-00004A000000}"/>
    <cellStyle name="믅됞_PRODUCT DETAIL Q1" xfId="81" xr:uid="{00000000-0005-0000-0000-00004B000000}"/>
    <cellStyle name="뷭?_BOOKSHIP" xfId="82" xr:uid="{00000000-0005-0000-0000-00004C000000}"/>
    <cellStyle name="쉼표 [0]" xfId="1" builtinId="6"/>
    <cellStyle name="쉼표 [0] 2" xfId="3" xr:uid="{00000000-0005-0000-0000-00004E000000}"/>
    <cellStyle name="쉼표 [0] 3" xfId="94" xr:uid="{DBA71CEB-B802-49FB-BE06-D9CC7B6FB322}"/>
    <cellStyle name="쉼표 [0] 3 3" xfId="95" xr:uid="{2FB81858-54F3-40FA-BB11-ED535972A98D}"/>
    <cellStyle name="스타일 1" xfId="83" xr:uid="{00000000-0005-0000-0000-00004F000000}"/>
    <cellStyle name="안건회계법인" xfId="84" xr:uid="{00000000-0005-0000-0000-000050000000}"/>
    <cellStyle name="지정되지 않음" xfId="85" xr:uid="{00000000-0005-0000-0000-000051000000}"/>
    <cellStyle name="콤마 [0]_(주)청보1" xfId="86" xr:uid="{00000000-0005-0000-0000-000052000000}"/>
    <cellStyle name="콤마_(주)청보1" xfId="87" xr:uid="{00000000-0005-0000-0000-000053000000}"/>
    <cellStyle name="표준" xfId="0" builtinId="0"/>
    <cellStyle name="표준 10" xfId="90" xr:uid="{00000000-0005-0000-0000-000055000000}"/>
    <cellStyle name="표준 2" xfId="2" xr:uid="{00000000-0005-0000-0000-000056000000}"/>
    <cellStyle name="표준 2 2" xfId="91" xr:uid="{00000000-0005-0000-0000-000057000000}"/>
    <cellStyle name="표준 2 3" xfId="92" xr:uid="{C6AACA5D-F73E-4E1B-A4E5-69A934E85446}"/>
    <cellStyle name="표준 3" xfId="88" xr:uid="{00000000-0005-0000-0000-000058000000}"/>
    <cellStyle name="표준 3 2" xfId="89" xr:uid="{00000000-0005-0000-0000-000059000000}"/>
    <cellStyle name="표준 4" xfId="5" xr:uid="{00000000-0005-0000-0000-00005A000000}"/>
    <cellStyle name="표준_0929 서울 이설공사자재" xfId="97" xr:uid="{E2D7188B-AE16-4A85-87F7-31F45A1D200D}"/>
    <cellStyle name="표준_1019 덕진구 예비품 " xfId="98" xr:uid="{AF7F7570-E59D-41E6-9F55-D09EE259E7C1}"/>
    <cellStyle name="표준_거제내역서" xfId="93" xr:uid="{1EC254F9-90F6-458D-9BEF-2971BB75D766}"/>
    <cellStyle name="표준_함체 교체비용 사천시 " xfId="4" xr:uid="{00000000-0005-0000-0000-00005D000000}"/>
    <cellStyle name="하이퍼링크" xfId="9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2</xdr:row>
      <xdr:rowOff>47626</xdr:rowOff>
    </xdr:from>
    <xdr:to>
      <xdr:col>3</xdr:col>
      <xdr:colOff>516835</xdr:colOff>
      <xdr:row>3</xdr:row>
      <xdr:rowOff>276225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DCCEEC6-1E58-448E-892B-C70E1E40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714376"/>
          <a:ext cx="1707461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4</xdr:row>
      <xdr:rowOff>209550</xdr:rowOff>
    </xdr:from>
    <xdr:to>
      <xdr:col>6</xdr:col>
      <xdr:colOff>771525</xdr:colOff>
      <xdr:row>8</xdr:row>
      <xdr:rowOff>85725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09AD7133-C017-4119-ABF5-275C31D9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828800"/>
          <a:ext cx="7334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537882</xdr:colOff>
      <xdr:row>3</xdr:row>
      <xdr:rowOff>142875</xdr:rowOff>
    </xdr:from>
    <xdr:to>
      <xdr:col>5</xdr:col>
      <xdr:colOff>661972</xdr:colOff>
      <xdr:row>5</xdr:row>
      <xdr:rowOff>190568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C3F2CF6-DB11-463B-AE0A-F32092CD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2794" y="1543610"/>
          <a:ext cx="1894619" cy="495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0</xdr:rowOff>
    </xdr:from>
    <xdr:to>
      <xdr:col>9</xdr:col>
      <xdr:colOff>76200</xdr:colOff>
      <xdr:row>0</xdr:row>
      <xdr:rowOff>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3E020B3E-8AC8-427E-862A-C6FFE467629C}"/>
            </a:ext>
          </a:extLst>
        </xdr:cNvPr>
        <xdr:cNvSpPr txBox="1">
          <a:spLocks noChangeArrowheads="1"/>
        </xdr:cNvSpPr>
      </xdr:nvSpPr>
      <xdr:spPr bwMode="auto">
        <a:xfrm>
          <a:off x="695325" y="0"/>
          <a:ext cx="51244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ko-KR" altLang="en-US" sz="2000" b="1" i="0" u="sng" strike="noStrike">
              <a:solidFill>
                <a:srgbClr val="000000"/>
              </a:solidFill>
              <a:latin typeface="바탕체"/>
              <a:ea typeface="바탕체"/>
            </a:rPr>
            <a:t>견    적    서</a:t>
          </a:r>
        </a:p>
      </xdr:txBody>
    </xdr:sp>
    <xdr:clientData/>
  </xdr:twoCellAnchor>
  <xdr:twoCellAnchor editAs="oneCell">
    <xdr:from>
      <xdr:col>7</xdr:col>
      <xdr:colOff>53340</xdr:colOff>
      <xdr:row>2</xdr:row>
      <xdr:rowOff>60960</xdr:rowOff>
    </xdr:from>
    <xdr:to>
      <xdr:col>9</xdr:col>
      <xdr:colOff>762000</xdr:colOff>
      <xdr:row>5</xdr:row>
      <xdr:rowOff>156127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B8FCDC8-EC15-4505-A8C2-556640483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465" y="1832610"/>
          <a:ext cx="2023110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185870</xdr:colOff>
      <xdr:row>8</xdr:row>
      <xdr:rowOff>31831</xdr:rowOff>
    </xdr:from>
    <xdr:to>
      <xdr:col>15</xdr:col>
      <xdr:colOff>152100</xdr:colOff>
      <xdr:row>11</xdr:row>
      <xdr:rowOff>103046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6104492-A15D-4C2A-89BB-32EBAF41B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902050">
          <a:off x="8429652" y="2941824"/>
          <a:ext cx="642715" cy="652030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8</xdr:row>
      <xdr:rowOff>66675</xdr:rowOff>
    </xdr:from>
    <xdr:to>
      <xdr:col>10</xdr:col>
      <xdr:colOff>85725</xdr:colOff>
      <xdr:row>11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4726472-0DA4-4B72-BF3F-2092D26B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981325"/>
          <a:ext cx="666750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9</xdr:col>
      <xdr:colOff>590550</xdr:colOff>
      <xdr:row>40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2DEC93-FB91-4663-B0ED-A5C727C6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6677025" cy="837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13</xdr:row>
      <xdr:rowOff>66675</xdr:rowOff>
    </xdr:from>
    <xdr:to>
      <xdr:col>9</xdr:col>
      <xdr:colOff>438150</xdr:colOff>
      <xdr:row>13</xdr:row>
      <xdr:rowOff>112394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41B798-CA15-4A3F-8A2D-1507CF4110D3}"/>
            </a:ext>
          </a:extLst>
        </xdr:cNvPr>
        <xdr:cNvSpPr/>
      </xdr:nvSpPr>
      <xdr:spPr>
        <a:xfrm>
          <a:off x="447675" y="2790825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457200</xdr:colOff>
      <xdr:row>21</xdr:row>
      <xdr:rowOff>57150</xdr:rowOff>
    </xdr:from>
    <xdr:to>
      <xdr:col>9</xdr:col>
      <xdr:colOff>447675</xdr:colOff>
      <xdr:row>21</xdr:row>
      <xdr:rowOff>102869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D599B4-D6F7-43D9-904A-0F59E797C075}"/>
            </a:ext>
          </a:extLst>
        </xdr:cNvPr>
        <xdr:cNvSpPr/>
      </xdr:nvSpPr>
      <xdr:spPr>
        <a:xfrm>
          <a:off x="457200" y="4457700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9</xdr:row>
      <xdr:rowOff>133350</xdr:rowOff>
    </xdr:from>
    <xdr:to>
      <xdr:col>8</xdr:col>
      <xdr:colOff>390525</xdr:colOff>
      <xdr:row>39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ECD52F-F839-4E5E-BC0D-C9E00C574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752850"/>
          <a:ext cx="84201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7</xdr:row>
      <xdr:rowOff>152400</xdr:rowOff>
    </xdr:from>
    <xdr:to>
      <xdr:col>5</xdr:col>
      <xdr:colOff>1028700</xdr:colOff>
      <xdr:row>9</xdr:row>
      <xdr:rowOff>171450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C7472A2-CBA0-4732-9640-7AC032E3E1AF}"/>
            </a:ext>
          </a:extLst>
        </xdr:cNvPr>
        <xdr:cNvCxnSpPr/>
      </xdr:nvCxnSpPr>
      <xdr:spPr>
        <a:xfrm flipV="1">
          <a:off x="2162175" y="3276600"/>
          <a:ext cx="41052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38100</xdr:rowOff>
    </xdr:from>
    <xdr:to>
      <xdr:col>1</xdr:col>
      <xdr:colOff>1019175</xdr:colOff>
      <xdr:row>25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FD94EB6-F4F8-4224-9900-ACDA196FF7F2}"/>
            </a:ext>
          </a:extLst>
        </xdr:cNvPr>
        <xdr:cNvSpPr/>
      </xdr:nvSpPr>
      <xdr:spPr>
        <a:xfrm>
          <a:off x="1457325" y="3867150"/>
          <a:ext cx="609600" cy="310515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0</xdr:col>
      <xdr:colOff>123825</xdr:colOff>
      <xdr:row>57</xdr:row>
      <xdr:rowOff>133350</xdr:rowOff>
    </xdr:from>
    <xdr:to>
      <xdr:col>8</xdr:col>
      <xdr:colOff>390525</xdr:colOff>
      <xdr:row>90</xdr:row>
      <xdr:rowOff>200025</xdr:rowOff>
    </xdr:to>
    <xdr:pic>
      <xdr:nvPicPr>
        <xdr:cNvPr id="5" name="그림 8">
          <a:extLst>
            <a:ext uri="{FF2B5EF4-FFF2-40B4-BE49-F238E27FC236}">
              <a16:creationId xmlns:a16="http://schemas.microsoft.com/office/drawing/2014/main" id="{C28EBC64-68D8-4875-B01F-50D16775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108275"/>
          <a:ext cx="8420100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1028700</xdr:colOff>
      <xdr:row>55</xdr:row>
      <xdr:rowOff>152400</xdr:rowOff>
    </xdr:from>
    <xdr:to>
      <xdr:col>6</xdr:col>
      <xdr:colOff>847725</xdr:colOff>
      <xdr:row>74</xdr:row>
      <xdr:rowOff>142875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9516CBA-8AD8-4AD7-B586-922C97893741}"/>
            </a:ext>
          </a:extLst>
        </xdr:cNvPr>
        <xdr:cNvCxnSpPr/>
      </xdr:nvCxnSpPr>
      <xdr:spPr>
        <a:xfrm flipH="1" flipV="1">
          <a:off x="6267450" y="27632025"/>
          <a:ext cx="866775" cy="404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74</xdr:row>
      <xdr:rowOff>133350</xdr:rowOff>
    </xdr:from>
    <xdr:to>
      <xdr:col>7</xdr:col>
      <xdr:colOff>514349</xdr:colOff>
      <xdr:row>90</xdr:row>
      <xdr:rowOff>57150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C480B3D-D58E-4C51-917C-0A24C5DD2D69}"/>
            </a:ext>
          </a:extLst>
        </xdr:cNvPr>
        <xdr:cNvSpPr/>
      </xdr:nvSpPr>
      <xdr:spPr>
        <a:xfrm>
          <a:off x="5667374" y="31670625"/>
          <a:ext cx="2181225" cy="3276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&#49884;&#52397;/My%20Documents/&#50976;&#54868;/&#50976;&#54868;&#44204;&#512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빌딩 안내"/>
      <sheetName val="갑지"/>
      <sheetName val="영상"/>
      <sheetName val="DPBX"/>
      <sheetName val="LAN"/>
      <sheetName val="통합배선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노임"/>
      <sheetName val="A 견적"/>
      <sheetName val="과천MAIN"/>
      <sheetName val="인건-측정"/>
      <sheetName val="工완성공사율"/>
      <sheetName val="재집"/>
      <sheetName val="직재"/>
      <sheetName val="관로공정"/>
      <sheetName val="산출금액내역"/>
      <sheetName val="__MAIN"/>
      <sheetName val="유화견적"/>
      <sheetName val="한일양산"/>
      <sheetName val="내역단가"/>
      <sheetName val="일위단가"/>
      <sheetName val="내역서"/>
      <sheetName val="집계표"/>
      <sheetName val="요율"/>
      <sheetName val="일위대가"/>
      <sheetName val="노임단가"/>
      <sheetName val="방송(체육관)"/>
      <sheetName val="수량산출"/>
      <sheetName val="수로단위수량"/>
      <sheetName val="969910( 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A9C0-16A3-4A01-994E-80E3863D5D50}">
  <sheetPr codeName="Sheet1"/>
  <dimension ref="A1:J31"/>
  <sheetViews>
    <sheetView view="pageBreakPreview" topLeftCell="A16" zoomScaleNormal="100" zoomScaleSheetLayoutView="100" workbookViewId="0">
      <selection activeCell="D19" sqref="D19"/>
    </sheetView>
  </sheetViews>
  <sheetFormatPr defaultRowHeight="16.5"/>
  <sheetData>
    <row r="1" spans="1:10" ht="26.25">
      <c r="A1" s="67"/>
      <c r="B1" s="67"/>
      <c r="C1" s="67"/>
      <c r="D1" s="67"/>
      <c r="E1" s="67"/>
      <c r="F1" s="67"/>
      <c r="G1" s="67"/>
      <c r="H1" s="67"/>
      <c r="I1" s="67"/>
      <c r="J1" s="67"/>
    </row>
    <row r="2" spans="1:10" ht="26.25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 ht="26.25">
      <c r="A3" s="67"/>
      <c r="B3" s="218"/>
      <c r="C3" s="218"/>
      <c r="D3" s="218"/>
      <c r="E3" s="80"/>
      <c r="F3" s="80"/>
      <c r="G3" s="80"/>
      <c r="H3" s="80"/>
      <c r="I3" s="67"/>
      <c r="J3" s="67"/>
    </row>
    <row r="4" spans="1:10" ht="26.25">
      <c r="A4" s="67"/>
      <c r="B4" s="218"/>
      <c r="C4" s="218"/>
      <c r="D4" s="218"/>
      <c r="E4" s="80"/>
      <c r="F4" s="80"/>
      <c r="G4" s="80"/>
      <c r="H4" s="80"/>
      <c r="I4" s="67"/>
      <c r="J4" s="67"/>
    </row>
    <row r="5" spans="1:10" ht="26.25">
      <c r="A5" s="67"/>
      <c r="B5" s="67"/>
      <c r="C5" s="67"/>
      <c r="D5" s="67"/>
      <c r="E5" s="80"/>
      <c r="F5" s="80"/>
      <c r="G5" s="80"/>
      <c r="H5" s="80"/>
      <c r="I5" s="67"/>
      <c r="J5" s="67"/>
    </row>
    <row r="6" spans="1:10" ht="26.25">
      <c r="A6" s="67"/>
      <c r="B6" s="67"/>
      <c r="C6" s="80"/>
      <c r="D6" s="80"/>
      <c r="E6" s="80"/>
      <c r="F6" s="80"/>
      <c r="G6" s="80"/>
      <c r="H6" s="80"/>
      <c r="I6" s="67"/>
      <c r="J6" s="67"/>
    </row>
    <row r="7" spans="1:10" ht="26.25">
      <c r="A7" s="67"/>
      <c r="B7" s="67"/>
      <c r="C7" s="80"/>
      <c r="D7" s="80"/>
      <c r="E7" s="80"/>
      <c r="F7" s="80"/>
      <c r="G7" s="80"/>
      <c r="H7" s="80"/>
      <c r="I7" s="67"/>
      <c r="J7" s="67"/>
    </row>
    <row r="8" spans="1:10" ht="13.5" customHeight="1">
      <c r="A8" s="67"/>
      <c r="B8" s="81"/>
      <c r="C8" s="81"/>
      <c r="D8" s="81"/>
      <c r="E8" s="81"/>
      <c r="F8" s="81"/>
      <c r="G8" s="81"/>
      <c r="H8" s="81"/>
      <c r="I8" s="81"/>
      <c r="J8" s="67"/>
    </row>
    <row r="9" spans="1:10" ht="26.25">
      <c r="A9" s="67"/>
      <c r="B9" s="219" t="s">
        <v>96</v>
      </c>
      <c r="C9" s="219"/>
      <c r="D9" s="219"/>
      <c r="E9" s="219"/>
      <c r="F9" s="219"/>
      <c r="G9" s="219"/>
      <c r="H9" s="219"/>
      <c r="I9" s="219"/>
      <c r="J9" s="67"/>
    </row>
    <row r="10" spans="1:10" ht="26.25">
      <c r="A10" s="67"/>
      <c r="B10" s="219"/>
      <c r="C10" s="219"/>
      <c r="D10" s="219"/>
      <c r="E10" s="219"/>
      <c r="F10" s="219"/>
      <c r="G10" s="219"/>
      <c r="H10" s="219"/>
      <c r="I10" s="219"/>
      <c r="J10" s="67"/>
    </row>
    <row r="11" spans="1:10" ht="26.25">
      <c r="A11" s="67"/>
      <c r="B11" s="220" t="s">
        <v>95</v>
      </c>
      <c r="C11" s="220"/>
      <c r="D11" s="220"/>
      <c r="E11" s="220"/>
      <c r="F11" s="220"/>
      <c r="G11" s="220"/>
      <c r="H11" s="220"/>
      <c r="I11" s="220"/>
      <c r="J11" s="67"/>
    </row>
    <row r="12" spans="1:10" ht="26.25">
      <c r="A12" s="67"/>
      <c r="B12" s="220"/>
      <c r="C12" s="220"/>
      <c r="D12" s="220"/>
      <c r="E12" s="220"/>
      <c r="F12" s="220"/>
      <c r="G12" s="220"/>
      <c r="H12" s="220"/>
      <c r="I12" s="220"/>
      <c r="J12" s="67"/>
    </row>
    <row r="13" spans="1:10" ht="26.25">
      <c r="A13" s="67"/>
      <c r="B13" s="220"/>
      <c r="C13" s="220"/>
      <c r="D13" s="220"/>
      <c r="E13" s="220"/>
      <c r="F13" s="220"/>
      <c r="G13" s="220"/>
      <c r="H13" s="220"/>
      <c r="I13" s="220"/>
      <c r="J13" s="67"/>
    </row>
    <row r="14" spans="1:10" ht="13.5" customHeight="1">
      <c r="A14" s="67"/>
      <c r="B14" s="81"/>
      <c r="C14" s="81"/>
      <c r="D14" s="81"/>
      <c r="E14" s="81"/>
      <c r="F14" s="81"/>
      <c r="G14" s="81"/>
      <c r="H14" s="81"/>
      <c r="I14" s="81"/>
      <c r="J14" s="67"/>
    </row>
    <row r="15" spans="1:10" ht="26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ht="26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ht="26.25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 ht="26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26.25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26.25">
      <c r="A20" s="67"/>
      <c r="B20" s="67"/>
      <c r="C20" s="67"/>
      <c r="D20" s="219" t="e">
        <f>#REF!</f>
        <v>#REF!</v>
      </c>
      <c r="E20" s="219"/>
      <c r="F20" s="219"/>
      <c r="G20" s="219"/>
      <c r="H20" s="67"/>
      <c r="I20" s="67"/>
      <c r="J20" s="67"/>
    </row>
    <row r="21" spans="1:10" ht="26.25">
      <c r="A21" s="67"/>
      <c r="B21" s="67"/>
      <c r="C21" s="67"/>
      <c r="D21" s="219"/>
      <c r="E21" s="219"/>
      <c r="F21" s="219"/>
      <c r="G21" s="219"/>
      <c r="H21" s="67"/>
      <c r="I21" s="67"/>
      <c r="J21" s="67"/>
    </row>
    <row r="22" spans="1:10" ht="26.25">
      <c r="A22" s="67"/>
      <c r="B22" s="67"/>
      <c r="C22" s="67"/>
      <c r="D22" s="219"/>
      <c r="E22" s="219"/>
      <c r="F22" s="219"/>
      <c r="G22" s="219"/>
      <c r="H22" s="67"/>
      <c r="I22" s="67"/>
      <c r="J22" s="67"/>
    </row>
    <row r="23" spans="1:10" ht="26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6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6.25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26.25">
      <c r="A26" s="67"/>
      <c r="B26" s="67"/>
      <c r="C26" s="67"/>
      <c r="D26" s="221" t="e">
        <f>#REF!</f>
        <v>#REF!</v>
      </c>
      <c r="E26" s="221"/>
      <c r="F26" s="221"/>
      <c r="G26" s="221"/>
      <c r="H26" s="67"/>
      <c r="I26" s="67"/>
      <c r="J26" s="67"/>
    </row>
    <row r="27" spans="1:10" ht="26.25">
      <c r="A27" s="67"/>
      <c r="B27" s="67"/>
      <c r="C27" s="67"/>
      <c r="D27" s="221"/>
      <c r="E27" s="221"/>
      <c r="F27" s="221"/>
      <c r="G27" s="221"/>
      <c r="H27" s="67"/>
      <c r="I27" s="67"/>
      <c r="J27" s="67"/>
    </row>
    <row r="28" spans="1:10" ht="26.25">
      <c r="A28" s="67"/>
      <c r="B28" s="67"/>
      <c r="C28" s="67"/>
      <c r="D28" s="221"/>
      <c r="E28" s="221"/>
      <c r="F28" s="221"/>
      <c r="G28" s="221"/>
      <c r="H28" s="67"/>
      <c r="I28" s="67"/>
      <c r="J28" s="67"/>
    </row>
    <row r="29" spans="1:10" ht="26.25">
      <c r="A29" s="67"/>
      <c r="B29" s="67"/>
      <c r="C29" s="67"/>
      <c r="D29" s="82"/>
      <c r="E29" s="82"/>
      <c r="F29" s="82"/>
      <c r="G29" s="82"/>
      <c r="H29" s="67"/>
      <c r="I29" s="67"/>
      <c r="J29" s="67"/>
    </row>
    <row r="30" spans="1:10" ht="26.25">
      <c r="A30" s="67"/>
      <c r="B30" s="67"/>
      <c r="C30" s="67"/>
      <c r="D30" s="82"/>
      <c r="E30" s="82"/>
      <c r="F30" s="82"/>
      <c r="G30" s="82"/>
      <c r="H30" s="67"/>
      <c r="I30" s="67"/>
      <c r="J30" s="67"/>
    </row>
    <row r="31" spans="1:10" ht="26.25">
      <c r="A31" s="67"/>
      <c r="B31" s="67"/>
      <c r="C31" s="67"/>
      <c r="D31" s="82"/>
      <c r="E31" s="82"/>
      <c r="F31" s="82"/>
      <c r="G31" s="82"/>
      <c r="H31" s="67"/>
      <c r="I31" s="67"/>
      <c r="J31" s="67"/>
    </row>
  </sheetData>
  <mergeCells count="5">
    <mergeCell ref="B3:D4"/>
    <mergeCell ref="B9:I10"/>
    <mergeCell ref="B11:I13"/>
    <mergeCell ref="D20:G22"/>
    <mergeCell ref="D26:G28"/>
  </mergeCells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0192-0D75-4F70-ACA9-ABE44CA55419}">
  <sheetPr codeName="Sheet2"/>
  <dimension ref="A4:G61"/>
  <sheetViews>
    <sheetView view="pageBreakPreview" topLeftCell="A37" zoomScaleNormal="100" zoomScaleSheetLayoutView="100" workbookViewId="0">
      <selection activeCell="C52" sqref="C52"/>
    </sheetView>
  </sheetViews>
  <sheetFormatPr defaultRowHeight="16.5"/>
  <cols>
    <col min="1" max="1" width="30.875" style="68" customWidth="1"/>
    <col min="2" max="2" width="6.625" style="68" customWidth="1"/>
    <col min="3" max="3" width="17.625" style="68" customWidth="1"/>
    <col min="4" max="4" width="24.375" style="68" customWidth="1"/>
    <col min="5" max="5" width="7" style="68" customWidth="1"/>
    <col min="6" max="6" width="26.125" style="68" customWidth="1"/>
    <col min="7" max="7" width="22.75" style="68" customWidth="1"/>
    <col min="8" max="8" width="10.375" style="68" customWidth="1"/>
    <col min="9" max="256" width="9" style="68"/>
    <col min="257" max="257" width="30.25" style="68" customWidth="1"/>
    <col min="258" max="258" width="6.625" style="68" customWidth="1"/>
    <col min="259" max="259" width="17.625" style="68" customWidth="1"/>
    <col min="260" max="260" width="24.375" style="68" customWidth="1"/>
    <col min="261" max="261" width="7" style="68" customWidth="1"/>
    <col min="262" max="262" width="26.125" style="68" customWidth="1"/>
    <col min="263" max="263" width="22.75" style="68" customWidth="1"/>
    <col min="264" max="264" width="10.375" style="68" customWidth="1"/>
    <col min="265" max="512" width="9" style="68"/>
    <col min="513" max="513" width="30.25" style="68" customWidth="1"/>
    <col min="514" max="514" width="6.625" style="68" customWidth="1"/>
    <col min="515" max="515" width="17.625" style="68" customWidth="1"/>
    <col min="516" max="516" width="24.375" style="68" customWidth="1"/>
    <col min="517" max="517" width="7" style="68" customWidth="1"/>
    <col min="518" max="518" width="26.125" style="68" customWidth="1"/>
    <col min="519" max="519" width="22.75" style="68" customWidth="1"/>
    <col min="520" max="520" width="10.375" style="68" customWidth="1"/>
    <col min="521" max="768" width="9" style="68"/>
    <col min="769" max="769" width="30.25" style="68" customWidth="1"/>
    <col min="770" max="770" width="6.625" style="68" customWidth="1"/>
    <col min="771" max="771" width="17.625" style="68" customWidth="1"/>
    <col min="772" max="772" width="24.375" style="68" customWidth="1"/>
    <col min="773" max="773" width="7" style="68" customWidth="1"/>
    <col min="774" max="774" width="26.125" style="68" customWidth="1"/>
    <col min="775" max="775" width="22.75" style="68" customWidth="1"/>
    <col min="776" max="776" width="10.375" style="68" customWidth="1"/>
    <col min="777" max="1024" width="9" style="68"/>
    <col min="1025" max="1025" width="30.25" style="68" customWidth="1"/>
    <col min="1026" max="1026" width="6.625" style="68" customWidth="1"/>
    <col min="1027" max="1027" width="17.625" style="68" customWidth="1"/>
    <col min="1028" max="1028" width="24.375" style="68" customWidth="1"/>
    <col min="1029" max="1029" width="7" style="68" customWidth="1"/>
    <col min="1030" max="1030" width="26.125" style="68" customWidth="1"/>
    <col min="1031" max="1031" width="22.75" style="68" customWidth="1"/>
    <col min="1032" max="1032" width="10.375" style="68" customWidth="1"/>
    <col min="1033" max="1280" width="9" style="68"/>
    <col min="1281" max="1281" width="30.25" style="68" customWidth="1"/>
    <col min="1282" max="1282" width="6.625" style="68" customWidth="1"/>
    <col min="1283" max="1283" width="17.625" style="68" customWidth="1"/>
    <col min="1284" max="1284" width="24.375" style="68" customWidth="1"/>
    <col min="1285" max="1285" width="7" style="68" customWidth="1"/>
    <col min="1286" max="1286" width="26.125" style="68" customWidth="1"/>
    <col min="1287" max="1287" width="22.75" style="68" customWidth="1"/>
    <col min="1288" max="1288" width="10.375" style="68" customWidth="1"/>
    <col min="1289" max="1536" width="9" style="68"/>
    <col min="1537" max="1537" width="30.25" style="68" customWidth="1"/>
    <col min="1538" max="1538" width="6.625" style="68" customWidth="1"/>
    <col min="1539" max="1539" width="17.625" style="68" customWidth="1"/>
    <col min="1540" max="1540" width="24.375" style="68" customWidth="1"/>
    <col min="1541" max="1541" width="7" style="68" customWidth="1"/>
    <col min="1542" max="1542" width="26.125" style="68" customWidth="1"/>
    <col min="1543" max="1543" width="22.75" style="68" customWidth="1"/>
    <col min="1544" max="1544" width="10.375" style="68" customWidth="1"/>
    <col min="1545" max="1792" width="9" style="68"/>
    <col min="1793" max="1793" width="30.25" style="68" customWidth="1"/>
    <col min="1794" max="1794" width="6.625" style="68" customWidth="1"/>
    <col min="1795" max="1795" width="17.625" style="68" customWidth="1"/>
    <col min="1796" max="1796" width="24.375" style="68" customWidth="1"/>
    <col min="1797" max="1797" width="7" style="68" customWidth="1"/>
    <col min="1798" max="1798" width="26.125" style="68" customWidth="1"/>
    <col min="1799" max="1799" width="22.75" style="68" customWidth="1"/>
    <col min="1800" max="1800" width="10.375" style="68" customWidth="1"/>
    <col min="1801" max="2048" width="9" style="68"/>
    <col min="2049" max="2049" width="30.25" style="68" customWidth="1"/>
    <col min="2050" max="2050" width="6.625" style="68" customWidth="1"/>
    <col min="2051" max="2051" width="17.625" style="68" customWidth="1"/>
    <col min="2052" max="2052" width="24.375" style="68" customWidth="1"/>
    <col min="2053" max="2053" width="7" style="68" customWidth="1"/>
    <col min="2054" max="2054" width="26.125" style="68" customWidth="1"/>
    <col min="2055" max="2055" width="22.75" style="68" customWidth="1"/>
    <col min="2056" max="2056" width="10.375" style="68" customWidth="1"/>
    <col min="2057" max="2304" width="9" style="68"/>
    <col min="2305" max="2305" width="30.25" style="68" customWidth="1"/>
    <col min="2306" max="2306" width="6.625" style="68" customWidth="1"/>
    <col min="2307" max="2307" width="17.625" style="68" customWidth="1"/>
    <col min="2308" max="2308" width="24.375" style="68" customWidth="1"/>
    <col min="2309" max="2309" width="7" style="68" customWidth="1"/>
    <col min="2310" max="2310" width="26.125" style="68" customWidth="1"/>
    <col min="2311" max="2311" width="22.75" style="68" customWidth="1"/>
    <col min="2312" max="2312" width="10.375" style="68" customWidth="1"/>
    <col min="2313" max="2560" width="9" style="68"/>
    <col min="2561" max="2561" width="30.25" style="68" customWidth="1"/>
    <col min="2562" max="2562" width="6.625" style="68" customWidth="1"/>
    <col min="2563" max="2563" width="17.625" style="68" customWidth="1"/>
    <col min="2564" max="2564" width="24.375" style="68" customWidth="1"/>
    <col min="2565" max="2565" width="7" style="68" customWidth="1"/>
    <col min="2566" max="2566" width="26.125" style="68" customWidth="1"/>
    <col min="2567" max="2567" width="22.75" style="68" customWidth="1"/>
    <col min="2568" max="2568" width="10.375" style="68" customWidth="1"/>
    <col min="2569" max="2816" width="9" style="68"/>
    <col min="2817" max="2817" width="30.25" style="68" customWidth="1"/>
    <col min="2818" max="2818" width="6.625" style="68" customWidth="1"/>
    <col min="2819" max="2819" width="17.625" style="68" customWidth="1"/>
    <col min="2820" max="2820" width="24.375" style="68" customWidth="1"/>
    <col min="2821" max="2821" width="7" style="68" customWidth="1"/>
    <col min="2822" max="2822" width="26.125" style="68" customWidth="1"/>
    <col min="2823" max="2823" width="22.75" style="68" customWidth="1"/>
    <col min="2824" max="2824" width="10.375" style="68" customWidth="1"/>
    <col min="2825" max="3072" width="9" style="68"/>
    <col min="3073" max="3073" width="30.25" style="68" customWidth="1"/>
    <col min="3074" max="3074" width="6.625" style="68" customWidth="1"/>
    <col min="3075" max="3075" width="17.625" style="68" customWidth="1"/>
    <col min="3076" max="3076" width="24.375" style="68" customWidth="1"/>
    <col min="3077" max="3077" width="7" style="68" customWidth="1"/>
    <col min="3078" max="3078" width="26.125" style="68" customWidth="1"/>
    <col min="3079" max="3079" width="22.75" style="68" customWidth="1"/>
    <col min="3080" max="3080" width="10.375" style="68" customWidth="1"/>
    <col min="3081" max="3328" width="9" style="68"/>
    <col min="3329" max="3329" width="30.25" style="68" customWidth="1"/>
    <col min="3330" max="3330" width="6.625" style="68" customWidth="1"/>
    <col min="3331" max="3331" width="17.625" style="68" customWidth="1"/>
    <col min="3332" max="3332" width="24.375" style="68" customWidth="1"/>
    <col min="3333" max="3333" width="7" style="68" customWidth="1"/>
    <col min="3334" max="3334" width="26.125" style="68" customWidth="1"/>
    <col min="3335" max="3335" width="22.75" style="68" customWidth="1"/>
    <col min="3336" max="3336" width="10.375" style="68" customWidth="1"/>
    <col min="3337" max="3584" width="9" style="68"/>
    <col min="3585" max="3585" width="30.25" style="68" customWidth="1"/>
    <col min="3586" max="3586" width="6.625" style="68" customWidth="1"/>
    <col min="3587" max="3587" width="17.625" style="68" customWidth="1"/>
    <col min="3588" max="3588" width="24.375" style="68" customWidth="1"/>
    <col min="3589" max="3589" width="7" style="68" customWidth="1"/>
    <col min="3590" max="3590" width="26.125" style="68" customWidth="1"/>
    <col min="3591" max="3591" width="22.75" style="68" customWidth="1"/>
    <col min="3592" max="3592" width="10.375" style="68" customWidth="1"/>
    <col min="3593" max="3840" width="9" style="68"/>
    <col min="3841" max="3841" width="30.25" style="68" customWidth="1"/>
    <col min="3842" max="3842" width="6.625" style="68" customWidth="1"/>
    <col min="3843" max="3843" width="17.625" style="68" customWidth="1"/>
    <col min="3844" max="3844" width="24.375" style="68" customWidth="1"/>
    <col min="3845" max="3845" width="7" style="68" customWidth="1"/>
    <col min="3846" max="3846" width="26.125" style="68" customWidth="1"/>
    <col min="3847" max="3847" width="22.75" style="68" customWidth="1"/>
    <col min="3848" max="3848" width="10.375" style="68" customWidth="1"/>
    <col min="3849" max="4096" width="9" style="68"/>
    <col min="4097" max="4097" width="30.25" style="68" customWidth="1"/>
    <col min="4098" max="4098" width="6.625" style="68" customWidth="1"/>
    <col min="4099" max="4099" width="17.625" style="68" customWidth="1"/>
    <col min="4100" max="4100" width="24.375" style="68" customWidth="1"/>
    <col min="4101" max="4101" width="7" style="68" customWidth="1"/>
    <col min="4102" max="4102" width="26.125" style="68" customWidth="1"/>
    <col min="4103" max="4103" width="22.75" style="68" customWidth="1"/>
    <col min="4104" max="4104" width="10.375" style="68" customWidth="1"/>
    <col min="4105" max="4352" width="9" style="68"/>
    <col min="4353" max="4353" width="30.25" style="68" customWidth="1"/>
    <col min="4354" max="4354" width="6.625" style="68" customWidth="1"/>
    <col min="4355" max="4355" width="17.625" style="68" customWidth="1"/>
    <col min="4356" max="4356" width="24.375" style="68" customWidth="1"/>
    <col min="4357" max="4357" width="7" style="68" customWidth="1"/>
    <col min="4358" max="4358" width="26.125" style="68" customWidth="1"/>
    <col min="4359" max="4359" width="22.75" style="68" customWidth="1"/>
    <col min="4360" max="4360" width="10.375" style="68" customWidth="1"/>
    <col min="4361" max="4608" width="9" style="68"/>
    <col min="4609" max="4609" width="30.25" style="68" customWidth="1"/>
    <col min="4610" max="4610" width="6.625" style="68" customWidth="1"/>
    <col min="4611" max="4611" width="17.625" style="68" customWidth="1"/>
    <col min="4612" max="4612" width="24.375" style="68" customWidth="1"/>
    <col min="4613" max="4613" width="7" style="68" customWidth="1"/>
    <col min="4614" max="4614" width="26.125" style="68" customWidth="1"/>
    <col min="4615" max="4615" width="22.75" style="68" customWidth="1"/>
    <col min="4616" max="4616" width="10.375" style="68" customWidth="1"/>
    <col min="4617" max="4864" width="9" style="68"/>
    <col min="4865" max="4865" width="30.25" style="68" customWidth="1"/>
    <col min="4866" max="4866" width="6.625" style="68" customWidth="1"/>
    <col min="4867" max="4867" width="17.625" style="68" customWidth="1"/>
    <col min="4868" max="4868" width="24.375" style="68" customWidth="1"/>
    <col min="4869" max="4869" width="7" style="68" customWidth="1"/>
    <col min="4870" max="4870" width="26.125" style="68" customWidth="1"/>
    <col min="4871" max="4871" width="22.75" style="68" customWidth="1"/>
    <col min="4872" max="4872" width="10.375" style="68" customWidth="1"/>
    <col min="4873" max="5120" width="9" style="68"/>
    <col min="5121" max="5121" width="30.25" style="68" customWidth="1"/>
    <col min="5122" max="5122" width="6.625" style="68" customWidth="1"/>
    <col min="5123" max="5123" width="17.625" style="68" customWidth="1"/>
    <col min="5124" max="5124" width="24.375" style="68" customWidth="1"/>
    <col min="5125" max="5125" width="7" style="68" customWidth="1"/>
    <col min="5126" max="5126" width="26.125" style="68" customWidth="1"/>
    <col min="5127" max="5127" width="22.75" style="68" customWidth="1"/>
    <col min="5128" max="5128" width="10.375" style="68" customWidth="1"/>
    <col min="5129" max="5376" width="9" style="68"/>
    <col min="5377" max="5377" width="30.25" style="68" customWidth="1"/>
    <col min="5378" max="5378" width="6.625" style="68" customWidth="1"/>
    <col min="5379" max="5379" width="17.625" style="68" customWidth="1"/>
    <col min="5380" max="5380" width="24.375" style="68" customWidth="1"/>
    <col min="5381" max="5381" width="7" style="68" customWidth="1"/>
    <col min="5382" max="5382" width="26.125" style="68" customWidth="1"/>
    <col min="5383" max="5383" width="22.75" style="68" customWidth="1"/>
    <col min="5384" max="5384" width="10.375" style="68" customWidth="1"/>
    <col min="5385" max="5632" width="9" style="68"/>
    <col min="5633" max="5633" width="30.25" style="68" customWidth="1"/>
    <col min="5634" max="5634" width="6.625" style="68" customWidth="1"/>
    <col min="5635" max="5635" width="17.625" style="68" customWidth="1"/>
    <col min="5636" max="5636" width="24.375" style="68" customWidth="1"/>
    <col min="5637" max="5637" width="7" style="68" customWidth="1"/>
    <col min="5638" max="5638" width="26.125" style="68" customWidth="1"/>
    <col min="5639" max="5639" width="22.75" style="68" customWidth="1"/>
    <col min="5640" max="5640" width="10.375" style="68" customWidth="1"/>
    <col min="5641" max="5888" width="9" style="68"/>
    <col min="5889" max="5889" width="30.25" style="68" customWidth="1"/>
    <col min="5890" max="5890" width="6.625" style="68" customWidth="1"/>
    <col min="5891" max="5891" width="17.625" style="68" customWidth="1"/>
    <col min="5892" max="5892" width="24.375" style="68" customWidth="1"/>
    <col min="5893" max="5893" width="7" style="68" customWidth="1"/>
    <col min="5894" max="5894" width="26.125" style="68" customWidth="1"/>
    <col min="5895" max="5895" width="22.75" style="68" customWidth="1"/>
    <col min="5896" max="5896" width="10.375" style="68" customWidth="1"/>
    <col min="5897" max="6144" width="9" style="68"/>
    <col min="6145" max="6145" width="30.25" style="68" customWidth="1"/>
    <col min="6146" max="6146" width="6.625" style="68" customWidth="1"/>
    <col min="6147" max="6147" width="17.625" style="68" customWidth="1"/>
    <col min="6148" max="6148" width="24.375" style="68" customWidth="1"/>
    <col min="6149" max="6149" width="7" style="68" customWidth="1"/>
    <col min="6150" max="6150" width="26.125" style="68" customWidth="1"/>
    <col min="6151" max="6151" width="22.75" style="68" customWidth="1"/>
    <col min="6152" max="6152" width="10.375" style="68" customWidth="1"/>
    <col min="6153" max="6400" width="9" style="68"/>
    <col min="6401" max="6401" width="30.25" style="68" customWidth="1"/>
    <col min="6402" max="6402" width="6.625" style="68" customWidth="1"/>
    <col min="6403" max="6403" width="17.625" style="68" customWidth="1"/>
    <col min="6404" max="6404" width="24.375" style="68" customWidth="1"/>
    <col min="6405" max="6405" width="7" style="68" customWidth="1"/>
    <col min="6406" max="6406" width="26.125" style="68" customWidth="1"/>
    <col min="6407" max="6407" width="22.75" style="68" customWidth="1"/>
    <col min="6408" max="6408" width="10.375" style="68" customWidth="1"/>
    <col min="6409" max="6656" width="9" style="68"/>
    <col min="6657" max="6657" width="30.25" style="68" customWidth="1"/>
    <col min="6658" max="6658" width="6.625" style="68" customWidth="1"/>
    <col min="6659" max="6659" width="17.625" style="68" customWidth="1"/>
    <col min="6660" max="6660" width="24.375" style="68" customWidth="1"/>
    <col min="6661" max="6661" width="7" style="68" customWidth="1"/>
    <col min="6662" max="6662" width="26.125" style="68" customWidth="1"/>
    <col min="6663" max="6663" width="22.75" style="68" customWidth="1"/>
    <col min="6664" max="6664" width="10.375" style="68" customWidth="1"/>
    <col min="6665" max="6912" width="9" style="68"/>
    <col min="6913" max="6913" width="30.25" style="68" customWidth="1"/>
    <col min="6914" max="6914" width="6.625" style="68" customWidth="1"/>
    <col min="6915" max="6915" width="17.625" style="68" customWidth="1"/>
    <col min="6916" max="6916" width="24.375" style="68" customWidth="1"/>
    <col min="6917" max="6917" width="7" style="68" customWidth="1"/>
    <col min="6918" max="6918" width="26.125" style="68" customWidth="1"/>
    <col min="6919" max="6919" width="22.75" style="68" customWidth="1"/>
    <col min="6920" max="6920" width="10.375" style="68" customWidth="1"/>
    <col min="6921" max="7168" width="9" style="68"/>
    <col min="7169" max="7169" width="30.25" style="68" customWidth="1"/>
    <col min="7170" max="7170" width="6.625" style="68" customWidth="1"/>
    <col min="7171" max="7171" width="17.625" style="68" customWidth="1"/>
    <col min="7172" max="7172" width="24.375" style="68" customWidth="1"/>
    <col min="7173" max="7173" width="7" style="68" customWidth="1"/>
    <col min="7174" max="7174" width="26.125" style="68" customWidth="1"/>
    <col min="7175" max="7175" width="22.75" style="68" customWidth="1"/>
    <col min="7176" max="7176" width="10.375" style="68" customWidth="1"/>
    <col min="7177" max="7424" width="9" style="68"/>
    <col min="7425" max="7425" width="30.25" style="68" customWidth="1"/>
    <col min="7426" max="7426" width="6.625" style="68" customWidth="1"/>
    <col min="7427" max="7427" width="17.625" style="68" customWidth="1"/>
    <col min="7428" max="7428" width="24.375" style="68" customWidth="1"/>
    <col min="7429" max="7429" width="7" style="68" customWidth="1"/>
    <col min="7430" max="7430" width="26.125" style="68" customWidth="1"/>
    <col min="7431" max="7431" width="22.75" style="68" customWidth="1"/>
    <col min="7432" max="7432" width="10.375" style="68" customWidth="1"/>
    <col min="7433" max="7680" width="9" style="68"/>
    <col min="7681" max="7681" width="30.25" style="68" customWidth="1"/>
    <col min="7682" max="7682" width="6.625" style="68" customWidth="1"/>
    <col min="7683" max="7683" width="17.625" style="68" customWidth="1"/>
    <col min="7684" max="7684" width="24.375" style="68" customWidth="1"/>
    <col min="7685" max="7685" width="7" style="68" customWidth="1"/>
    <col min="7686" max="7686" width="26.125" style="68" customWidth="1"/>
    <col min="7687" max="7687" width="22.75" style="68" customWidth="1"/>
    <col min="7688" max="7688" width="10.375" style="68" customWidth="1"/>
    <col min="7689" max="7936" width="9" style="68"/>
    <col min="7937" max="7937" width="30.25" style="68" customWidth="1"/>
    <col min="7938" max="7938" width="6.625" style="68" customWidth="1"/>
    <col min="7939" max="7939" width="17.625" style="68" customWidth="1"/>
    <col min="7940" max="7940" width="24.375" style="68" customWidth="1"/>
    <col min="7941" max="7941" width="7" style="68" customWidth="1"/>
    <col min="7942" max="7942" width="26.125" style="68" customWidth="1"/>
    <col min="7943" max="7943" width="22.75" style="68" customWidth="1"/>
    <col min="7944" max="7944" width="10.375" style="68" customWidth="1"/>
    <col min="7945" max="8192" width="9" style="68"/>
    <col min="8193" max="8193" width="30.25" style="68" customWidth="1"/>
    <col min="8194" max="8194" width="6.625" style="68" customWidth="1"/>
    <col min="8195" max="8195" width="17.625" style="68" customWidth="1"/>
    <col min="8196" max="8196" width="24.375" style="68" customWidth="1"/>
    <col min="8197" max="8197" width="7" style="68" customWidth="1"/>
    <col min="8198" max="8198" width="26.125" style="68" customWidth="1"/>
    <col min="8199" max="8199" width="22.75" style="68" customWidth="1"/>
    <col min="8200" max="8200" width="10.375" style="68" customWidth="1"/>
    <col min="8201" max="8448" width="9" style="68"/>
    <col min="8449" max="8449" width="30.25" style="68" customWidth="1"/>
    <col min="8450" max="8450" width="6.625" style="68" customWidth="1"/>
    <col min="8451" max="8451" width="17.625" style="68" customWidth="1"/>
    <col min="8452" max="8452" width="24.375" style="68" customWidth="1"/>
    <col min="8453" max="8453" width="7" style="68" customWidth="1"/>
    <col min="8454" max="8454" width="26.125" style="68" customWidth="1"/>
    <col min="8455" max="8455" width="22.75" style="68" customWidth="1"/>
    <col min="8456" max="8456" width="10.375" style="68" customWidth="1"/>
    <col min="8457" max="8704" width="9" style="68"/>
    <col min="8705" max="8705" width="30.25" style="68" customWidth="1"/>
    <col min="8706" max="8706" width="6.625" style="68" customWidth="1"/>
    <col min="8707" max="8707" width="17.625" style="68" customWidth="1"/>
    <col min="8708" max="8708" width="24.375" style="68" customWidth="1"/>
    <col min="8709" max="8709" width="7" style="68" customWidth="1"/>
    <col min="8710" max="8710" width="26.125" style="68" customWidth="1"/>
    <col min="8711" max="8711" width="22.75" style="68" customWidth="1"/>
    <col min="8712" max="8712" width="10.375" style="68" customWidth="1"/>
    <col min="8713" max="8960" width="9" style="68"/>
    <col min="8961" max="8961" width="30.25" style="68" customWidth="1"/>
    <col min="8962" max="8962" width="6.625" style="68" customWidth="1"/>
    <col min="8963" max="8963" width="17.625" style="68" customWidth="1"/>
    <col min="8964" max="8964" width="24.375" style="68" customWidth="1"/>
    <col min="8965" max="8965" width="7" style="68" customWidth="1"/>
    <col min="8966" max="8966" width="26.125" style="68" customWidth="1"/>
    <col min="8967" max="8967" width="22.75" style="68" customWidth="1"/>
    <col min="8968" max="8968" width="10.375" style="68" customWidth="1"/>
    <col min="8969" max="9216" width="9" style="68"/>
    <col min="9217" max="9217" width="30.25" style="68" customWidth="1"/>
    <col min="9218" max="9218" width="6.625" style="68" customWidth="1"/>
    <col min="9219" max="9219" width="17.625" style="68" customWidth="1"/>
    <col min="9220" max="9220" width="24.375" style="68" customWidth="1"/>
    <col min="9221" max="9221" width="7" style="68" customWidth="1"/>
    <col min="9222" max="9222" width="26.125" style="68" customWidth="1"/>
    <col min="9223" max="9223" width="22.75" style="68" customWidth="1"/>
    <col min="9224" max="9224" width="10.375" style="68" customWidth="1"/>
    <col min="9225" max="9472" width="9" style="68"/>
    <col min="9473" max="9473" width="30.25" style="68" customWidth="1"/>
    <col min="9474" max="9474" width="6.625" style="68" customWidth="1"/>
    <col min="9475" max="9475" width="17.625" style="68" customWidth="1"/>
    <col min="9476" max="9476" width="24.375" style="68" customWidth="1"/>
    <col min="9477" max="9477" width="7" style="68" customWidth="1"/>
    <col min="9478" max="9478" width="26.125" style="68" customWidth="1"/>
    <col min="9479" max="9479" width="22.75" style="68" customWidth="1"/>
    <col min="9480" max="9480" width="10.375" style="68" customWidth="1"/>
    <col min="9481" max="9728" width="9" style="68"/>
    <col min="9729" max="9729" width="30.25" style="68" customWidth="1"/>
    <col min="9730" max="9730" width="6.625" style="68" customWidth="1"/>
    <col min="9731" max="9731" width="17.625" style="68" customWidth="1"/>
    <col min="9732" max="9732" width="24.375" style="68" customWidth="1"/>
    <col min="9733" max="9733" width="7" style="68" customWidth="1"/>
    <col min="9734" max="9734" width="26.125" style="68" customWidth="1"/>
    <col min="9735" max="9735" width="22.75" style="68" customWidth="1"/>
    <col min="9736" max="9736" width="10.375" style="68" customWidth="1"/>
    <col min="9737" max="9984" width="9" style="68"/>
    <col min="9985" max="9985" width="30.25" style="68" customWidth="1"/>
    <col min="9986" max="9986" width="6.625" style="68" customWidth="1"/>
    <col min="9987" max="9987" width="17.625" style="68" customWidth="1"/>
    <col min="9988" max="9988" width="24.375" style="68" customWidth="1"/>
    <col min="9989" max="9989" width="7" style="68" customWidth="1"/>
    <col min="9990" max="9990" width="26.125" style="68" customWidth="1"/>
    <col min="9991" max="9991" width="22.75" style="68" customWidth="1"/>
    <col min="9992" max="9992" width="10.375" style="68" customWidth="1"/>
    <col min="9993" max="10240" width="9" style="68"/>
    <col min="10241" max="10241" width="30.25" style="68" customWidth="1"/>
    <col min="10242" max="10242" width="6.625" style="68" customWidth="1"/>
    <col min="10243" max="10243" width="17.625" style="68" customWidth="1"/>
    <col min="10244" max="10244" width="24.375" style="68" customWidth="1"/>
    <col min="10245" max="10245" width="7" style="68" customWidth="1"/>
    <col min="10246" max="10246" width="26.125" style="68" customWidth="1"/>
    <col min="10247" max="10247" width="22.75" style="68" customWidth="1"/>
    <col min="10248" max="10248" width="10.375" style="68" customWidth="1"/>
    <col min="10249" max="10496" width="9" style="68"/>
    <col min="10497" max="10497" width="30.25" style="68" customWidth="1"/>
    <col min="10498" max="10498" width="6.625" style="68" customWidth="1"/>
    <col min="10499" max="10499" width="17.625" style="68" customWidth="1"/>
    <col min="10500" max="10500" width="24.375" style="68" customWidth="1"/>
    <col min="10501" max="10501" width="7" style="68" customWidth="1"/>
    <col min="10502" max="10502" width="26.125" style="68" customWidth="1"/>
    <col min="10503" max="10503" width="22.75" style="68" customWidth="1"/>
    <col min="10504" max="10504" width="10.375" style="68" customWidth="1"/>
    <col min="10505" max="10752" width="9" style="68"/>
    <col min="10753" max="10753" width="30.25" style="68" customWidth="1"/>
    <col min="10754" max="10754" width="6.625" style="68" customWidth="1"/>
    <col min="10755" max="10755" width="17.625" style="68" customWidth="1"/>
    <col min="10756" max="10756" width="24.375" style="68" customWidth="1"/>
    <col min="10757" max="10757" width="7" style="68" customWidth="1"/>
    <col min="10758" max="10758" width="26.125" style="68" customWidth="1"/>
    <col min="10759" max="10759" width="22.75" style="68" customWidth="1"/>
    <col min="10760" max="10760" width="10.375" style="68" customWidth="1"/>
    <col min="10761" max="11008" width="9" style="68"/>
    <col min="11009" max="11009" width="30.25" style="68" customWidth="1"/>
    <col min="11010" max="11010" width="6.625" style="68" customWidth="1"/>
    <col min="11011" max="11011" width="17.625" style="68" customWidth="1"/>
    <col min="11012" max="11012" width="24.375" style="68" customWidth="1"/>
    <col min="11013" max="11013" width="7" style="68" customWidth="1"/>
    <col min="11014" max="11014" width="26.125" style="68" customWidth="1"/>
    <col min="11015" max="11015" width="22.75" style="68" customWidth="1"/>
    <col min="11016" max="11016" width="10.375" style="68" customWidth="1"/>
    <col min="11017" max="11264" width="9" style="68"/>
    <col min="11265" max="11265" width="30.25" style="68" customWidth="1"/>
    <col min="11266" max="11266" width="6.625" style="68" customWidth="1"/>
    <col min="11267" max="11267" width="17.625" style="68" customWidth="1"/>
    <col min="11268" max="11268" width="24.375" style="68" customWidth="1"/>
    <col min="11269" max="11269" width="7" style="68" customWidth="1"/>
    <col min="11270" max="11270" width="26.125" style="68" customWidth="1"/>
    <col min="11271" max="11271" width="22.75" style="68" customWidth="1"/>
    <col min="11272" max="11272" width="10.375" style="68" customWidth="1"/>
    <col min="11273" max="11520" width="9" style="68"/>
    <col min="11521" max="11521" width="30.25" style="68" customWidth="1"/>
    <col min="11522" max="11522" width="6.625" style="68" customWidth="1"/>
    <col min="11523" max="11523" width="17.625" style="68" customWidth="1"/>
    <col min="11524" max="11524" width="24.375" style="68" customWidth="1"/>
    <col min="11525" max="11525" width="7" style="68" customWidth="1"/>
    <col min="11526" max="11526" width="26.125" style="68" customWidth="1"/>
    <col min="11527" max="11527" width="22.75" style="68" customWidth="1"/>
    <col min="11528" max="11528" width="10.375" style="68" customWidth="1"/>
    <col min="11529" max="11776" width="9" style="68"/>
    <col min="11777" max="11777" width="30.25" style="68" customWidth="1"/>
    <col min="11778" max="11778" width="6.625" style="68" customWidth="1"/>
    <col min="11779" max="11779" width="17.625" style="68" customWidth="1"/>
    <col min="11780" max="11780" width="24.375" style="68" customWidth="1"/>
    <col min="11781" max="11781" width="7" style="68" customWidth="1"/>
    <col min="11782" max="11782" width="26.125" style="68" customWidth="1"/>
    <col min="11783" max="11783" width="22.75" style="68" customWidth="1"/>
    <col min="11784" max="11784" width="10.375" style="68" customWidth="1"/>
    <col min="11785" max="12032" width="9" style="68"/>
    <col min="12033" max="12033" width="30.25" style="68" customWidth="1"/>
    <col min="12034" max="12034" width="6.625" style="68" customWidth="1"/>
    <col min="12035" max="12035" width="17.625" style="68" customWidth="1"/>
    <col min="12036" max="12036" width="24.375" style="68" customWidth="1"/>
    <col min="12037" max="12037" width="7" style="68" customWidth="1"/>
    <col min="12038" max="12038" width="26.125" style="68" customWidth="1"/>
    <col min="12039" max="12039" width="22.75" style="68" customWidth="1"/>
    <col min="12040" max="12040" width="10.375" style="68" customWidth="1"/>
    <col min="12041" max="12288" width="9" style="68"/>
    <col min="12289" max="12289" width="30.25" style="68" customWidth="1"/>
    <col min="12290" max="12290" width="6.625" style="68" customWidth="1"/>
    <col min="12291" max="12291" width="17.625" style="68" customWidth="1"/>
    <col min="12292" max="12292" width="24.375" style="68" customWidth="1"/>
    <col min="12293" max="12293" width="7" style="68" customWidth="1"/>
    <col min="12294" max="12294" width="26.125" style="68" customWidth="1"/>
    <col min="12295" max="12295" width="22.75" style="68" customWidth="1"/>
    <col min="12296" max="12296" width="10.375" style="68" customWidth="1"/>
    <col min="12297" max="12544" width="9" style="68"/>
    <col min="12545" max="12545" width="30.25" style="68" customWidth="1"/>
    <col min="12546" max="12546" width="6.625" style="68" customWidth="1"/>
    <col min="12547" max="12547" width="17.625" style="68" customWidth="1"/>
    <col min="12548" max="12548" width="24.375" style="68" customWidth="1"/>
    <col min="12549" max="12549" width="7" style="68" customWidth="1"/>
    <col min="12550" max="12550" width="26.125" style="68" customWidth="1"/>
    <col min="12551" max="12551" width="22.75" style="68" customWidth="1"/>
    <col min="12552" max="12552" width="10.375" style="68" customWidth="1"/>
    <col min="12553" max="12800" width="9" style="68"/>
    <col min="12801" max="12801" width="30.25" style="68" customWidth="1"/>
    <col min="12802" max="12802" width="6.625" style="68" customWidth="1"/>
    <col min="12803" max="12803" width="17.625" style="68" customWidth="1"/>
    <col min="12804" max="12804" width="24.375" style="68" customWidth="1"/>
    <col min="12805" max="12805" width="7" style="68" customWidth="1"/>
    <col min="12806" max="12806" width="26.125" style="68" customWidth="1"/>
    <col min="12807" max="12807" width="22.75" style="68" customWidth="1"/>
    <col min="12808" max="12808" width="10.375" style="68" customWidth="1"/>
    <col min="12809" max="13056" width="9" style="68"/>
    <col min="13057" max="13057" width="30.25" style="68" customWidth="1"/>
    <col min="13058" max="13058" width="6.625" style="68" customWidth="1"/>
    <col min="13059" max="13059" width="17.625" style="68" customWidth="1"/>
    <col min="13060" max="13060" width="24.375" style="68" customWidth="1"/>
    <col min="13061" max="13061" width="7" style="68" customWidth="1"/>
    <col min="13062" max="13062" width="26.125" style="68" customWidth="1"/>
    <col min="13063" max="13063" width="22.75" style="68" customWidth="1"/>
    <col min="13064" max="13064" width="10.375" style="68" customWidth="1"/>
    <col min="13065" max="13312" width="9" style="68"/>
    <col min="13313" max="13313" width="30.25" style="68" customWidth="1"/>
    <col min="13314" max="13314" width="6.625" style="68" customWidth="1"/>
    <col min="13315" max="13315" width="17.625" style="68" customWidth="1"/>
    <col min="13316" max="13316" width="24.375" style="68" customWidth="1"/>
    <col min="13317" max="13317" width="7" style="68" customWidth="1"/>
    <col min="13318" max="13318" width="26.125" style="68" customWidth="1"/>
    <col min="13319" max="13319" width="22.75" style="68" customWidth="1"/>
    <col min="13320" max="13320" width="10.375" style="68" customWidth="1"/>
    <col min="13321" max="13568" width="9" style="68"/>
    <col min="13569" max="13569" width="30.25" style="68" customWidth="1"/>
    <col min="13570" max="13570" width="6.625" style="68" customWidth="1"/>
    <col min="13571" max="13571" width="17.625" style="68" customWidth="1"/>
    <col min="13572" max="13572" width="24.375" style="68" customWidth="1"/>
    <col min="13573" max="13573" width="7" style="68" customWidth="1"/>
    <col min="13574" max="13574" width="26.125" style="68" customWidth="1"/>
    <col min="13575" max="13575" width="22.75" style="68" customWidth="1"/>
    <col min="13576" max="13576" width="10.375" style="68" customWidth="1"/>
    <col min="13577" max="13824" width="9" style="68"/>
    <col min="13825" max="13825" width="30.25" style="68" customWidth="1"/>
    <col min="13826" max="13826" width="6.625" style="68" customWidth="1"/>
    <col min="13827" max="13827" width="17.625" style="68" customWidth="1"/>
    <col min="13828" max="13828" width="24.375" style="68" customWidth="1"/>
    <col min="13829" max="13829" width="7" style="68" customWidth="1"/>
    <col min="13830" max="13830" width="26.125" style="68" customWidth="1"/>
    <col min="13831" max="13831" width="22.75" style="68" customWidth="1"/>
    <col min="13832" max="13832" width="10.375" style="68" customWidth="1"/>
    <col min="13833" max="14080" width="9" style="68"/>
    <col min="14081" max="14081" width="30.25" style="68" customWidth="1"/>
    <col min="14082" max="14082" width="6.625" style="68" customWidth="1"/>
    <col min="14083" max="14083" width="17.625" style="68" customWidth="1"/>
    <col min="14084" max="14084" width="24.375" style="68" customWidth="1"/>
    <col min="14085" max="14085" width="7" style="68" customWidth="1"/>
    <col min="14086" max="14086" width="26.125" style="68" customWidth="1"/>
    <col min="14087" max="14087" width="22.75" style="68" customWidth="1"/>
    <col min="14088" max="14088" width="10.375" style="68" customWidth="1"/>
    <col min="14089" max="14336" width="9" style="68"/>
    <col min="14337" max="14337" width="30.25" style="68" customWidth="1"/>
    <col min="14338" max="14338" width="6.625" style="68" customWidth="1"/>
    <col min="14339" max="14339" width="17.625" style="68" customWidth="1"/>
    <col min="14340" max="14340" width="24.375" style="68" customWidth="1"/>
    <col min="14341" max="14341" width="7" style="68" customWidth="1"/>
    <col min="14342" max="14342" width="26.125" style="68" customWidth="1"/>
    <col min="14343" max="14343" width="22.75" style="68" customWidth="1"/>
    <col min="14344" max="14344" width="10.375" style="68" customWidth="1"/>
    <col min="14345" max="14592" width="9" style="68"/>
    <col min="14593" max="14593" width="30.25" style="68" customWidth="1"/>
    <col min="14594" max="14594" width="6.625" style="68" customWidth="1"/>
    <col min="14595" max="14595" width="17.625" style="68" customWidth="1"/>
    <col min="14596" max="14596" width="24.375" style="68" customWidth="1"/>
    <col min="14597" max="14597" width="7" style="68" customWidth="1"/>
    <col min="14598" max="14598" width="26.125" style="68" customWidth="1"/>
    <col min="14599" max="14599" width="22.75" style="68" customWidth="1"/>
    <col min="14600" max="14600" width="10.375" style="68" customWidth="1"/>
    <col min="14601" max="14848" width="9" style="68"/>
    <col min="14849" max="14849" width="30.25" style="68" customWidth="1"/>
    <col min="14850" max="14850" width="6.625" style="68" customWidth="1"/>
    <col min="14851" max="14851" width="17.625" style="68" customWidth="1"/>
    <col min="14852" max="14852" width="24.375" style="68" customWidth="1"/>
    <col min="14853" max="14853" width="7" style="68" customWidth="1"/>
    <col min="14854" max="14854" width="26.125" style="68" customWidth="1"/>
    <col min="14855" max="14855" width="22.75" style="68" customWidth="1"/>
    <col min="14856" max="14856" width="10.375" style="68" customWidth="1"/>
    <col min="14857" max="15104" width="9" style="68"/>
    <col min="15105" max="15105" width="30.25" style="68" customWidth="1"/>
    <col min="15106" max="15106" width="6.625" style="68" customWidth="1"/>
    <col min="15107" max="15107" width="17.625" style="68" customWidth="1"/>
    <col min="15108" max="15108" width="24.375" style="68" customWidth="1"/>
    <col min="15109" max="15109" width="7" style="68" customWidth="1"/>
    <col min="15110" max="15110" width="26.125" style="68" customWidth="1"/>
    <col min="15111" max="15111" width="22.75" style="68" customWidth="1"/>
    <col min="15112" max="15112" width="10.375" style="68" customWidth="1"/>
    <col min="15113" max="15360" width="9" style="68"/>
    <col min="15361" max="15361" width="30.25" style="68" customWidth="1"/>
    <col min="15362" max="15362" width="6.625" style="68" customWidth="1"/>
    <col min="15363" max="15363" width="17.625" style="68" customWidth="1"/>
    <col min="15364" max="15364" width="24.375" style="68" customWidth="1"/>
    <col min="15365" max="15365" width="7" style="68" customWidth="1"/>
    <col min="15366" max="15366" width="26.125" style="68" customWidth="1"/>
    <col min="15367" max="15367" width="22.75" style="68" customWidth="1"/>
    <col min="15368" max="15368" width="10.375" style="68" customWidth="1"/>
    <col min="15369" max="15616" width="9" style="68"/>
    <col min="15617" max="15617" width="30.25" style="68" customWidth="1"/>
    <col min="15618" max="15618" width="6.625" style="68" customWidth="1"/>
    <col min="15619" max="15619" width="17.625" style="68" customWidth="1"/>
    <col min="15620" max="15620" width="24.375" style="68" customWidth="1"/>
    <col min="15621" max="15621" width="7" style="68" customWidth="1"/>
    <col min="15622" max="15622" width="26.125" style="68" customWidth="1"/>
    <col min="15623" max="15623" width="22.75" style="68" customWidth="1"/>
    <col min="15624" max="15624" width="10.375" style="68" customWidth="1"/>
    <col min="15625" max="15872" width="9" style="68"/>
    <col min="15873" max="15873" width="30.25" style="68" customWidth="1"/>
    <col min="15874" max="15874" width="6.625" style="68" customWidth="1"/>
    <col min="15875" max="15875" width="17.625" style="68" customWidth="1"/>
    <col min="15876" max="15876" width="24.375" style="68" customWidth="1"/>
    <col min="15877" max="15877" width="7" style="68" customWidth="1"/>
    <col min="15878" max="15878" width="26.125" style="68" customWidth="1"/>
    <col min="15879" max="15879" width="22.75" style="68" customWidth="1"/>
    <col min="15880" max="15880" width="10.375" style="68" customWidth="1"/>
    <col min="15881" max="16128" width="9" style="68"/>
    <col min="16129" max="16129" width="30.25" style="68" customWidth="1"/>
    <col min="16130" max="16130" width="6.625" style="68" customWidth="1"/>
    <col min="16131" max="16131" width="17.625" style="68" customWidth="1"/>
    <col min="16132" max="16132" width="24.375" style="68" customWidth="1"/>
    <col min="16133" max="16133" width="7" style="68" customWidth="1"/>
    <col min="16134" max="16134" width="26.125" style="68" customWidth="1"/>
    <col min="16135" max="16135" width="22.75" style="68" customWidth="1"/>
    <col min="16136" max="16136" width="10.375" style="68" customWidth="1"/>
    <col min="16137" max="16384" width="9" style="68"/>
  </cols>
  <sheetData>
    <row r="4" spans="1:7" ht="60" customHeight="1">
      <c r="A4" s="223" t="s">
        <v>168</v>
      </c>
      <c r="B4" s="223"/>
      <c r="C4" s="223"/>
      <c r="D4" s="223"/>
      <c r="E4" s="223"/>
      <c r="F4" s="223"/>
      <c r="G4" s="223"/>
    </row>
    <row r="5" spans="1:7">
      <c r="A5" s="83"/>
      <c r="B5" s="83"/>
      <c r="C5" s="83"/>
      <c r="D5" s="83"/>
      <c r="E5" s="83"/>
      <c r="F5" s="83"/>
      <c r="G5" s="83"/>
    </row>
    <row r="6" spans="1:7">
      <c r="A6" s="83"/>
      <c r="B6" s="83"/>
      <c r="C6" s="83"/>
      <c r="D6" s="83"/>
      <c r="E6" s="83"/>
      <c r="F6" s="83"/>
      <c r="G6" s="83"/>
    </row>
    <row r="7" spans="1:7">
      <c r="A7" s="83"/>
      <c r="B7" s="83"/>
      <c r="C7" s="83"/>
      <c r="D7" s="83"/>
      <c r="E7" s="83"/>
      <c r="F7" s="83"/>
      <c r="G7" s="83"/>
    </row>
    <row r="8" spans="1:7">
      <c r="A8" s="83"/>
      <c r="B8" s="83"/>
      <c r="C8" s="83"/>
      <c r="D8" s="83"/>
      <c r="E8" s="83"/>
      <c r="F8" s="83"/>
      <c r="G8" s="83"/>
    </row>
    <row r="9" spans="1:7">
      <c r="A9" s="83"/>
      <c r="B9" s="83"/>
      <c r="C9" s="83"/>
      <c r="D9" s="83"/>
      <c r="E9" s="83"/>
      <c r="F9" s="83"/>
      <c r="G9" s="83"/>
    </row>
    <row r="10" spans="1:7" ht="37.5" customHeight="1">
      <c r="A10" s="84" t="s">
        <v>169</v>
      </c>
      <c r="B10" s="84"/>
      <c r="C10" s="83"/>
      <c r="D10" s="83"/>
      <c r="E10" s="83"/>
      <c r="F10" s="83"/>
      <c r="G10" s="83"/>
    </row>
    <row r="11" spans="1:7" ht="17.25" customHeight="1">
      <c r="A11" s="86"/>
      <c r="B11" s="86"/>
      <c r="C11" s="86"/>
      <c r="D11" s="86"/>
      <c r="E11" s="86"/>
      <c r="F11" s="86"/>
      <c r="G11" s="86"/>
    </row>
    <row r="12" spans="1:7" ht="37.5" customHeight="1">
      <c r="A12" s="224" t="s">
        <v>170</v>
      </c>
      <c r="B12" s="225"/>
      <c r="C12" s="225"/>
      <c r="D12" s="225"/>
      <c r="E12" s="225"/>
      <c r="F12" s="225"/>
      <c r="G12" s="225"/>
    </row>
    <row r="13" spans="1:7" ht="37.5" customHeight="1">
      <c r="A13" s="225" t="s">
        <v>171</v>
      </c>
      <c r="B13" s="225"/>
      <c r="C13" s="225"/>
      <c r="D13" s="225"/>
      <c r="E13" s="225"/>
      <c r="F13" s="225"/>
      <c r="G13" s="225"/>
    </row>
    <row r="14" spans="1:7" ht="37.5" customHeight="1">
      <c r="A14" s="225" t="s">
        <v>172</v>
      </c>
      <c r="B14" s="225"/>
      <c r="C14" s="225"/>
      <c r="D14" s="225"/>
      <c r="E14" s="225"/>
      <c r="F14" s="225"/>
      <c r="G14" s="225"/>
    </row>
    <row r="15" spans="1:7" ht="37.5" customHeight="1">
      <c r="A15" s="225" t="s">
        <v>173</v>
      </c>
      <c r="B15" s="225"/>
      <c r="C15" s="226"/>
      <c r="D15" s="226"/>
      <c r="E15" s="226"/>
      <c r="F15" s="226"/>
      <c r="G15" s="226"/>
    </row>
    <row r="16" spans="1:7" ht="37.5" customHeight="1">
      <c r="A16" s="225" t="s">
        <v>174</v>
      </c>
      <c r="B16" s="225"/>
      <c r="C16" s="226"/>
      <c r="D16" s="226"/>
      <c r="E16" s="226"/>
      <c r="F16" s="226"/>
      <c r="G16" s="226"/>
    </row>
    <row r="17" spans="1:7" ht="37.5" customHeight="1">
      <c r="A17" s="86"/>
      <c r="B17" s="86"/>
      <c r="C17" s="96"/>
      <c r="D17" s="96"/>
      <c r="E17" s="96"/>
      <c r="F17" s="96"/>
      <c r="G17" s="96"/>
    </row>
    <row r="18" spans="1:7" ht="37.5" customHeight="1">
      <c r="A18" s="86"/>
      <c r="B18" s="86"/>
      <c r="C18" s="96"/>
      <c r="D18" s="96"/>
      <c r="E18" s="96"/>
      <c r="F18" s="96"/>
      <c r="G18" s="96"/>
    </row>
    <row r="19" spans="1:7" s="85" customFormat="1" ht="37.5" customHeight="1">
      <c r="A19" s="222" t="s">
        <v>175</v>
      </c>
      <c r="B19" s="222"/>
      <c r="C19" s="222"/>
      <c r="D19" s="222"/>
      <c r="E19" s="222"/>
      <c r="F19" s="222"/>
      <c r="G19" s="222"/>
    </row>
    <row r="20" spans="1:7" s="85" customFormat="1" ht="42.75" customHeight="1">
      <c r="A20" s="224" t="s">
        <v>176</v>
      </c>
      <c r="B20" s="225"/>
      <c r="C20" s="225"/>
      <c r="D20" s="225"/>
      <c r="E20" s="225"/>
      <c r="F20" s="225"/>
      <c r="G20" s="225"/>
    </row>
    <row r="21" spans="1:7" s="85" customFormat="1" ht="42.75" customHeight="1">
      <c r="A21" s="225" t="s">
        <v>196</v>
      </c>
      <c r="B21" s="225"/>
      <c r="C21" s="225"/>
      <c r="D21" s="225"/>
      <c r="E21" s="225"/>
      <c r="F21" s="225"/>
      <c r="G21" s="225"/>
    </row>
    <row r="22" spans="1:7" s="85" customFormat="1" ht="42.75" customHeight="1">
      <c r="A22" s="225" t="s">
        <v>177</v>
      </c>
      <c r="B22" s="225"/>
      <c r="C22" s="225"/>
      <c r="D22" s="225"/>
      <c r="E22" s="225"/>
      <c r="F22" s="225"/>
      <c r="G22" s="225"/>
    </row>
    <row r="23" spans="1:7" s="85" customFormat="1" ht="42.75" customHeight="1">
      <c r="A23" s="224" t="s">
        <v>178</v>
      </c>
      <c r="B23" s="225"/>
      <c r="C23" s="225"/>
      <c r="D23" s="225"/>
      <c r="E23" s="225"/>
      <c r="F23" s="225"/>
      <c r="G23" s="225"/>
    </row>
    <row r="24" spans="1:7" s="85" customFormat="1" ht="42.75" customHeight="1">
      <c r="A24" s="224" t="s">
        <v>180</v>
      </c>
      <c r="B24" s="225"/>
      <c r="C24" s="225"/>
      <c r="D24" s="225"/>
      <c r="E24" s="225"/>
      <c r="F24" s="225"/>
      <c r="G24" s="225"/>
    </row>
    <row r="25" spans="1:7" s="85" customFormat="1" ht="42.75" customHeight="1">
      <c r="A25" s="224" t="s">
        <v>181</v>
      </c>
      <c r="B25" s="225"/>
      <c r="C25" s="225"/>
      <c r="D25" s="225"/>
      <c r="E25" s="225"/>
      <c r="F25" s="225"/>
      <c r="G25" s="225"/>
    </row>
    <row r="26" spans="1:7" s="85" customFormat="1" ht="42.75" customHeight="1">
      <c r="A26" s="224" t="s">
        <v>182</v>
      </c>
      <c r="B26" s="225"/>
      <c r="C26" s="225"/>
      <c r="D26" s="225"/>
      <c r="E26" s="225"/>
      <c r="F26" s="225"/>
      <c r="G26" s="225"/>
    </row>
    <row r="27" spans="1:7" s="85" customFormat="1" ht="42.75" customHeight="1">
      <c r="A27" s="225" t="s">
        <v>183</v>
      </c>
      <c r="B27" s="225"/>
      <c r="C27" s="225"/>
      <c r="D27" s="225"/>
      <c r="E27" s="225"/>
      <c r="F27" s="225"/>
      <c r="G27" s="225"/>
    </row>
    <row r="28" spans="1:7" s="85" customFormat="1" ht="42.75" customHeight="1">
      <c r="A28" s="225" t="s">
        <v>184</v>
      </c>
      <c r="B28" s="225"/>
      <c r="C28" s="226"/>
      <c r="D28" s="226"/>
      <c r="E28" s="226"/>
      <c r="F28" s="226"/>
      <c r="G28" s="226"/>
    </row>
    <row r="29" spans="1:7">
      <c r="A29" s="83"/>
      <c r="B29" s="83"/>
      <c r="C29" s="83"/>
      <c r="D29" s="83"/>
      <c r="E29" s="83"/>
      <c r="F29" s="83"/>
      <c r="G29" s="83"/>
    </row>
    <row r="30" spans="1:7">
      <c r="A30" s="83"/>
      <c r="B30" s="83"/>
      <c r="C30" s="83"/>
      <c r="D30" s="83"/>
      <c r="E30" s="83"/>
      <c r="F30" s="83"/>
      <c r="G30" s="83"/>
    </row>
    <row r="31" spans="1:7">
      <c r="A31" s="83"/>
      <c r="B31" s="83"/>
      <c r="C31" s="83"/>
      <c r="D31" s="83"/>
      <c r="E31" s="83"/>
      <c r="F31" s="83"/>
      <c r="G31" s="83"/>
    </row>
    <row r="32" spans="1:7">
      <c r="A32" s="83"/>
      <c r="B32" s="83"/>
      <c r="C32" s="83"/>
      <c r="D32" s="83"/>
      <c r="E32" s="83"/>
      <c r="F32" s="83"/>
      <c r="G32" s="83"/>
    </row>
    <row r="33" spans="1:7">
      <c r="A33" s="83"/>
      <c r="B33" s="83"/>
      <c r="C33" s="83"/>
      <c r="D33" s="83"/>
      <c r="E33" s="83"/>
      <c r="F33" s="83"/>
      <c r="G33" s="83"/>
    </row>
    <row r="34" spans="1:7">
      <c r="A34" s="83"/>
      <c r="B34" s="83"/>
      <c r="C34" s="83"/>
      <c r="D34" s="83"/>
      <c r="E34" s="83"/>
      <c r="F34" s="83"/>
      <c r="G34" s="83"/>
    </row>
    <row r="35" spans="1:7">
      <c r="A35" s="83"/>
      <c r="B35" s="83"/>
      <c r="C35" s="83"/>
      <c r="D35" s="83"/>
      <c r="E35" s="83"/>
      <c r="F35" s="83"/>
      <c r="G35" s="83"/>
    </row>
    <row r="36" spans="1:7">
      <c r="A36" s="83"/>
      <c r="B36" s="83"/>
      <c r="C36" s="83"/>
      <c r="D36" s="83"/>
      <c r="E36" s="83"/>
      <c r="F36" s="83"/>
      <c r="G36" s="83"/>
    </row>
    <row r="38" spans="1:7" ht="20.25">
      <c r="A38" s="87"/>
      <c r="B38" s="87"/>
      <c r="C38" s="87"/>
      <c r="D38" s="87"/>
      <c r="E38" s="87"/>
      <c r="F38" s="87"/>
      <c r="G38" s="87"/>
    </row>
    <row r="39" spans="1:7" ht="27">
      <c r="A39" s="222" t="s">
        <v>192</v>
      </c>
      <c r="B39" s="222"/>
      <c r="C39" s="222"/>
      <c r="D39" s="222"/>
      <c r="E39" s="222"/>
      <c r="F39" s="222"/>
      <c r="G39" s="222"/>
    </row>
    <row r="40" spans="1:7" ht="39" customHeight="1">
      <c r="A40" s="224" t="s">
        <v>179</v>
      </c>
      <c r="B40" s="225"/>
      <c r="C40" s="225"/>
      <c r="D40" s="225"/>
      <c r="E40" s="225"/>
      <c r="F40" s="225"/>
      <c r="G40" s="225"/>
    </row>
    <row r="41" spans="1:7" ht="39" customHeight="1">
      <c r="A41" s="225" t="s">
        <v>138</v>
      </c>
      <c r="B41" s="225"/>
      <c r="C41" s="228"/>
      <c r="D41" s="228"/>
      <c r="E41" s="228"/>
      <c r="F41" s="228"/>
      <c r="G41" s="86"/>
    </row>
    <row r="42" spans="1:7" ht="37.5" customHeight="1">
      <c r="A42" s="88" t="s">
        <v>109</v>
      </c>
      <c r="B42" s="88" t="s">
        <v>103</v>
      </c>
      <c r="C42" s="89" t="s">
        <v>110</v>
      </c>
      <c r="D42" s="89" t="s">
        <v>111</v>
      </c>
      <c r="E42" s="90" t="s">
        <v>112</v>
      </c>
      <c r="F42" s="90" t="s">
        <v>113</v>
      </c>
      <c r="G42" s="90" t="s">
        <v>107</v>
      </c>
    </row>
    <row r="43" spans="1:7" s="85" customFormat="1" ht="33" customHeight="1">
      <c r="A43" s="116" t="s">
        <v>114</v>
      </c>
      <c r="B43" s="114">
        <v>1</v>
      </c>
      <c r="C43" s="114">
        <v>2006.09</v>
      </c>
      <c r="D43" s="117" t="e">
        <f>#REF!</f>
        <v>#REF!</v>
      </c>
      <c r="E43" s="118" t="e">
        <f>#REF!</f>
        <v>#REF!</v>
      </c>
      <c r="F43" s="117">
        <v>0</v>
      </c>
      <c r="G43" s="114" t="s">
        <v>143</v>
      </c>
    </row>
    <row r="44" spans="1:7" s="85" customFormat="1" ht="33" customHeight="1">
      <c r="A44" s="88" t="s">
        <v>115</v>
      </c>
      <c r="B44" s="90">
        <v>1</v>
      </c>
      <c r="C44" s="90">
        <v>2014.04</v>
      </c>
      <c r="D44" s="91" t="e">
        <f>#REF!</f>
        <v>#REF!</v>
      </c>
      <c r="E44" s="92" t="e">
        <f>#REF!</f>
        <v>#REF!</v>
      </c>
      <c r="F44" s="91" t="e">
        <f t="shared" ref="F44:F47" si="0">D44*E44</f>
        <v>#REF!</v>
      </c>
      <c r="G44" s="93"/>
    </row>
    <row r="45" spans="1:7" s="85" customFormat="1" ht="33" customHeight="1">
      <c r="A45" s="88" t="s">
        <v>139</v>
      </c>
      <c r="B45" s="90">
        <v>1</v>
      </c>
      <c r="C45" s="95" t="s">
        <v>116</v>
      </c>
      <c r="D45" s="91" t="e">
        <f>#REF!</f>
        <v>#REF!</v>
      </c>
      <c r="E45" s="92" t="e">
        <f>#REF!</f>
        <v>#REF!</v>
      </c>
      <c r="F45" s="91" t="e">
        <f t="shared" si="0"/>
        <v>#REF!</v>
      </c>
      <c r="G45" s="94"/>
    </row>
    <row r="46" spans="1:7" s="85" customFormat="1" ht="33" customHeight="1">
      <c r="A46" s="88" t="s">
        <v>140</v>
      </c>
      <c r="B46" s="90">
        <v>2</v>
      </c>
      <c r="C46" s="90">
        <v>2019.07</v>
      </c>
      <c r="D46" s="91" t="e">
        <f>#REF!*2</f>
        <v>#REF!</v>
      </c>
      <c r="E46" s="92" t="e">
        <f>#REF!</f>
        <v>#REF!</v>
      </c>
      <c r="F46" s="91" t="e">
        <f t="shared" si="0"/>
        <v>#REF!</v>
      </c>
      <c r="G46" s="94"/>
    </row>
    <row r="47" spans="1:7" s="85" customFormat="1" ht="33" customHeight="1">
      <c r="A47" s="88" t="s">
        <v>141</v>
      </c>
      <c r="B47" s="90">
        <v>1</v>
      </c>
      <c r="C47" s="90">
        <v>2019.12</v>
      </c>
      <c r="D47" s="91" t="e">
        <f>#REF!</f>
        <v>#REF!</v>
      </c>
      <c r="E47" s="92" t="e">
        <f>#REF!</f>
        <v>#REF!</v>
      </c>
      <c r="F47" s="91" t="e">
        <f t="shared" si="0"/>
        <v>#REF!</v>
      </c>
      <c r="G47" s="94"/>
    </row>
    <row r="48" spans="1:7" s="85" customFormat="1" ht="33" customHeight="1">
      <c r="A48" s="88" t="s">
        <v>142</v>
      </c>
      <c r="B48" s="90">
        <v>1</v>
      </c>
      <c r="C48" s="95" t="s">
        <v>145</v>
      </c>
      <c r="D48" s="91" t="e">
        <f>#REF!</f>
        <v>#REF!</v>
      </c>
      <c r="E48" s="92" t="e">
        <f>#REF!</f>
        <v>#REF!</v>
      </c>
      <c r="F48" s="91" t="e">
        <f t="shared" ref="F48" si="1">D48*E48</f>
        <v>#REF!</v>
      </c>
      <c r="G48" s="94"/>
    </row>
    <row r="49" spans="1:7" s="85" customFormat="1" ht="33" customHeight="1">
      <c r="A49" s="88" t="s">
        <v>144</v>
      </c>
      <c r="B49" s="90">
        <v>1</v>
      </c>
      <c r="C49" s="90">
        <v>2021.06</v>
      </c>
      <c r="D49" s="91" t="e">
        <f>#REF!</f>
        <v>#REF!</v>
      </c>
      <c r="E49" s="92" t="e">
        <f>#REF!</f>
        <v>#REF!</v>
      </c>
      <c r="F49" s="91" t="e">
        <f>D49*E49/12*6</f>
        <v>#REF!</v>
      </c>
      <c r="G49" s="90" t="s">
        <v>147</v>
      </c>
    </row>
    <row r="50" spans="1:7" s="85" customFormat="1" ht="33" customHeight="1">
      <c r="A50" s="88"/>
      <c r="B50" s="90"/>
      <c r="C50" s="95"/>
      <c r="D50" s="229" t="s">
        <v>163</v>
      </c>
      <c r="E50" s="230"/>
      <c r="F50" s="91" t="e">
        <f>SUM(F43:F49)-2116</f>
        <v>#REF!</v>
      </c>
      <c r="G50" s="90" t="s">
        <v>193</v>
      </c>
    </row>
    <row r="51" spans="1:7" ht="33" customHeight="1">
      <c r="A51" s="88"/>
      <c r="B51" s="90"/>
      <c r="C51" s="90"/>
      <c r="D51" s="229" t="s">
        <v>194</v>
      </c>
      <c r="E51" s="230"/>
      <c r="F51" s="91" t="e">
        <f>F50*10%</f>
        <v>#REF!</v>
      </c>
      <c r="G51" s="90"/>
    </row>
    <row r="52" spans="1:7" ht="33" customHeight="1">
      <c r="A52" s="96"/>
      <c r="B52" s="96"/>
      <c r="C52" s="96"/>
      <c r="D52" s="231" t="s">
        <v>195</v>
      </c>
      <c r="E52" s="232"/>
      <c r="F52" s="97" t="e">
        <f>F50+F51</f>
        <v>#REF!</v>
      </c>
      <c r="G52" s="111"/>
    </row>
    <row r="53" spans="1:7" ht="33" customHeight="1">
      <c r="A53" s="96"/>
      <c r="B53" s="96"/>
      <c r="C53" s="96"/>
      <c r="D53" s="96"/>
      <c r="E53" s="86"/>
      <c r="F53" s="97"/>
      <c r="G53" s="111"/>
    </row>
    <row r="54" spans="1:7" ht="33" customHeight="1"/>
    <row r="55" spans="1:7" ht="33" customHeight="1">
      <c r="A55" s="225" t="s">
        <v>190</v>
      </c>
      <c r="B55" s="225"/>
      <c r="C55" s="225"/>
      <c r="D55" s="225"/>
      <c r="E55" s="225"/>
      <c r="F55" s="225"/>
      <c r="G55" s="225"/>
    </row>
    <row r="56" spans="1:7" ht="33" customHeight="1">
      <c r="A56" s="225" t="s">
        <v>159</v>
      </c>
      <c r="B56" s="227"/>
      <c r="C56" s="227"/>
      <c r="D56" s="227"/>
      <c r="E56" s="227"/>
      <c r="F56" s="227"/>
      <c r="G56" s="227"/>
    </row>
    <row r="57" spans="1:7" ht="33" customHeight="1">
      <c r="A57" s="225" t="s">
        <v>146</v>
      </c>
      <c r="B57" s="227"/>
      <c r="C57" s="227"/>
      <c r="D57" s="227"/>
      <c r="E57" s="227"/>
      <c r="F57" s="227"/>
      <c r="G57" s="227"/>
    </row>
    <row r="58" spans="1:7" ht="33" customHeight="1">
      <c r="A58" s="86"/>
      <c r="B58"/>
      <c r="C58"/>
      <c r="D58"/>
      <c r="E58"/>
      <c r="F58"/>
      <c r="G58"/>
    </row>
    <row r="59" spans="1:7" ht="33" customHeight="1">
      <c r="A59" s="86"/>
      <c r="B59"/>
      <c r="C59"/>
      <c r="D59"/>
      <c r="E59"/>
      <c r="F59"/>
      <c r="G59"/>
    </row>
    <row r="60" spans="1:7" ht="33" customHeight="1">
      <c r="A60" s="86"/>
      <c r="B60"/>
      <c r="C60"/>
      <c r="D60"/>
      <c r="E60"/>
      <c r="F60"/>
      <c r="G60"/>
    </row>
    <row r="61" spans="1:7" ht="33" customHeight="1"/>
  </sheetData>
  <mergeCells count="25">
    <mergeCell ref="A26:G26"/>
    <mergeCell ref="A27:G27"/>
    <mergeCell ref="A28:G28"/>
    <mergeCell ref="A21:G21"/>
    <mergeCell ref="A57:G57"/>
    <mergeCell ref="A39:G39"/>
    <mergeCell ref="A40:G40"/>
    <mergeCell ref="A41:F41"/>
    <mergeCell ref="A55:G55"/>
    <mergeCell ref="A56:G56"/>
    <mergeCell ref="D50:E50"/>
    <mergeCell ref="D51:E51"/>
    <mergeCell ref="D52:E52"/>
    <mergeCell ref="A20:G20"/>
    <mergeCell ref="A22:G22"/>
    <mergeCell ref="A23:G23"/>
    <mergeCell ref="A24:G24"/>
    <mergeCell ref="A25:G25"/>
    <mergeCell ref="A19:G19"/>
    <mergeCell ref="A4:G4"/>
    <mergeCell ref="A12:G12"/>
    <mergeCell ref="A13:G13"/>
    <mergeCell ref="A14:G14"/>
    <mergeCell ref="A15:G15"/>
    <mergeCell ref="A16:G1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7" orientation="portrait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692-D400-4720-9DF9-210726812494}">
  <sheetPr codeName="Sheet3"/>
  <dimension ref="A1:M38"/>
  <sheetViews>
    <sheetView tabSelected="1" view="pageBreakPreview" topLeftCell="A11" zoomScaleNormal="100" zoomScaleSheetLayoutView="100" workbookViewId="0">
      <selection activeCell="K30" sqref="K30"/>
    </sheetView>
  </sheetViews>
  <sheetFormatPr defaultRowHeight="16.5"/>
  <cols>
    <col min="1" max="1" width="25.25" style="68" customWidth="1"/>
    <col min="2" max="2" width="29.875" style="68" customWidth="1"/>
    <col min="3" max="4" width="7.625" style="68" customWidth="1"/>
    <col min="5" max="6" width="15.625" style="68" customWidth="1"/>
    <col min="7" max="7" width="10.625" style="68" customWidth="1"/>
    <col min="8" max="8" width="9" style="68"/>
    <col min="9" max="9" width="9" style="68" hidden="1" customWidth="1"/>
    <col min="10" max="11" width="9" style="68"/>
    <col min="12" max="12" width="11" style="68" bestFit="1" customWidth="1"/>
    <col min="13" max="13" width="9.875" style="68" bestFit="1" customWidth="1"/>
    <col min="14" max="256" width="9" style="68"/>
    <col min="257" max="257" width="18.75" style="68" customWidth="1"/>
    <col min="258" max="258" width="38" style="68" customWidth="1"/>
    <col min="259" max="260" width="7.625" style="68" customWidth="1"/>
    <col min="261" max="262" width="15.625" style="68" customWidth="1"/>
    <col min="263" max="263" width="10.625" style="68" customWidth="1"/>
    <col min="264" max="264" width="9" style="68"/>
    <col min="265" max="265" width="0" style="68" hidden="1" customWidth="1"/>
    <col min="266" max="267" width="9" style="68"/>
    <col min="268" max="268" width="11" style="68" bestFit="1" customWidth="1"/>
    <col min="269" max="512" width="9" style="68"/>
    <col min="513" max="513" width="18.75" style="68" customWidth="1"/>
    <col min="514" max="514" width="38" style="68" customWidth="1"/>
    <col min="515" max="516" width="7.625" style="68" customWidth="1"/>
    <col min="517" max="518" width="15.625" style="68" customWidth="1"/>
    <col min="519" max="519" width="10.625" style="68" customWidth="1"/>
    <col min="520" max="520" width="9" style="68"/>
    <col min="521" max="521" width="0" style="68" hidden="1" customWidth="1"/>
    <col min="522" max="523" width="9" style="68"/>
    <col min="524" max="524" width="11" style="68" bestFit="1" customWidth="1"/>
    <col min="525" max="768" width="9" style="68"/>
    <col min="769" max="769" width="18.75" style="68" customWidth="1"/>
    <col min="770" max="770" width="38" style="68" customWidth="1"/>
    <col min="771" max="772" width="7.625" style="68" customWidth="1"/>
    <col min="773" max="774" width="15.625" style="68" customWidth="1"/>
    <col min="775" max="775" width="10.625" style="68" customWidth="1"/>
    <col min="776" max="776" width="9" style="68"/>
    <col min="777" max="777" width="0" style="68" hidden="1" customWidth="1"/>
    <col min="778" max="779" width="9" style="68"/>
    <col min="780" max="780" width="11" style="68" bestFit="1" customWidth="1"/>
    <col min="781" max="1024" width="9" style="68"/>
    <col min="1025" max="1025" width="18.75" style="68" customWidth="1"/>
    <col min="1026" max="1026" width="38" style="68" customWidth="1"/>
    <col min="1027" max="1028" width="7.625" style="68" customWidth="1"/>
    <col min="1029" max="1030" width="15.625" style="68" customWidth="1"/>
    <col min="1031" max="1031" width="10.625" style="68" customWidth="1"/>
    <col min="1032" max="1032" width="9" style="68"/>
    <col min="1033" max="1033" width="0" style="68" hidden="1" customWidth="1"/>
    <col min="1034" max="1035" width="9" style="68"/>
    <col min="1036" max="1036" width="11" style="68" bestFit="1" customWidth="1"/>
    <col min="1037" max="1280" width="9" style="68"/>
    <col min="1281" max="1281" width="18.75" style="68" customWidth="1"/>
    <col min="1282" max="1282" width="38" style="68" customWidth="1"/>
    <col min="1283" max="1284" width="7.625" style="68" customWidth="1"/>
    <col min="1285" max="1286" width="15.625" style="68" customWidth="1"/>
    <col min="1287" max="1287" width="10.625" style="68" customWidth="1"/>
    <col min="1288" max="1288" width="9" style="68"/>
    <col min="1289" max="1289" width="0" style="68" hidden="1" customWidth="1"/>
    <col min="1290" max="1291" width="9" style="68"/>
    <col min="1292" max="1292" width="11" style="68" bestFit="1" customWidth="1"/>
    <col min="1293" max="1536" width="9" style="68"/>
    <col min="1537" max="1537" width="18.75" style="68" customWidth="1"/>
    <col min="1538" max="1538" width="38" style="68" customWidth="1"/>
    <col min="1539" max="1540" width="7.625" style="68" customWidth="1"/>
    <col min="1541" max="1542" width="15.625" style="68" customWidth="1"/>
    <col min="1543" max="1543" width="10.625" style="68" customWidth="1"/>
    <col min="1544" max="1544" width="9" style="68"/>
    <col min="1545" max="1545" width="0" style="68" hidden="1" customWidth="1"/>
    <col min="1546" max="1547" width="9" style="68"/>
    <col min="1548" max="1548" width="11" style="68" bestFit="1" customWidth="1"/>
    <col min="1549" max="1792" width="9" style="68"/>
    <col min="1793" max="1793" width="18.75" style="68" customWidth="1"/>
    <col min="1794" max="1794" width="38" style="68" customWidth="1"/>
    <col min="1795" max="1796" width="7.625" style="68" customWidth="1"/>
    <col min="1797" max="1798" width="15.625" style="68" customWidth="1"/>
    <col min="1799" max="1799" width="10.625" style="68" customWidth="1"/>
    <col min="1800" max="1800" width="9" style="68"/>
    <col min="1801" max="1801" width="0" style="68" hidden="1" customWidth="1"/>
    <col min="1802" max="1803" width="9" style="68"/>
    <col min="1804" max="1804" width="11" style="68" bestFit="1" customWidth="1"/>
    <col min="1805" max="2048" width="9" style="68"/>
    <col min="2049" max="2049" width="18.75" style="68" customWidth="1"/>
    <col min="2050" max="2050" width="38" style="68" customWidth="1"/>
    <col min="2051" max="2052" width="7.625" style="68" customWidth="1"/>
    <col min="2053" max="2054" width="15.625" style="68" customWidth="1"/>
    <col min="2055" max="2055" width="10.625" style="68" customWidth="1"/>
    <col min="2056" max="2056" width="9" style="68"/>
    <col min="2057" max="2057" width="0" style="68" hidden="1" customWidth="1"/>
    <col min="2058" max="2059" width="9" style="68"/>
    <col min="2060" max="2060" width="11" style="68" bestFit="1" customWidth="1"/>
    <col min="2061" max="2304" width="9" style="68"/>
    <col min="2305" max="2305" width="18.75" style="68" customWidth="1"/>
    <col min="2306" max="2306" width="38" style="68" customWidth="1"/>
    <col min="2307" max="2308" width="7.625" style="68" customWidth="1"/>
    <col min="2309" max="2310" width="15.625" style="68" customWidth="1"/>
    <col min="2311" max="2311" width="10.625" style="68" customWidth="1"/>
    <col min="2312" max="2312" width="9" style="68"/>
    <col min="2313" max="2313" width="0" style="68" hidden="1" customWidth="1"/>
    <col min="2314" max="2315" width="9" style="68"/>
    <col min="2316" max="2316" width="11" style="68" bestFit="1" customWidth="1"/>
    <col min="2317" max="2560" width="9" style="68"/>
    <col min="2561" max="2561" width="18.75" style="68" customWidth="1"/>
    <col min="2562" max="2562" width="38" style="68" customWidth="1"/>
    <col min="2563" max="2564" width="7.625" style="68" customWidth="1"/>
    <col min="2565" max="2566" width="15.625" style="68" customWidth="1"/>
    <col min="2567" max="2567" width="10.625" style="68" customWidth="1"/>
    <col min="2568" max="2568" width="9" style="68"/>
    <col min="2569" max="2569" width="0" style="68" hidden="1" customWidth="1"/>
    <col min="2570" max="2571" width="9" style="68"/>
    <col min="2572" max="2572" width="11" style="68" bestFit="1" customWidth="1"/>
    <col min="2573" max="2816" width="9" style="68"/>
    <col min="2817" max="2817" width="18.75" style="68" customWidth="1"/>
    <col min="2818" max="2818" width="38" style="68" customWidth="1"/>
    <col min="2819" max="2820" width="7.625" style="68" customWidth="1"/>
    <col min="2821" max="2822" width="15.625" style="68" customWidth="1"/>
    <col min="2823" max="2823" width="10.625" style="68" customWidth="1"/>
    <col min="2824" max="2824" width="9" style="68"/>
    <col min="2825" max="2825" width="0" style="68" hidden="1" customWidth="1"/>
    <col min="2826" max="2827" width="9" style="68"/>
    <col min="2828" max="2828" width="11" style="68" bestFit="1" customWidth="1"/>
    <col min="2829" max="3072" width="9" style="68"/>
    <col min="3073" max="3073" width="18.75" style="68" customWidth="1"/>
    <col min="3074" max="3074" width="38" style="68" customWidth="1"/>
    <col min="3075" max="3076" width="7.625" style="68" customWidth="1"/>
    <col min="3077" max="3078" width="15.625" style="68" customWidth="1"/>
    <col min="3079" max="3079" width="10.625" style="68" customWidth="1"/>
    <col min="3080" max="3080" width="9" style="68"/>
    <col min="3081" max="3081" width="0" style="68" hidden="1" customWidth="1"/>
    <col min="3082" max="3083" width="9" style="68"/>
    <col min="3084" max="3084" width="11" style="68" bestFit="1" customWidth="1"/>
    <col min="3085" max="3328" width="9" style="68"/>
    <col min="3329" max="3329" width="18.75" style="68" customWidth="1"/>
    <col min="3330" max="3330" width="38" style="68" customWidth="1"/>
    <col min="3331" max="3332" width="7.625" style="68" customWidth="1"/>
    <col min="3333" max="3334" width="15.625" style="68" customWidth="1"/>
    <col min="3335" max="3335" width="10.625" style="68" customWidth="1"/>
    <col min="3336" max="3336" width="9" style="68"/>
    <col min="3337" max="3337" width="0" style="68" hidden="1" customWidth="1"/>
    <col min="3338" max="3339" width="9" style="68"/>
    <col min="3340" max="3340" width="11" style="68" bestFit="1" customWidth="1"/>
    <col min="3341" max="3584" width="9" style="68"/>
    <col min="3585" max="3585" width="18.75" style="68" customWidth="1"/>
    <col min="3586" max="3586" width="38" style="68" customWidth="1"/>
    <col min="3587" max="3588" width="7.625" style="68" customWidth="1"/>
    <col min="3589" max="3590" width="15.625" style="68" customWidth="1"/>
    <col min="3591" max="3591" width="10.625" style="68" customWidth="1"/>
    <col min="3592" max="3592" width="9" style="68"/>
    <col min="3593" max="3593" width="0" style="68" hidden="1" customWidth="1"/>
    <col min="3594" max="3595" width="9" style="68"/>
    <col min="3596" max="3596" width="11" style="68" bestFit="1" customWidth="1"/>
    <col min="3597" max="3840" width="9" style="68"/>
    <col min="3841" max="3841" width="18.75" style="68" customWidth="1"/>
    <col min="3842" max="3842" width="38" style="68" customWidth="1"/>
    <col min="3843" max="3844" width="7.625" style="68" customWidth="1"/>
    <col min="3845" max="3846" width="15.625" style="68" customWidth="1"/>
    <col min="3847" max="3847" width="10.625" style="68" customWidth="1"/>
    <col min="3848" max="3848" width="9" style="68"/>
    <col min="3849" max="3849" width="0" style="68" hidden="1" customWidth="1"/>
    <col min="3850" max="3851" width="9" style="68"/>
    <col min="3852" max="3852" width="11" style="68" bestFit="1" customWidth="1"/>
    <col min="3853" max="4096" width="9" style="68"/>
    <col min="4097" max="4097" width="18.75" style="68" customWidth="1"/>
    <col min="4098" max="4098" width="38" style="68" customWidth="1"/>
    <col min="4099" max="4100" width="7.625" style="68" customWidth="1"/>
    <col min="4101" max="4102" width="15.625" style="68" customWidth="1"/>
    <col min="4103" max="4103" width="10.625" style="68" customWidth="1"/>
    <col min="4104" max="4104" width="9" style="68"/>
    <col min="4105" max="4105" width="0" style="68" hidden="1" customWidth="1"/>
    <col min="4106" max="4107" width="9" style="68"/>
    <col min="4108" max="4108" width="11" style="68" bestFit="1" customWidth="1"/>
    <col min="4109" max="4352" width="9" style="68"/>
    <col min="4353" max="4353" width="18.75" style="68" customWidth="1"/>
    <col min="4354" max="4354" width="38" style="68" customWidth="1"/>
    <col min="4355" max="4356" width="7.625" style="68" customWidth="1"/>
    <col min="4357" max="4358" width="15.625" style="68" customWidth="1"/>
    <col min="4359" max="4359" width="10.625" style="68" customWidth="1"/>
    <col min="4360" max="4360" width="9" style="68"/>
    <col min="4361" max="4361" width="0" style="68" hidden="1" customWidth="1"/>
    <col min="4362" max="4363" width="9" style="68"/>
    <col min="4364" max="4364" width="11" style="68" bestFit="1" customWidth="1"/>
    <col min="4365" max="4608" width="9" style="68"/>
    <col min="4609" max="4609" width="18.75" style="68" customWidth="1"/>
    <col min="4610" max="4610" width="38" style="68" customWidth="1"/>
    <col min="4611" max="4612" width="7.625" style="68" customWidth="1"/>
    <col min="4613" max="4614" width="15.625" style="68" customWidth="1"/>
    <col min="4615" max="4615" width="10.625" style="68" customWidth="1"/>
    <col min="4616" max="4616" width="9" style="68"/>
    <col min="4617" max="4617" width="0" style="68" hidden="1" customWidth="1"/>
    <col min="4618" max="4619" width="9" style="68"/>
    <col min="4620" max="4620" width="11" style="68" bestFit="1" customWidth="1"/>
    <col min="4621" max="4864" width="9" style="68"/>
    <col min="4865" max="4865" width="18.75" style="68" customWidth="1"/>
    <col min="4866" max="4866" width="38" style="68" customWidth="1"/>
    <col min="4867" max="4868" width="7.625" style="68" customWidth="1"/>
    <col min="4869" max="4870" width="15.625" style="68" customWidth="1"/>
    <col min="4871" max="4871" width="10.625" style="68" customWidth="1"/>
    <col min="4872" max="4872" width="9" style="68"/>
    <col min="4873" max="4873" width="0" style="68" hidden="1" customWidth="1"/>
    <col min="4874" max="4875" width="9" style="68"/>
    <col min="4876" max="4876" width="11" style="68" bestFit="1" customWidth="1"/>
    <col min="4877" max="5120" width="9" style="68"/>
    <col min="5121" max="5121" width="18.75" style="68" customWidth="1"/>
    <col min="5122" max="5122" width="38" style="68" customWidth="1"/>
    <col min="5123" max="5124" width="7.625" style="68" customWidth="1"/>
    <col min="5125" max="5126" width="15.625" style="68" customWidth="1"/>
    <col min="5127" max="5127" width="10.625" style="68" customWidth="1"/>
    <col min="5128" max="5128" width="9" style="68"/>
    <col min="5129" max="5129" width="0" style="68" hidden="1" customWidth="1"/>
    <col min="5130" max="5131" width="9" style="68"/>
    <col min="5132" max="5132" width="11" style="68" bestFit="1" customWidth="1"/>
    <col min="5133" max="5376" width="9" style="68"/>
    <col min="5377" max="5377" width="18.75" style="68" customWidth="1"/>
    <col min="5378" max="5378" width="38" style="68" customWidth="1"/>
    <col min="5379" max="5380" width="7.625" style="68" customWidth="1"/>
    <col min="5381" max="5382" width="15.625" style="68" customWidth="1"/>
    <col min="5383" max="5383" width="10.625" style="68" customWidth="1"/>
    <col min="5384" max="5384" width="9" style="68"/>
    <col min="5385" max="5385" width="0" style="68" hidden="1" customWidth="1"/>
    <col min="5386" max="5387" width="9" style="68"/>
    <col min="5388" max="5388" width="11" style="68" bestFit="1" customWidth="1"/>
    <col min="5389" max="5632" width="9" style="68"/>
    <col min="5633" max="5633" width="18.75" style="68" customWidth="1"/>
    <col min="5634" max="5634" width="38" style="68" customWidth="1"/>
    <col min="5635" max="5636" width="7.625" style="68" customWidth="1"/>
    <col min="5637" max="5638" width="15.625" style="68" customWidth="1"/>
    <col min="5639" max="5639" width="10.625" style="68" customWidth="1"/>
    <col min="5640" max="5640" width="9" style="68"/>
    <col min="5641" max="5641" width="0" style="68" hidden="1" customWidth="1"/>
    <col min="5642" max="5643" width="9" style="68"/>
    <col min="5644" max="5644" width="11" style="68" bestFit="1" customWidth="1"/>
    <col min="5645" max="5888" width="9" style="68"/>
    <col min="5889" max="5889" width="18.75" style="68" customWidth="1"/>
    <col min="5890" max="5890" width="38" style="68" customWidth="1"/>
    <col min="5891" max="5892" width="7.625" style="68" customWidth="1"/>
    <col min="5893" max="5894" width="15.625" style="68" customWidth="1"/>
    <col min="5895" max="5895" width="10.625" style="68" customWidth="1"/>
    <col min="5896" max="5896" width="9" style="68"/>
    <col min="5897" max="5897" width="0" style="68" hidden="1" customWidth="1"/>
    <col min="5898" max="5899" width="9" style="68"/>
    <col min="5900" max="5900" width="11" style="68" bestFit="1" customWidth="1"/>
    <col min="5901" max="6144" width="9" style="68"/>
    <col min="6145" max="6145" width="18.75" style="68" customWidth="1"/>
    <col min="6146" max="6146" width="38" style="68" customWidth="1"/>
    <col min="6147" max="6148" width="7.625" style="68" customWidth="1"/>
    <col min="6149" max="6150" width="15.625" style="68" customWidth="1"/>
    <col min="6151" max="6151" width="10.625" style="68" customWidth="1"/>
    <col min="6152" max="6152" width="9" style="68"/>
    <col min="6153" max="6153" width="0" style="68" hidden="1" customWidth="1"/>
    <col min="6154" max="6155" width="9" style="68"/>
    <col min="6156" max="6156" width="11" style="68" bestFit="1" customWidth="1"/>
    <col min="6157" max="6400" width="9" style="68"/>
    <col min="6401" max="6401" width="18.75" style="68" customWidth="1"/>
    <col min="6402" max="6402" width="38" style="68" customWidth="1"/>
    <col min="6403" max="6404" width="7.625" style="68" customWidth="1"/>
    <col min="6405" max="6406" width="15.625" style="68" customWidth="1"/>
    <col min="6407" max="6407" width="10.625" style="68" customWidth="1"/>
    <col min="6408" max="6408" width="9" style="68"/>
    <col min="6409" max="6409" width="0" style="68" hidden="1" customWidth="1"/>
    <col min="6410" max="6411" width="9" style="68"/>
    <col min="6412" max="6412" width="11" style="68" bestFit="1" customWidth="1"/>
    <col min="6413" max="6656" width="9" style="68"/>
    <col min="6657" max="6657" width="18.75" style="68" customWidth="1"/>
    <col min="6658" max="6658" width="38" style="68" customWidth="1"/>
    <col min="6659" max="6660" width="7.625" style="68" customWidth="1"/>
    <col min="6661" max="6662" width="15.625" style="68" customWidth="1"/>
    <col min="6663" max="6663" width="10.625" style="68" customWidth="1"/>
    <col min="6664" max="6664" width="9" style="68"/>
    <col min="6665" max="6665" width="0" style="68" hidden="1" customWidth="1"/>
    <col min="6666" max="6667" width="9" style="68"/>
    <col min="6668" max="6668" width="11" style="68" bestFit="1" customWidth="1"/>
    <col min="6669" max="6912" width="9" style="68"/>
    <col min="6913" max="6913" width="18.75" style="68" customWidth="1"/>
    <col min="6914" max="6914" width="38" style="68" customWidth="1"/>
    <col min="6915" max="6916" width="7.625" style="68" customWidth="1"/>
    <col min="6917" max="6918" width="15.625" style="68" customWidth="1"/>
    <col min="6919" max="6919" width="10.625" style="68" customWidth="1"/>
    <col min="6920" max="6920" width="9" style="68"/>
    <col min="6921" max="6921" width="0" style="68" hidden="1" customWidth="1"/>
    <col min="6922" max="6923" width="9" style="68"/>
    <col min="6924" max="6924" width="11" style="68" bestFit="1" customWidth="1"/>
    <col min="6925" max="7168" width="9" style="68"/>
    <col min="7169" max="7169" width="18.75" style="68" customWidth="1"/>
    <col min="7170" max="7170" width="38" style="68" customWidth="1"/>
    <col min="7171" max="7172" width="7.625" style="68" customWidth="1"/>
    <col min="7173" max="7174" width="15.625" style="68" customWidth="1"/>
    <col min="7175" max="7175" width="10.625" style="68" customWidth="1"/>
    <col min="7176" max="7176" width="9" style="68"/>
    <col min="7177" max="7177" width="0" style="68" hidden="1" customWidth="1"/>
    <col min="7178" max="7179" width="9" style="68"/>
    <col min="7180" max="7180" width="11" style="68" bestFit="1" customWidth="1"/>
    <col min="7181" max="7424" width="9" style="68"/>
    <col min="7425" max="7425" width="18.75" style="68" customWidth="1"/>
    <col min="7426" max="7426" width="38" style="68" customWidth="1"/>
    <col min="7427" max="7428" width="7.625" style="68" customWidth="1"/>
    <col min="7429" max="7430" width="15.625" style="68" customWidth="1"/>
    <col min="7431" max="7431" width="10.625" style="68" customWidth="1"/>
    <col min="7432" max="7432" width="9" style="68"/>
    <col min="7433" max="7433" width="0" style="68" hidden="1" customWidth="1"/>
    <col min="7434" max="7435" width="9" style="68"/>
    <col min="7436" max="7436" width="11" style="68" bestFit="1" customWidth="1"/>
    <col min="7437" max="7680" width="9" style="68"/>
    <col min="7681" max="7681" width="18.75" style="68" customWidth="1"/>
    <col min="7682" max="7682" width="38" style="68" customWidth="1"/>
    <col min="7683" max="7684" width="7.625" style="68" customWidth="1"/>
    <col min="7685" max="7686" width="15.625" style="68" customWidth="1"/>
    <col min="7687" max="7687" width="10.625" style="68" customWidth="1"/>
    <col min="7688" max="7688" width="9" style="68"/>
    <col min="7689" max="7689" width="0" style="68" hidden="1" customWidth="1"/>
    <col min="7690" max="7691" width="9" style="68"/>
    <col min="7692" max="7692" width="11" style="68" bestFit="1" customWidth="1"/>
    <col min="7693" max="7936" width="9" style="68"/>
    <col min="7937" max="7937" width="18.75" style="68" customWidth="1"/>
    <col min="7938" max="7938" width="38" style="68" customWidth="1"/>
    <col min="7939" max="7940" width="7.625" style="68" customWidth="1"/>
    <col min="7941" max="7942" width="15.625" style="68" customWidth="1"/>
    <col min="7943" max="7943" width="10.625" style="68" customWidth="1"/>
    <col min="7944" max="7944" width="9" style="68"/>
    <col min="7945" max="7945" width="0" style="68" hidden="1" customWidth="1"/>
    <col min="7946" max="7947" width="9" style="68"/>
    <col min="7948" max="7948" width="11" style="68" bestFit="1" customWidth="1"/>
    <col min="7949" max="8192" width="9" style="68"/>
    <col min="8193" max="8193" width="18.75" style="68" customWidth="1"/>
    <col min="8194" max="8194" width="38" style="68" customWidth="1"/>
    <col min="8195" max="8196" width="7.625" style="68" customWidth="1"/>
    <col min="8197" max="8198" width="15.625" style="68" customWidth="1"/>
    <col min="8199" max="8199" width="10.625" style="68" customWidth="1"/>
    <col min="8200" max="8200" width="9" style="68"/>
    <col min="8201" max="8201" width="0" style="68" hidden="1" customWidth="1"/>
    <col min="8202" max="8203" width="9" style="68"/>
    <col min="8204" max="8204" width="11" style="68" bestFit="1" customWidth="1"/>
    <col min="8205" max="8448" width="9" style="68"/>
    <col min="8449" max="8449" width="18.75" style="68" customWidth="1"/>
    <col min="8450" max="8450" width="38" style="68" customWidth="1"/>
    <col min="8451" max="8452" width="7.625" style="68" customWidth="1"/>
    <col min="8453" max="8454" width="15.625" style="68" customWidth="1"/>
    <col min="8455" max="8455" width="10.625" style="68" customWidth="1"/>
    <col min="8456" max="8456" width="9" style="68"/>
    <col min="8457" max="8457" width="0" style="68" hidden="1" customWidth="1"/>
    <col min="8458" max="8459" width="9" style="68"/>
    <col min="8460" max="8460" width="11" style="68" bestFit="1" customWidth="1"/>
    <col min="8461" max="8704" width="9" style="68"/>
    <col min="8705" max="8705" width="18.75" style="68" customWidth="1"/>
    <col min="8706" max="8706" width="38" style="68" customWidth="1"/>
    <col min="8707" max="8708" width="7.625" style="68" customWidth="1"/>
    <col min="8709" max="8710" width="15.625" style="68" customWidth="1"/>
    <col min="8711" max="8711" width="10.625" style="68" customWidth="1"/>
    <col min="8712" max="8712" width="9" style="68"/>
    <col min="8713" max="8713" width="0" style="68" hidden="1" customWidth="1"/>
    <col min="8714" max="8715" width="9" style="68"/>
    <col min="8716" max="8716" width="11" style="68" bestFit="1" customWidth="1"/>
    <col min="8717" max="8960" width="9" style="68"/>
    <col min="8961" max="8961" width="18.75" style="68" customWidth="1"/>
    <col min="8962" max="8962" width="38" style="68" customWidth="1"/>
    <col min="8963" max="8964" width="7.625" style="68" customWidth="1"/>
    <col min="8965" max="8966" width="15.625" style="68" customWidth="1"/>
    <col min="8967" max="8967" width="10.625" style="68" customWidth="1"/>
    <col min="8968" max="8968" width="9" style="68"/>
    <col min="8969" max="8969" width="0" style="68" hidden="1" customWidth="1"/>
    <col min="8970" max="8971" width="9" style="68"/>
    <col min="8972" max="8972" width="11" style="68" bestFit="1" customWidth="1"/>
    <col min="8973" max="9216" width="9" style="68"/>
    <col min="9217" max="9217" width="18.75" style="68" customWidth="1"/>
    <col min="9218" max="9218" width="38" style="68" customWidth="1"/>
    <col min="9219" max="9220" width="7.625" style="68" customWidth="1"/>
    <col min="9221" max="9222" width="15.625" style="68" customWidth="1"/>
    <col min="9223" max="9223" width="10.625" style="68" customWidth="1"/>
    <col min="9224" max="9224" width="9" style="68"/>
    <col min="9225" max="9225" width="0" style="68" hidden="1" customWidth="1"/>
    <col min="9226" max="9227" width="9" style="68"/>
    <col min="9228" max="9228" width="11" style="68" bestFit="1" customWidth="1"/>
    <col min="9229" max="9472" width="9" style="68"/>
    <col min="9473" max="9473" width="18.75" style="68" customWidth="1"/>
    <col min="9474" max="9474" width="38" style="68" customWidth="1"/>
    <col min="9475" max="9476" width="7.625" style="68" customWidth="1"/>
    <col min="9477" max="9478" width="15.625" style="68" customWidth="1"/>
    <col min="9479" max="9479" width="10.625" style="68" customWidth="1"/>
    <col min="9480" max="9480" width="9" style="68"/>
    <col min="9481" max="9481" width="0" style="68" hidden="1" customWidth="1"/>
    <col min="9482" max="9483" width="9" style="68"/>
    <col min="9484" max="9484" width="11" style="68" bestFit="1" customWidth="1"/>
    <col min="9485" max="9728" width="9" style="68"/>
    <col min="9729" max="9729" width="18.75" style="68" customWidth="1"/>
    <col min="9730" max="9730" width="38" style="68" customWidth="1"/>
    <col min="9731" max="9732" width="7.625" style="68" customWidth="1"/>
    <col min="9733" max="9734" width="15.625" style="68" customWidth="1"/>
    <col min="9735" max="9735" width="10.625" style="68" customWidth="1"/>
    <col min="9736" max="9736" width="9" style="68"/>
    <col min="9737" max="9737" width="0" style="68" hidden="1" customWidth="1"/>
    <col min="9738" max="9739" width="9" style="68"/>
    <col min="9740" max="9740" width="11" style="68" bestFit="1" customWidth="1"/>
    <col min="9741" max="9984" width="9" style="68"/>
    <col min="9985" max="9985" width="18.75" style="68" customWidth="1"/>
    <col min="9986" max="9986" width="38" style="68" customWidth="1"/>
    <col min="9987" max="9988" width="7.625" style="68" customWidth="1"/>
    <col min="9989" max="9990" width="15.625" style="68" customWidth="1"/>
    <col min="9991" max="9991" width="10.625" style="68" customWidth="1"/>
    <col min="9992" max="9992" width="9" style="68"/>
    <col min="9993" max="9993" width="0" style="68" hidden="1" customWidth="1"/>
    <col min="9994" max="9995" width="9" style="68"/>
    <col min="9996" max="9996" width="11" style="68" bestFit="1" customWidth="1"/>
    <col min="9997" max="10240" width="9" style="68"/>
    <col min="10241" max="10241" width="18.75" style="68" customWidth="1"/>
    <col min="10242" max="10242" width="38" style="68" customWidth="1"/>
    <col min="10243" max="10244" width="7.625" style="68" customWidth="1"/>
    <col min="10245" max="10246" width="15.625" style="68" customWidth="1"/>
    <col min="10247" max="10247" width="10.625" style="68" customWidth="1"/>
    <col min="10248" max="10248" width="9" style="68"/>
    <col min="10249" max="10249" width="0" style="68" hidden="1" customWidth="1"/>
    <col min="10250" max="10251" width="9" style="68"/>
    <col min="10252" max="10252" width="11" style="68" bestFit="1" customWidth="1"/>
    <col min="10253" max="10496" width="9" style="68"/>
    <col min="10497" max="10497" width="18.75" style="68" customWidth="1"/>
    <col min="10498" max="10498" width="38" style="68" customWidth="1"/>
    <col min="10499" max="10500" width="7.625" style="68" customWidth="1"/>
    <col min="10501" max="10502" width="15.625" style="68" customWidth="1"/>
    <col min="10503" max="10503" width="10.625" style="68" customWidth="1"/>
    <col min="10504" max="10504" width="9" style="68"/>
    <col min="10505" max="10505" width="0" style="68" hidden="1" customWidth="1"/>
    <col min="10506" max="10507" width="9" style="68"/>
    <col min="10508" max="10508" width="11" style="68" bestFit="1" customWidth="1"/>
    <col min="10509" max="10752" width="9" style="68"/>
    <col min="10753" max="10753" width="18.75" style="68" customWidth="1"/>
    <col min="10754" max="10754" width="38" style="68" customWidth="1"/>
    <col min="10755" max="10756" width="7.625" style="68" customWidth="1"/>
    <col min="10757" max="10758" width="15.625" style="68" customWidth="1"/>
    <col min="10759" max="10759" width="10.625" style="68" customWidth="1"/>
    <col min="10760" max="10760" width="9" style="68"/>
    <col min="10761" max="10761" width="0" style="68" hidden="1" customWidth="1"/>
    <col min="10762" max="10763" width="9" style="68"/>
    <col min="10764" max="10764" width="11" style="68" bestFit="1" customWidth="1"/>
    <col min="10765" max="11008" width="9" style="68"/>
    <col min="11009" max="11009" width="18.75" style="68" customWidth="1"/>
    <col min="11010" max="11010" width="38" style="68" customWidth="1"/>
    <col min="11011" max="11012" width="7.625" style="68" customWidth="1"/>
    <col min="11013" max="11014" width="15.625" style="68" customWidth="1"/>
    <col min="11015" max="11015" width="10.625" style="68" customWidth="1"/>
    <col min="11016" max="11016" width="9" style="68"/>
    <col min="11017" max="11017" width="0" style="68" hidden="1" customWidth="1"/>
    <col min="11018" max="11019" width="9" style="68"/>
    <col min="11020" max="11020" width="11" style="68" bestFit="1" customWidth="1"/>
    <col min="11021" max="11264" width="9" style="68"/>
    <col min="11265" max="11265" width="18.75" style="68" customWidth="1"/>
    <col min="11266" max="11266" width="38" style="68" customWidth="1"/>
    <col min="11267" max="11268" width="7.625" style="68" customWidth="1"/>
    <col min="11269" max="11270" width="15.625" style="68" customWidth="1"/>
    <col min="11271" max="11271" width="10.625" style="68" customWidth="1"/>
    <col min="11272" max="11272" width="9" style="68"/>
    <col min="11273" max="11273" width="0" style="68" hidden="1" customWidth="1"/>
    <col min="11274" max="11275" width="9" style="68"/>
    <col min="11276" max="11276" width="11" style="68" bestFit="1" customWidth="1"/>
    <col min="11277" max="11520" width="9" style="68"/>
    <col min="11521" max="11521" width="18.75" style="68" customWidth="1"/>
    <col min="11522" max="11522" width="38" style="68" customWidth="1"/>
    <col min="11523" max="11524" width="7.625" style="68" customWidth="1"/>
    <col min="11525" max="11526" width="15.625" style="68" customWidth="1"/>
    <col min="11527" max="11527" width="10.625" style="68" customWidth="1"/>
    <col min="11528" max="11528" width="9" style="68"/>
    <col min="11529" max="11529" width="0" style="68" hidden="1" customWidth="1"/>
    <col min="11530" max="11531" width="9" style="68"/>
    <col min="11532" max="11532" width="11" style="68" bestFit="1" customWidth="1"/>
    <col min="11533" max="11776" width="9" style="68"/>
    <col min="11777" max="11777" width="18.75" style="68" customWidth="1"/>
    <col min="11778" max="11778" width="38" style="68" customWidth="1"/>
    <col min="11779" max="11780" width="7.625" style="68" customWidth="1"/>
    <col min="11781" max="11782" width="15.625" style="68" customWidth="1"/>
    <col min="11783" max="11783" width="10.625" style="68" customWidth="1"/>
    <col min="11784" max="11784" width="9" style="68"/>
    <col min="11785" max="11785" width="0" style="68" hidden="1" customWidth="1"/>
    <col min="11786" max="11787" width="9" style="68"/>
    <col min="11788" max="11788" width="11" style="68" bestFit="1" customWidth="1"/>
    <col min="11789" max="12032" width="9" style="68"/>
    <col min="12033" max="12033" width="18.75" style="68" customWidth="1"/>
    <col min="12034" max="12034" width="38" style="68" customWidth="1"/>
    <col min="12035" max="12036" width="7.625" style="68" customWidth="1"/>
    <col min="12037" max="12038" width="15.625" style="68" customWidth="1"/>
    <col min="12039" max="12039" width="10.625" style="68" customWidth="1"/>
    <col min="12040" max="12040" width="9" style="68"/>
    <col min="12041" max="12041" width="0" style="68" hidden="1" customWidth="1"/>
    <col min="12042" max="12043" width="9" style="68"/>
    <col min="12044" max="12044" width="11" style="68" bestFit="1" customWidth="1"/>
    <col min="12045" max="12288" width="9" style="68"/>
    <col min="12289" max="12289" width="18.75" style="68" customWidth="1"/>
    <col min="12290" max="12290" width="38" style="68" customWidth="1"/>
    <col min="12291" max="12292" width="7.625" style="68" customWidth="1"/>
    <col min="12293" max="12294" width="15.625" style="68" customWidth="1"/>
    <col min="12295" max="12295" width="10.625" style="68" customWidth="1"/>
    <col min="12296" max="12296" width="9" style="68"/>
    <col min="12297" max="12297" width="0" style="68" hidden="1" customWidth="1"/>
    <col min="12298" max="12299" width="9" style="68"/>
    <col min="12300" max="12300" width="11" style="68" bestFit="1" customWidth="1"/>
    <col min="12301" max="12544" width="9" style="68"/>
    <col min="12545" max="12545" width="18.75" style="68" customWidth="1"/>
    <col min="12546" max="12546" width="38" style="68" customWidth="1"/>
    <col min="12547" max="12548" width="7.625" style="68" customWidth="1"/>
    <col min="12549" max="12550" width="15.625" style="68" customWidth="1"/>
    <col min="12551" max="12551" width="10.625" style="68" customWidth="1"/>
    <col min="12552" max="12552" width="9" style="68"/>
    <col min="12553" max="12553" width="0" style="68" hidden="1" customWidth="1"/>
    <col min="12554" max="12555" width="9" style="68"/>
    <col min="12556" max="12556" width="11" style="68" bestFit="1" customWidth="1"/>
    <col min="12557" max="12800" width="9" style="68"/>
    <col min="12801" max="12801" width="18.75" style="68" customWidth="1"/>
    <col min="12802" max="12802" width="38" style="68" customWidth="1"/>
    <col min="12803" max="12804" width="7.625" style="68" customWidth="1"/>
    <col min="12805" max="12806" width="15.625" style="68" customWidth="1"/>
    <col min="12807" max="12807" width="10.625" style="68" customWidth="1"/>
    <col min="12808" max="12808" width="9" style="68"/>
    <col min="12809" max="12809" width="0" style="68" hidden="1" customWidth="1"/>
    <col min="12810" max="12811" width="9" style="68"/>
    <col min="12812" max="12812" width="11" style="68" bestFit="1" customWidth="1"/>
    <col min="12813" max="13056" width="9" style="68"/>
    <col min="13057" max="13057" width="18.75" style="68" customWidth="1"/>
    <col min="13058" max="13058" width="38" style="68" customWidth="1"/>
    <col min="13059" max="13060" width="7.625" style="68" customWidth="1"/>
    <col min="13061" max="13062" width="15.625" style="68" customWidth="1"/>
    <col min="13063" max="13063" width="10.625" style="68" customWidth="1"/>
    <col min="13064" max="13064" width="9" style="68"/>
    <col min="13065" max="13065" width="0" style="68" hidden="1" customWidth="1"/>
    <col min="13066" max="13067" width="9" style="68"/>
    <col min="13068" max="13068" width="11" style="68" bestFit="1" customWidth="1"/>
    <col min="13069" max="13312" width="9" style="68"/>
    <col min="13313" max="13313" width="18.75" style="68" customWidth="1"/>
    <col min="13314" max="13314" width="38" style="68" customWidth="1"/>
    <col min="13315" max="13316" width="7.625" style="68" customWidth="1"/>
    <col min="13317" max="13318" width="15.625" style="68" customWidth="1"/>
    <col min="13319" max="13319" width="10.625" style="68" customWidth="1"/>
    <col min="13320" max="13320" width="9" style="68"/>
    <col min="13321" max="13321" width="0" style="68" hidden="1" customWidth="1"/>
    <col min="13322" max="13323" width="9" style="68"/>
    <col min="13324" max="13324" width="11" style="68" bestFit="1" customWidth="1"/>
    <col min="13325" max="13568" width="9" style="68"/>
    <col min="13569" max="13569" width="18.75" style="68" customWidth="1"/>
    <col min="13570" max="13570" width="38" style="68" customWidth="1"/>
    <col min="13571" max="13572" width="7.625" style="68" customWidth="1"/>
    <col min="13573" max="13574" width="15.625" style="68" customWidth="1"/>
    <col min="13575" max="13575" width="10.625" style="68" customWidth="1"/>
    <col min="13576" max="13576" width="9" style="68"/>
    <col min="13577" max="13577" width="0" style="68" hidden="1" customWidth="1"/>
    <col min="13578" max="13579" width="9" style="68"/>
    <col min="13580" max="13580" width="11" style="68" bestFit="1" customWidth="1"/>
    <col min="13581" max="13824" width="9" style="68"/>
    <col min="13825" max="13825" width="18.75" style="68" customWidth="1"/>
    <col min="13826" max="13826" width="38" style="68" customWidth="1"/>
    <col min="13827" max="13828" width="7.625" style="68" customWidth="1"/>
    <col min="13829" max="13830" width="15.625" style="68" customWidth="1"/>
    <col min="13831" max="13831" width="10.625" style="68" customWidth="1"/>
    <col min="13832" max="13832" width="9" style="68"/>
    <col min="13833" max="13833" width="0" style="68" hidden="1" customWidth="1"/>
    <col min="13834" max="13835" width="9" style="68"/>
    <col min="13836" max="13836" width="11" style="68" bestFit="1" customWidth="1"/>
    <col min="13837" max="14080" width="9" style="68"/>
    <col min="14081" max="14081" width="18.75" style="68" customWidth="1"/>
    <col min="14082" max="14082" width="38" style="68" customWidth="1"/>
    <col min="14083" max="14084" width="7.625" style="68" customWidth="1"/>
    <col min="14085" max="14086" width="15.625" style="68" customWidth="1"/>
    <col min="14087" max="14087" width="10.625" style="68" customWidth="1"/>
    <col min="14088" max="14088" width="9" style="68"/>
    <col min="14089" max="14089" width="0" style="68" hidden="1" customWidth="1"/>
    <col min="14090" max="14091" width="9" style="68"/>
    <col min="14092" max="14092" width="11" style="68" bestFit="1" customWidth="1"/>
    <col min="14093" max="14336" width="9" style="68"/>
    <col min="14337" max="14337" width="18.75" style="68" customWidth="1"/>
    <col min="14338" max="14338" width="38" style="68" customWidth="1"/>
    <col min="14339" max="14340" width="7.625" style="68" customWidth="1"/>
    <col min="14341" max="14342" width="15.625" style="68" customWidth="1"/>
    <col min="14343" max="14343" width="10.625" style="68" customWidth="1"/>
    <col min="14344" max="14344" width="9" style="68"/>
    <col min="14345" max="14345" width="0" style="68" hidden="1" customWidth="1"/>
    <col min="14346" max="14347" width="9" style="68"/>
    <col min="14348" max="14348" width="11" style="68" bestFit="1" customWidth="1"/>
    <col min="14349" max="14592" width="9" style="68"/>
    <col min="14593" max="14593" width="18.75" style="68" customWidth="1"/>
    <col min="14594" max="14594" width="38" style="68" customWidth="1"/>
    <col min="14595" max="14596" width="7.625" style="68" customWidth="1"/>
    <col min="14597" max="14598" width="15.625" style="68" customWidth="1"/>
    <col min="14599" max="14599" width="10.625" style="68" customWidth="1"/>
    <col min="14600" max="14600" width="9" style="68"/>
    <col min="14601" max="14601" width="0" style="68" hidden="1" customWidth="1"/>
    <col min="14602" max="14603" width="9" style="68"/>
    <col min="14604" max="14604" width="11" style="68" bestFit="1" customWidth="1"/>
    <col min="14605" max="14848" width="9" style="68"/>
    <col min="14849" max="14849" width="18.75" style="68" customWidth="1"/>
    <col min="14850" max="14850" width="38" style="68" customWidth="1"/>
    <col min="14851" max="14852" width="7.625" style="68" customWidth="1"/>
    <col min="14853" max="14854" width="15.625" style="68" customWidth="1"/>
    <col min="14855" max="14855" width="10.625" style="68" customWidth="1"/>
    <col min="14856" max="14856" width="9" style="68"/>
    <col min="14857" max="14857" width="0" style="68" hidden="1" customWidth="1"/>
    <col min="14858" max="14859" width="9" style="68"/>
    <col min="14860" max="14860" width="11" style="68" bestFit="1" customWidth="1"/>
    <col min="14861" max="15104" width="9" style="68"/>
    <col min="15105" max="15105" width="18.75" style="68" customWidth="1"/>
    <col min="15106" max="15106" width="38" style="68" customWidth="1"/>
    <col min="15107" max="15108" width="7.625" style="68" customWidth="1"/>
    <col min="15109" max="15110" width="15.625" style="68" customWidth="1"/>
    <col min="15111" max="15111" width="10.625" style="68" customWidth="1"/>
    <col min="15112" max="15112" width="9" style="68"/>
    <col min="15113" max="15113" width="0" style="68" hidden="1" customWidth="1"/>
    <col min="15114" max="15115" width="9" style="68"/>
    <col min="15116" max="15116" width="11" style="68" bestFit="1" customWidth="1"/>
    <col min="15117" max="15360" width="9" style="68"/>
    <col min="15361" max="15361" width="18.75" style="68" customWidth="1"/>
    <col min="15362" max="15362" width="38" style="68" customWidth="1"/>
    <col min="15363" max="15364" width="7.625" style="68" customWidth="1"/>
    <col min="15365" max="15366" width="15.625" style="68" customWidth="1"/>
    <col min="15367" max="15367" width="10.625" style="68" customWidth="1"/>
    <col min="15368" max="15368" width="9" style="68"/>
    <col min="15369" max="15369" width="0" style="68" hidden="1" customWidth="1"/>
    <col min="15370" max="15371" width="9" style="68"/>
    <col min="15372" max="15372" width="11" style="68" bestFit="1" customWidth="1"/>
    <col min="15373" max="15616" width="9" style="68"/>
    <col min="15617" max="15617" width="18.75" style="68" customWidth="1"/>
    <col min="15618" max="15618" width="38" style="68" customWidth="1"/>
    <col min="15619" max="15620" width="7.625" style="68" customWidth="1"/>
    <col min="15621" max="15622" width="15.625" style="68" customWidth="1"/>
    <col min="15623" max="15623" width="10.625" style="68" customWidth="1"/>
    <col min="15624" max="15624" width="9" style="68"/>
    <col min="15625" max="15625" width="0" style="68" hidden="1" customWidth="1"/>
    <col min="15626" max="15627" width="9" style="68"/>
    <col min="15628" max="15628" width="11" style="68" bestFit="1" customWidth="1"/>
    <col min="15629" max="15872" width="9" style="68"/>
    <col min="15873" max="15873" width="18.75" style="68" customWidth="1"/>
    <col min="15874" max="15874" width="38" style="68" customWidth="1"/>
    <col min="15875" max="15876" width="7.625" style="68" customWidth="1"/>
    <col min="15877" max="15878" width="15.625" style="68" customWidth="1"/>
    <col min="15879" max="15879" width="10.625" style="68" customWidth="1"/>
    <col min="15880" max="15880" width="9" style="68"/>
    <col min="15881" max="15881" width="0" style="68" hidden="1" customWidth="1"/>
    <col min="15882" max="15883" width="9" style="68"/>
    <col min="15884" max="15884" width="11" style="68" bestFit="1" customWidth="1"/>
    <col min="15885" max="16128" width="9" style="68"/>
    <col min="16129" max="16129" width="18.75" style="68" customWidth="1"/>
    <col min="16130" max="16130" width="38" style="68" customWidth="1"/>
    <col min="16131" max="16132" width="7.625" style="68" customWidth="1"/>
    <col min="16133" max="16134" width="15.625" style="68" customWidth="1"/>
    <col min="16135" max="16135" width="10.625" style="68" customWidth="1"/>
    <col min="16136" max="16136" width="9" style="68"/>
    <col min="16137" max="16137" width="0" style="68" hidden="1" customWidth="1"/>
    <col min="16138" max="16139" width="9" style="68"/>
    <col min="16140" max="16140" width="11" style="68" bestFit="1" customWidth="1"/>
    <col min="16141" max="16384" width="9" style="68"/>
  </cols>
  <sheetData>
    <row r="1" spans="1:9" ht="39">
      <c r="A1" s="249" t="s">
        <v>198</v>
      </c>
      <c r="B1" s="249"/>
      <c r="C1" s="249"/>
      <c r="D1" s="249"/>
      <c r="E1" s="249"/>
      <c r="F1" s="249"/>
      <c r="G1" s="249"/>
    </row>
    <row r="2" spans="1:9" ht="71.25" customHeight="1">
      <c r="A2" s="119"/>
      <c r="B2" s="119"/>
      <c r="C2" s="119"/>
      <c r="D2" s="119"/>
      <c r="E2" s="119"/>
      <c r="F2" s="119"/>
      <c r="G2" s="119"/>
    </row>
    <row r="3" spans="1:9" ht="42" hidden="1" customHeight="1">
      <c r="A3" s="120"/>
      <c r="B3" s="121"/>
      <c r="C3" s="121"/>
      <c r="D3" s="121"/>
      <c r="E3" s="121"/>
      <c r="F3" s="120"/>
      <c r="G3" s="120"/>
    </row>
    <row r="4" spans="1:9" ht="17.25">
      <c r="A4" s="122"/>
      <c r="B4" s="123"/>
      <c r="C4" s="123"/>
      <c r="D4" s="123"/>
      <c r="E4" s="123"/>
      <c r="F4" s="120"/>
      <c r="G4" s="120"/>
    </row>
    <row r="5" spans="1:9" ht="17.25">
      <c r="A5" s="122" t="s">
        <v>239</v>
      </c>
      <c r="B5" s="120"/>
      <c r="C5" s="120"/>
      <c r="D5" s="120"/>
      <c r="E5" s="120"/>
      <c r="F5" s="120"/>
      <c r="G5" s="120"/>
    </row>
    <row r="6" spans="1:9">
      <c r="A6" s="120" t="s">
        <v>100</v>
      </c>
      <c r="B6" s="120"/>
      <c r="C6" s="120"/>
      <c r="D6" s="120"/>
      <c r="E6" s="120"/>
      <c r="F6" s="120"/>
      <c r="G6" s="120"/>
    </row>
    <row r="7" spans="1:9">
      <c r="A7" s="124"/>
      <c r="B7" s="120"/>
      <c r="C7" s="120"/>
      <c r="D7" s="120" t="s">
        <v>209</v>
      </c>
      <c r="E7" s="120"/>
      <c r="F7" s="120"/>
      <c r="G7" s="120"/>
    </row>
    <row r="8" spans="1:9">
      <c r="A8" s="248" t="s">
        <v>240</v>
      </c>
      <c r="B8" s="248"/>
      <c r="C8" s="125"/>
      <c r="D8" s="120" t="s">
        <v>199</v>
      </c>
      <c r="E8" s="120"/>
      <c r="F8" s="120"/>
      <c r="G8" s="120"/>
      <c r="H8" s="69"/>
    </row>
    <row r="9" spans="1:9">
      <c r="A9" s="248" t="s">
        <v>241</v>
      </c>
      <c r="B9" s="248"/>
      <c r="C9" s="124"/>
      <c r="D9" s="120" t="s">
        <v>200</v>
      </c>
      <c r="E9" s="120"/>
      <c r="F9" s="120"/>
      <c r="G9" s="120"/>
      <c r="H9" s="115"/>
    </row>
    <row r="10" spans="1:9">
      <c r="A10" s="248" t="s">
        <v>254</v>
      </c>
      <c r="B10" s="248"/>
      <c r="C10" s="124"/>
      <c r="D10" s="120" t="s">
        <v>201</v>
      </c>
      <c r="E10" s="120"/>
      <c r="F10" s="120"/>
      <c r="G10" s="120"/>
      <c r="H10" s="115"/>
    </row>
    <row r="11" spans="1:9">
      <c r="A11" s="250" t="s">
        <v>202</v>
      </c>
      <c r="B11" s="248"/>
      <c r="C11" s="124"/>
      <c r="D11" s="120" t="s">
        <v>203</v>
      </c>
      <c r="E11" s="120"/>
      <c r="F11" s="120"/>
      <c r="G11" s="120"/>
      <c r="H11" s="115"/>
    </row>
    <row r="12" spans="1:9">
      <c r="A12" s="248" t="s">
        <v>204</v>
      </c>
      <c r="B12" s="248"/>
      <c r="C12" s="124"/>
      <c r="D12" s="120" t="s">
        <v>205</v>
      </c>
      <c r="E12" s="120"/>
      <c r="F12" s="120"/>
      <c r="G12" s="120"/>
      <c r="H12" s="69"/>
      <c r="I12" s="69"/>
    </row>
    <row r="13" spans="1:9" ht="5.0999999999999996" customHeight="1">
      <c r="A13" s="124"/>
      <c r="B13" s="124"/>
      <c r="C13" s="124"/>
      <c r="D13" s="124"/>
      <c r="E13" s="124"/>
      <c r="F13" s="126"/>
      <c r="G13" s="126"/>
    </row>
    <row r="14" spans="1:9" ht="19.149999999999999" customHeight="1" thickBot="1">
      <c r="A14" s="127" t="str">
        <f>"견적금액  : 금 "&amp;TEXT(F30,"#,###")&amp;"원 (금"&amp;TEXT(F30,"[DBNum4]")&amp;"원  vat포함)"</f>
        <v>견적금액  : 금 1,265,000원 (금일백이십육만오천원  vat포함)</v>
      </c>
      <c r="B14" s="127"/>
      <c r="C14" s="127"/>
      <c r="D14" s="127"/>
      <c r="E14" s="127"/>
      <c r="F14" s="251"/>
      <c r="G14" s="251"/>
    </row>
    <row r="15" spans="1:9" ht="15.75" customHeight="1">
      <c r="A15" s="252" t="s">
        <v>101</v>
      </c>
      <c r="B15" s="254" t="s">
        <v>102</v>
      </c>
      <c r="C15" s="254" t="s">
        <v>103</v>
      </c>
      <c r="D15" s="254" t="s">
        <v>104</v>
      </c>
      <c r="E15" s="256" t="s">
        <v>105</v>
      </c>
      <c r="F15" s="256" t="s">
        <v>106</v>
      </c>
      <c r="G15" s="258" t="s">
        <v>107</v>
      </c>
    </row>
    <row r="16" spans="1:9" ht="15" customHeight="1">
      <c r="A16" s="253"/>
      <c r="B16" s="255"/>
      <c r="C16" s="255"/>
      <c r="D16" s="255"/>
      <c r="E16" s="257"/>
      <c r="F16" s="257"/>
      <c r="G16" s="259"/>
    </row>
    <row r="17" spans="1:13" ht="21" customHeight="1">
      <c r="A17" s="142" t="s">
        <v>243</v>
      </c>
      <c r="B17" s="145" t="s">
        <v>242</v>
      </c>
      <c r="C17" s="209">
        <v>1</v>
      </c>
      <c r="D17" s="148" t="s">
        <v>206</v>
      </c>
      <c r="E17" s="202">
        <v>900000</v>
      </c>
      <c r="F17" s="205">
        <f>C17*E17</f>
        <v>900000</v>
      </c>
      <c r="G17" s="72"/>
    </row>
    <row r="18" spans="1:13" ht="21" customHeight="1">
      <c r="A18" s="143" t="s">
        <v>248</v>
      </c>
      <c r="B18" s="146" t="s">
        <v>249</v>
      </c>
      <c r="C18" s="210">
        <v>0.4</v>
      </c>
      <c r="D18" s="149" t="s">
        <v>247</v>
      </c>
      <c r="E18" s="203">
        <v>273786</v>
      </c>
      <c r="F18" s="206">
        <f>C18*E18</f>
        <v>109514.40000000001</v>
      </c>
      <c r="G18" s="75" t="s">
        <v>244</v>
      </c>
    </row>
    <row r="19" spans="1:13" ht="21" customHeight="1">
      <c r="A19" s="143"/>
      <c r="B19" s="146" t="s">
        <v>245</v>
      </c>
      <c r="C19" s="210">
        <v>0.4</v>
      </c>
      <c r="D19" s="149" t="s">
        <v>247</v>
      </c>
      <c r="E19" s="203">
        <v>272067</v>
      </c>
      <c r="F19" s="206">
        <f t="shared" ref="F19:F20" si="0">C19*E19</f>
        <v>108826.8</v>
      </c>
      <c r="G19" s="75"/>
    </row>
    <row r="20" spans="1:13" ht="21" customHeight="1">
      <c r="A20" s="143"/>
      <c r="B20" s="146" t="s">
        <v>246</v>
      </c>
      <c r="C20" s="210">
        <v>0.21</v>
      </c>
      <c r="D20" s="149" t="s">
        <v>247</v>
      </c>
      <c r="E20" s="203">
        <v>153671</v>
      </c>
      <c r="F20" s="206">
        <f t="shared" si="0"/>
        <v>32270.91</v>
      </c>
      <c r="G20" s="75"/>
    </row>
    <row r="21" spans="1:13" ht="21" customHeight="1">
      <c r="A21" s="144"/>
      <c r="B21" s="147"/>
      <c r="C21" s="211"/>
      <c r="D21" s="211"/>
      <c r="E21" s="204"/>
      <c r="F21" s="207"/>
      <c r="G21" s="208"/>
    </row>
    <row r="22" spans="1:13" ht="21" customHeight="1">
      <c r="A22" s="134"/>
      <c r="B22" s="135"/>
      <c r="C22" s="135"/>
      <c r="D22" s="135"/>
      <c r="E22" s="70"/>
      <c r="F22" s="71"/>
      <c r="G22" s="72"/>
    </row>
    <row r="23" spans="1:13" ht="21" customHeight="1">
      <c r="A23" s="136"/>
      <c r="B23" s="137"/>
      <c r="C23" s="137"/>
      <c r="D23" s="137"/>
      <c r="E23" s="73"/>
      <c r="F23" s="74"/>
      <c r="G23" s="75"/>
    </row>
    <row r="24" spans="1:13" ht="21" customHeight="1">
      <c r="A24" s="136"/>
      <c r="B24" s="137"/>
      <c r="C24" s="137"/>
      <c r="D24" s="137"/>
      <c r="E24" s="73"/>
      <c r="F24" s="74"/>
      <c r="G24" s="75"/>
    </row>
    <row r="25" spans="1:13" ht="21" customHeight="1">
      <c r="A25" s="136"/>
      <c r="B25" s="137"/>
      <c r="C25" s="137"/>
      <c r="D25" s="137"/>
      <c r="E25" s="73"/>
      <c r="F25" s="74"/>
      <c r="G25" s="75"/>
    </row>
    <row r="26" spans="1:13" ht="21" customHeight="1">
      <c r="A26" s="136"/>
      <c r="B26" s="137"/>
      <c r="C26" s="128"/>
      <c r="D26" s="128"/>
      <c r="E26" s="73"/>
      <c r="F26" s="74"/>
      <c r="G26" s="75"/>
    </row>
    <row r="27" spans="1:13" ht="21" customHeight="1" thickBot="1">
      <c r="A27" s="76"/>
      <c r="B27" s="129"/>
      <c r="C27" s="130"/>
      <c r="D27" s="130"/>
      <c r="E27" s="77"/>
      <c r="F27" s="78"/>
      <c r="G27" s="79"/>
    </row>
    <row r="28" spans="1:13" ht="21" customHeight="1">
      <c r="A28" s="246" t="s">
        <v>108</v>
      </c>
      <c r="B28" s="247"/>
      <c r="C28" s="247"/>
      <c r="D28" s="247"/>
      <c r="E28" s="247"/>
      <c r="F28" s="131">
        <f>TRUNC(SUM(F17:F27),-3)</f>
        <v>1150000</v>
      </c>
      <c r="G28" s="212" t="s">
        <v>250</v>
      </c>
      <c r="M28" s="215"/>
    </row>
    <row r="29" spans="1:13" ht="21" customHeight="1">
      <c r="A29" s="239" t="s">
        <v>207</v>
      </c>
      <c r="B29" s="240"/>
      <c r="C29" s="240"/>
      <c r="D29" s="240"/>
      <c r="E29" s="240"/>
      <c r="F29" s="132">
        <f>SUM(F28*10%)</f>
        <v>115000</v>
      </c>
      <c r="G29" s="213"/>
      <c r="L29" s="216"/>
      <c r="M29" s="217"/>
    </row>
    <row r="30" spans="1:13" ht="21" customHeight="1" thickBot="1">
      <c r="A30" s="241" t="s">
        <v>208</v>
      </c>
      <c r="B30" s="242"/>
      <c r="C30" s="242"/>
      <c r="D30" s="242"/>
      <c r="E30" s="242"/>
      <c r="F30" s="133">
        <f>SUM(F28:F29)</f>
        <v>1265000</v>
      </c>
      <c r="G30" s="214"/>
      <c r="L30" s="215"/>
    </row>
    <row r="31" spans="1:13" ht="21" customHeight="1">
      <c r="A31"/>
      <c r="B31"/>
      <c r="C31"/>
      <c r="D31"/>
      <c r="E31"/>
      <c r="F31"/>
      <c r="G31"/>
    </row>
    <row r="32" spans="1:13" ht="21" customHeight="1">
      <c r="A32" s="138" t="s">
        <v>210</v>
      </c>
      <c r="B32" s="139"/>
      <c r="C32" s="139"/>
      <c r="D32" s="139"/>
      <c r="E32" s="139"/>
      <c r="F32" s="139"/>
      <c r="G32" s="139"/>
    </row>
    <row r="33" spans="1:7" ht="21" customHeight="1">
      <c r="A33" s="243"/>
      <c r="B33" s="244"/>
      <c r="C33" s="244"/>
      <c r="D33" s="244"/>
      <c r="E33" s="244"/>
      <c r="F33" s="244"/>
      <c r="G33" s="245"/>
    </row>
    <row r="34" spans="1:7" ht="21" customHeight="1">
      <c r="A34" s="233"/>
      <c r="B34" s="234"/>
      <c r="C34" s="234"/>
      <c r="D34" s="234"/>
      <c r="E34" s="234"/>
      <c r="F34" s="234"/>
      <c r="G34" s="235"/>
    </row>
    <row r="35" spans="1:7" ht="21" customHeight="1">
      <c r="A35" s="233"/>
      <c r="B35" s="234"/>
      <c r="C35" s="234"/>
      <c r="D35" s="234"/>
      <c r="E35" s="234"/>
      <c r="F35" s="234"/>
      <c r="G35" s="235"/>
    </row>
    <row r="36" spans="1:7" ht="21" customHeight="1">
      <c r="A36" s="236"/>
      <c r="B36" s="237"/>
      <c r="C36" s="237"/>
      <c r="D36" s="237"/>
      <c r="E36" s="237"/>
      <c r="F36" s="237"/>
      <c r="G36" s="238"/>
    </row>
    <row r="37" spans="1:7">
      <c r="A37" s="140"/>
      <c r="B37" s="141"/>
      <c r="C37" s="141"/>
      <c r="D37" s="141"/>
      <c r="E37" s="141"/>
      <c r="F37" s="141"/>
      <c r="G37" s="141"/>
    </row>
    <row r="38" spans="1:7">
      <c r="A38" s="141"/>
      <c r="B38" s="141"/>
      <c r="C38" s="141"/>
      <c r="D38" s="141"/>
      <c r="E38" s="141"/>
      <c r="F38" s="141"/>
      <c r="G38" s="141"/>
    </row>
  </sheetData>
  <mergeCells count="21">
    <mergeCell ref="A28:E28"/>
    <mergeCell ref="A10:B10"/>
    <mergeCell ref="A1:G1"/>
    <mergeCell ref="A8:B8"/>
    <mergeCell ref="A9:B9"/>
    <mergeCell ref="A11:B11"/>
    <mergeCell ref="A12:B12"/>
    <mergeCell ref="F14:G14"/>
    <mergeCell ref="A15:A16"/>
    <mergeCell ref="B15:B16"/>
    <mergeCell ref="C15:C16"/>
    <mergeCell ref="D15:D16"/>
    <mergeCell ref="E15:E16"/>
    <mergeCell ref="F15:F16"/>
    <mergeCell ref="G15:G16"/>
    <mergeCell ref="A34:G34"/>
    <mergeCell ref="A35:G35"/>
    <mergeCell ref="A36:G36"/>
    <mergeCell ref="A29:E29"/>
    <mergeCell ref="A30:E30"/>
    <mergeCell ref="A33:G33"/>
  </mergeCells>
  <phoneticPr fontId="4" type="noConversion"/>
  <printOptions horizontalCentered="1"/>
  <pageMargins left="0.39370078740157483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717D-7F1B-466D-B9D0-5AA43C070017}">
  <sheetPr codeName="Sheet4"/>
  <dimension ref="B1:M38"/>
  <sheetViews>
    <sheetView view="pageBreakPreview" zoomScaleNormal="100" zoomScaleSheetLayoutView="100" workbookViewId="0">
      <selection activeCell="P19" sqref="P19"/>
    </sheetView>
  </sheetViews>
  <sheetFormatPr defaultRowHeight="15" customHeight="1"/>
  <cols>
    <col min="1" max="1" width="2.125" style="152" customWidth="1"/>
    <col min="2" max="2" width="4.125" style="152" customWidth="1"/>
    <col min="3" max="3" width="28.875" style="152" hidden="1" customWidth="1"/>
    <col min="4" max="4" width="4.5" style="152" customWidth="1"/>
    <col min="5" max="5" width="14.375" style="152" customWidth="1"/>
    <col min="6" max="6" width="28.75" style="152" customWidth="1"/>
    <col min="7" max="7" width="4.25" style="152" customWidth="1"/>
    <col min="8" max="8" width="4.125" style="152" customWidth="1"/>
    <col min="9" max="9" width="13.125" style="152" customWidth="1"/>
    <col min="10" max="10" width="14.25" style="152" customWidth="1"/>
    <col min="11" max="11" width="1.625" style="152" customWidth="1"/>
    <col min="12" max="12" width="2.125" style="152" customWidth="1"/>
    <col min="13" max="13" width="5.75" style="152" customWidth="1"/>
    <col min="14" max="256" width="9" style="152"/>
    <col min="257" max="257" width="2.125" style="152" customWidth="1"/>
    <col min="258" max="258" width="4.125" style="152" customWidth="1"/>
    <col min="259" max="259" width="0" style="152" hidden="1" customWidth="1"/>
    <col min="260" max="260" width="4.5" style="152" customWidth="1"/>
    <col min="261" max="261" width="14.375" style="152" customWidth="1"/>
    <col min="262" max="262" width="28.75" style="152" customWidth="1"/>
    <col min="263" max="263" width="4.25" style="152" customWidth="1"/>
    <col min="264" max="264" width="4.125" style="152" customWidth="1"/>
    <col min="265" max="265" width="13.125" style="152" customWidth="1"/>
    <col min="266" max="266" width="14.25" style="152" customWidth="1"/>
    <col min="267" max="267" width="1.625" style="152" customWidth="1"/>
    <col min="268" max="268" width="2.125" style="152" customWidth="1"/>
    <col min="269" max="269" width="5.75" style="152" customWidth="1"/>
    <col min="270" max="512" width="9" style="152"/>
    <col min="513" max="513" width="2.125" style="152" customWidth="1"/>
    <col min="514" max="514" width="4.125" style="152" customWidth="1"/>
    <col min="515" max="515" width="0" style="152" hidden="1" customWidth="1"/>
    <col min="516" max="516" width="4.5" style="152" customWidth="1"/>
    <col min="517" max="517" width="14.375" style="152" customWidth="1"/>
    <col min="518" max="518" width="28.75" style="152" customWidth="1"/>
    <col min="519" max="519" width="4.25" style="152" customWidth="1"/>
    <col min="520" max="520" width="4.125" style="152" customWidth="1"/>
    <col min="521" max="521" width="13.125" style="152" customWidth="1"/>
    <col min="522" max="522" width="14.25" style="152" customWidth="1"/>
    <col min="523" max="523" width="1.625" style="152" customWidth="1"/>
    <col min="524" max="524" width="2.125" style="152" customWidth="1"/>
    <col min="525" max="525" width="5.75" style="152" customWidth="1"/>
    <col min="526" max="768" width="9" style="152"/>
    <col min="769" max="769" width="2.125" style="152" customWidth="1"/>
    <col min="770" max="770" width="4.125" style="152" customWidth="1"/>
    <col min="771" max="771" width="0" style="152" hidden="1" customWidth="1"/>
    <col min="772" max="772" width="4.5" style="152" customWidth="1"/>
    <col min="773" max="773" width="14.375" style="152" customWidth="1"/>
    <col min="774" max="774" width="28.75" style="152" customWidth="1"/>
    <col min="775" max="775" width="4.25" style="152" customWidth="1"/>
    <col min="776" max="776" width="4.125" style="152" customWidth="1"/>
    <col min="777" max="777" width="13.125" style="152" customWidth="1"/>
    <col min="778" max="778" width="14.25" style="152" customWidth="1"/>
    <col min="779" max="779" width="1.625" style="152" customWidth="1"/>
    <col min="780" max="780" width="2.125" style="152" customWidth="1"/>
    <col min="781" max="781" width="5.75" style="152" customWidth="1"/>
    <col min="782" max="1024" width="9" style="152"/>
    <col min="1025" max="1025" width="2.125" style="152" customWidth="1"/>
    <col min="1026" max="1026" width="4.125" style="152" customWidth="1"/>
    <col min="1027" max="1027" width="0" style="152" hidden="1" customWidth="1"/>
    <col min="1028" max="1028" width="4.5" style="152" customWidth="1"/>
    <col min="1029" max="1029" width="14.375" style="152" customWidth="1"/>
    <col min="1030" max="1030" width="28.75" style="152" customWidth="1"/>
    <col min="1031" max="1031" width="4.25" style="152" customWidth="1"/>
    <col min="1032" max="1032" width="4.125" style="152" customWidth="1"/>
    <col min="1033" max="1033" width="13.125" style="152" customWidth="1"/>
    <col min="1034" max="1034" width="14.25" style="152" customWidth="1"/>
    <col min="1035" max="1035" width="1.625" style="152" customWidth="1"/>
    <col min="1036" max="1036" width="2.125" style="152" customWidth="1"/>
    <col min="1037" max="1037" width="5.75" style="152" customWidth="1"/>
    <col min="1038" max="1280" width="9" style="152"/>
    <col min="1281" max="1281" width="2.125" style="152" customWidth="1"/>
    <col min="1282" max="1282" width="4.125" style="152" customWidth="1"/>
    <col min="1283" max="1283" width="0" style="152" hidden="1" customWidth="1"/>
    <col min="1284" max="1284" width="4.5" style="152" customWidth="1"/>
    <col min="1285" max="1285" width="14.375" style="152" customWidth="1"/>
    <col min="1286" max="1286" width="28.75" style="152" customWidth="1"/>
    <col min="1287" max="1287" width="4.25" style="152" customWidth="1"/>
    <col min="1288" max="1288" width="4.125" style="152" customWidth="1"/>
    <col min="1289" max="1289" width="13.125" style="152" customWidth="1"/>
    <col min="1290" max="1290" width="14.25" style="152" customWidth="1"/>
    <col min="1291" max="1291" width="1.625" style="152" customWidth="1"/>
    <col min="1292" max="1292" width="2.125" style="152" customWidth="1"/>
    <col min="1293" max="1293" width="5.75" style="152" customWidth="1"/>
    <col min="1294" max="1536" width="9" style="152"/>
    <col min="1537" max="1537" width="2.125" style="152" customWidth="1"/>
    <col min="1538" max="1538" width="4.125" style="152" customWidth="1"/>
    <col min="1539" max="1539" width="0" style="152" hidden="1" customWidth="1"/>
    <col min="1540" max="1540" width="4.5" style="152" customWidth="1"/>
    <col min="1541" max="1541" width="14.375" style="152" customWidth="1"/>
    <col min="1542" max="1542" width="28.75" style="152" customWidth="1"/>
    <col min="1543" max="1543" width="4.25" style="152" customWidth="1"/>
    <col min="1544" max="1544" width="4.125" style="152" customWidth="1"/>
    <col min="1545" max="1545" width="13.125" style="152" customWidth="1"/>
    <col min="1546" max="1546" width="14.25" style="152" customWidth="1"/>
    <col min="1547" max="1547" width="1.625" style="152" customWidth="1"/>
    <col min="1548" max="1548" width="2.125" style="152" customWidth="1"/>
    <col min="1549" max="1549" width="5.75" style="152" customWidth="1"/>
    <col min="1550" max="1792" width="9" style="152"/>
    <col min="1793" max="1793" width="2.125" style="152" customWidth="1"/>
    <col min="1794" max="1794" width="4.125" style="152" customWidth="1"/>
    <col min="1795" max="1795" width="0" style="152" hidden="1" customWidth="1"/>
    <col min="1796" max="1796" width="4.5" style="152" customWidth="1"/>
    <col min="1797" max="1797" width="14.375" style="152" customWidth="1"/>
    <col min="1798" max="1798" width="28.75" style="152" customWidth="1"/>
    <col min="1799" max="1799" width="4.25" style="152" customWidth="1"/>
    <col min="1800" max="1800" width="4.125" style="152" customWidth="1"/>
    <col min="1801" max="1801" width="13.125" style="152" customWidth="1"/>
    <col min="1802" max="1802" width="14.25" style="152" customWidth="1"/>
    <col min="1803" max="1803" width="1.625" style="152" customWidth="1"/>
    <col min="1804" max="1804" width="2.125" style="152" customWidth="1"/>
    <col min="1805" max="1805" width="5.75" style="152" customWidth="1"/>
    <col min="1806" max="2048" width="9" style="152"/>
    <col min="2049" max="2049" width="2.125" style="152" customWidth="1"/>
    <col min="2050" max="2050" width="4.125" style="152" customWidth="1"/>
    <col min="2051" max="2051" width="0" style="152" hidden="1" customWidth="1"/>
    <col min="2052" max="2052" width="4.5" style="152" customWidth="1"/>
    <col min="2053" max="2053" width="14.375" style="152" customWidth="1"/>
    <col min="2054" max="2054" width="28.75" style="152" customWidth="1"/>
    <col min="2055" max="2055" width="4.25" style="152" customWidth="1"/>
    <col min="2056" max="2056" width="4.125" style="152" customWidth="1"/>
    <col min="2057" max="2057" width="13.125" style="152" customWidth="1"/>
    <col min="2058" max="2058" width="14.25" style="152" customWidth="1"/>
    <col min="2059" max="2059" width="1.625" style="152" customWidth="1"/>
    <col min="2060" max="2060" width="2.125" style="152" customWidth="1"/>
    <col min="2061" max="2061" width="5.75" style="152" customWidth="1"/>
    <col min="2062" max="2304" width="9" style="152"/>
    <col min="2305" max="2305" width="2.125" style="152" customWidth="1"/>
    <col min="2306" max="2306" width="4.125" style="152" customWidth="1"/>
    <col min="2307" max="2307" width="0" style="152" hidden="1" customWidth="1"/>
    <col min="2308" max="2308" width="4.5" style="152" customWidth="1"/>
    <col min="2309" max="2309" width="14.375" style="152" customWidth="1"/>
    <col min="2310" max="2310" width="28.75" style="152" customWidth="1"/>
    <col min="2311" max="2311" width="4.25" style="152" customWidth="1"/>
    <col min="2312" max="2312" width="4.125" style="152" customWidth="1"/>
    <col min="2313" max="2313" width="13.125" style="152" customWidth="1"/>
    <col min="2314" max="2314" width="14.25" style="152" customWidth="1"/>
    <col min="2315" max="2315" width="1.625" style="152" customWidth="1"/>
    <col min="2316" max="2316" width="2.125" style="152" customWidth="1"/>
    <col min="2317" max="2317" width="5.75" style="152" customWidth="1"/>
    <col min="2318" max="2560" width="9" style="152"/>
    <col min="2561" max="2561" width="2.125" style="152" customWidth="1"/>
    <col min="2562" max="2562" width="4.125" style="152" customWidth="1"/>
    <col min="2563" max="2563" width="0" style="152" hidden="1" customWidth="1"/>
    <col min="2564" max="2564" width="4.5" style="152" customWidth="1"/>
    <col min="2565" max="2565" width="14.375" style="152" customWidth="1"/>
    <col min="2566" max="2566" width="28.75" style="152" customWidth="1"/>
    <col min="2567" max="2567" width="4.25" style="152" customWidth="1"/>
    <col min="2568" max="2568" width="4.125" style="152" customWidth="1"/>
    <col min="2569" max="2569" width="13.125" style="152" customWidth="1"/>
    <col min="2570" max="2570" width="14.25" style="152" customWidth="1"/>
    <col min="2571" max="2571" width="1.625" style="152" customWidth="1"/>
    <col min="2572" max="2572" width="2.125" style="152" customWidth="1"/>
    <col min="2573" max="2573" width="5.75" style="152" customWidth="1"/>
    <col min="2574" max="2816" width="9" style="152"/>
    <col min="2817" max="2817" width="2.125" style="152" customWidth="1"/>
    <col min="2818" max="2818" width="4.125" style="152" customWidth="1"/>
    <col min="2819" max="2819" width="0" style="152" hidden="1" customWidth="1"/>
    <col min="2820" max="2820" width="4.5" style="152" customWidth="1"/>
    <col min="2821" max="2821" width="14.375" style="152" customWidth="1"/>
    <col min="2822" max="2822" width="28.75" style="152" customWidth="1"/>
    <col min="2823" max="2823" width="4.25" style="152" customWidth="1"/>
    <col min="2824" max="2824" width="4.125" style="152" customWidth="1"/>
    <col min="2825" max="2825" width="13.125" style="152" customWidth="1"/>
    <col min="2826" max="2826" width="14.25" style="152" customWidth="1"/>
    <col min="2827" max="2827" width="1.625" style="152" customWidth="1"/>
    <col min="2828" max="2828" width="2.125" style="152" customWidth="1"/>
    <col min="2829" max="2829" width="5.75" style="152" customWidth="1"/>
    <col min="2830" max="3072" width="9" style="152"/>
    <col min="3073" max="3073" width="2.125" style="152" customWidth="1"/>
    <col min="3074" max="3074" width="4.125" style="152" customWidth="1"/>
    <col min="3075" max="3075" width="0" style="152" hidden="1" customWidth="1"/>
    <col min="3076" max="3076" width="4.5" style="152" customWidth="1"/>
    <col min="3077" max="3077" width="14.375" style="152" customWidth="1"/>
    <col min="3078" max="3078" width="28.75" style="152" customWidth="1"/>
    <col min="3079" max="3079" width="4.25" style="152" customWidth="1"/>
    <col min="3080" max="3080" width="4.125" style="152" customWidth="1"/>
    <col min="3081" max="3081" width="13.125" style="152" customWidth="1"/>
    <col min="3082" max="3082" width="14.25" style="152" customWidth="1"/>
    <col min="3083" max="3083" width="1.625" style="152" customWidth="1"/>
    <col min="3084" max="3084" width="2.125" style="152" customWidth="1"/>
    <col min="3085" max="3085" width="5.75" style="152" customWidth="1"/>
    <col min="3086" max="3328" width="9" style="152"/>
    <col min="3329" max="3329" width="2.125" style="152" customWidth="1"/>
    <col min="3330" max="3330" width="4.125" style="152" customWidth="1"/>
    <col min="3331" max="3331" width="0" style="152" hidden="1" customWidth="1"/>
    <col min="3332" max="3332" width="4.5" style="152" customWidth="1"/>
    <col min="3333" max="3333" width="14.375" style="152" customWidth="1"/>
    <col min="3334" max="3334" width="28.75" style="152" customWidth="1"/>
    <col min="3335" max="3335" width="4.25" style="152" customWidth="1"/>
    <col min="3336" max="3336" width="4.125" style="152" customWidth="1"/>
    <col min="3337" max="3337" width="13.125" style="152" customWidth="1"/>
    <col min="3338" max="3338" width="14.25" style="152" customWidth="1"/>
    <col min="3339" max="3339" width="1.625" style="152" customWidth="1"/>
    <col min="3340" max="3340" width="2.125" style="152" customWidth="1"/>
    <col min="3341" max="3341" width="5.75" style="152" customWidth="1"/>
    <col min="3342" max="3584" width="9" style="152"/>
    <col min="3585" max="3585" width="2.125" style="152" customWidth="1"/>
    <col min="3586" max="3586" width="4.125" style="152" customWidth="1"/>
    <col min="3587" max="3587" width="0" style="152" hidden="1" customWidth="1"/>
    <col min="3588" max="3588" width="4.5" style="152" customWidth="1"/>
    <col min="3589" max="3589" width="14.375" style="152" customWidth="1"/>
    <col min="3590" max="3590" width="28.75" style="152" customWidth="1"/>
    <col min="3591" max="3591" width="4.25" style="152" customWidth="1"/>
    <col min="3592" max="3592" width="4.125" style="152" customWidth="1"/>
    <col min="3593" max="3593" width="13.125" style="152" customWidth="1"/>
    <col min="3594" max="3594" width="14.25" style="152" customWidth="1"/>
    <col min="3595" max="3595" width="1.625" style="152" customWidth="1"/>
    <col min="3596" max="3596" width="2.125" style="152" customWidth="1"/>
    <col min="3597" max="3597" width="5.75" style="152" customWidth="1"/>
    <col min="3598" max="3840" width="9" style="152"/>
    <col min="3841" max="3841" width="2.125" style="152" customWidth="1"/>
    <col min="3842" max="3842" width="4.125" style="152" customWidth="1"/>
    <col min="3843" max="3843" width="0" style="152" hidden="1" customWidth="1"/>
    <col min="3844" max="3844" width="4.5" style="152" customWidth="1"/>
    <col min="3845" max="3845" width="14.375" style="152" customWidth="1"/>
    <col min="3846" max="3846" width="28.75" style="152" customWidth="1"/>
    <col min="3847" max="3847" width="4.25" style="152" customWidth="1"/>
    <col min="3848" max="3848" width="4.125" style="152" customWidth="1"/>
    <col min="3849" max="3849" width="13.125" style="152" customWidth="1"/>
    <col min="3850" max="3850" width="14.25" style="152" customWidth="1"/>
    <col min="3851" max="3851" width="1.625" style="152" customWidth="1"/>
    <col min="3852" max="3852" width="2.125" style="152" customWidth="1"/>
    <col min="3853" max="3853" width="5.75" style="152" customWidth="1"/>
    <col min="3854" max="4096" width="9" style="152"/>
    <col min="4097" max="4097" width="2.125" style="152" customWidth="1"/>
    <col min="4098" max="4098" width="4.125" style="152" customWidth="1"/>
    <col min="4099" max="4099" width="0" style="152" hidden="1" customWidth="1"/>
    <col min="4100" max="4100" width="4.5" style="152" customWidth="1"/>
    <col min="4101" max="4101" width="14.375" style="152" customWidth="1"/>
    <col min="4102" max="4102" width="28.75" style="152" customWidth="1"/>
    <col min="4103" max="4103" width="4.25" style="152" customWidth="1"/>
    <col min="4104" max="4104" width="4.125" style="152" customWidth="1"/>
    <col min="4105" max="4105" width="13.125" style="152" customWidth="1"/>
    <col min="4106" max="4106" width="14.25" style="152" customWidth="1"/>
    <col min="4107" max="4107" width="1.625" style="152" customWidth="1"/>
    <col min="4108" max="4108" width="2.125" style="152" customWidth="1"/>
    <col min="4109" max="4109" width="5.75" style="152" customWidth="1"/>
    <col min="4110" max="4352" width="9" style="152"/>
    <col min="4353" max="4353" width="2.125" style="152" customWidth="1"/>
    <col min="4354" max="4354" width="4.125" style="152" customWidth="1"/>
    <col min="4355" max="4355" width="0" style="152" hidden="1" customWidth="1"/>
    <col min="4356" max="4356" width="4.5" style="152" customWidth="1"/>
    <col min="4357" max="4357" width="14.375" style="152" customWidth="1"/>
    <col min="4358" max="4358" width="28.75" style="152" customWidth="1"/>
    <col min="4359" max="4359" width="4.25" style="152" customWidth="1"/>
    <col min="4360" max="4360" width="4.125" style="152" customWidth="1"/>
    <col min="4361" max="4361" width="13.125" style="152" customWidth="1"/>
    <col min="4362" max="4362" width="14.25" style="152" customWidth="1"/>
    <col min="4363" max="4363" width="1.625" style="152" customWidth="1"/>
    <col min="4364" max="4364" width="2.125" style="152" customWidth="1"/>
    <col min="4365" max="4365" width="5.75" style="152" customWidth="1"/>
    <col min="4366" max="4608" width="9" style="152"/>
    <col min="4609" max="4609" width="2.125" style="152" customWidth="1"/>
    <col min="4610" max="4610" width="4.125" style="152" customWidth="1"/>
    <col min="4611" max="4611" width="0" style="152" hidden="1" customWidth="1"/>
    <col min="4612" max="4612" width="4.5" style="152" customWidth="1"/>
    <col min="4613" max="4613" width="14.375" style="152" customWidth="1"/>
    <col min="4614" max="4614" width="28.75" style="152" customWidth="1"/>
    <col min="4615" max="4615" width="4.25" style="152" customWidth="1"/>
    <col min="4616" max="4616" width="4.125" style="152" customWidth="1"/>
    <col min="4617" max="4617" width="13.125" style="152" customWidth="1"/>
    <col min="4618" max="4618" width="14.25" style="152" customWidth="1"/>
    <col min="4619" max="4619" width="1.625" style="152" customWidth="1"/>
    <col min="4620" max="4620" width="2.125" style="152" customWidth="1"/>
    <col min="4621" max="4621" width="5.75" style="152" customWidth="1"/>
    <col min="4622" max="4864" width="9" style="152"/>
    <col min="4865" max="4865" width="2.125" style="152" customWidth="1"/>
    <col min="4866" max="4866" width="4.125" style="152" customWidth="1"/>
    <col min="4867" max="4867" width="0" style="152" hidden="1" customWidth="1"/>
    <col min="4868" max="4868" width="4.5" style="152" customWidth="1"/>
    <col min="4869" max="4869" width="14.375" style="152" customWidth="1"/>
    <col min="4870" max="4870" width="28.75" style="152" customWidth="1"/>
    <col min="4871" max="4871" width="4.25" style="152" customWidth="1"/>
    <col min="4872" max="4872" width="4.125" style="152" customWidth="1"/>
    <col min="4873" max="4873" width="13.125" style="152" customWidth="1"/>
    <col min="4874" max="4874" width="14.25" style="152" customWidth="1"/>
    <col min="4875" max="4875" width="1.625" style="152" customWidth="1"/>
    <col min="4876" max="4876" width="2.125" style="152" customWidth="1"/>
    <col min="4877" max="4877" width="5.75" style="152" customWidth="1"/>
    <col min="4878" max="5120" width="9" style="152"/>
    <col min="5121" max="5121" width="2.125" style="152" customWidth="1"/>
    <col min="5122" max="5122" width="4.125" style="152" customWidth="1"/>
    <col min="5123" max="5123" width="0" style="152" hidden="1" customWidth="1"/>
    <col min="5124" max="5124" width="4.5" style="152" customWidth="1"/>
    <col min="5125" max="5125" width="14.375" style="152" customWidth="1"/>
    <col min="5126" max="5126" width="28.75" style="152" customWidth="1"/>
    <col min="5127" max="5127" width="4.25" style="152" customWidth="1"/>
    <col min="5128" max="5128" width="4.125" style="152" customWidth="1"/>
    <col min="5129" max="5129" width="13.125" style="152" customWidth="1"/>
    <col min="5130" max="5130" width="14.25" style="152" customWidth="1"/>
    <col min="5131" max="5131" width="1.625" style="152" customWidth="1"/>
    <col min="5132" max="5132" width="2.125" style="152" customWidth="1"/>
    <col min="5133" max="5133" width="5.75" style="152" customWidth="1"/>
    <col min="5134" max="5376" width="9" style="152"/>
    <col min="5377" max="5377" width="2.125" style="152" customWidth="1"/>
    <col min="5378" max="5378" width="4.125" style="152" customWidth="1"/>
    <col min="5379" max="5379" width="0" style="152" hidden="1" customWidth="1"/>
    <col min="5380" max="5380" width="4.5" style="152" customWidth="1"/>
    <col min="5381" max="5381" width="14.375" style="152" customWidth="1"/>
    <col min="5382" max="5382" width="28.75" style="152" customWidth="1"/>
    <col min="5383" max="5383" width="4.25" style="152" customWidth="1"/>
    <col min="5384" max="5384" width="4.125" style="152" customWidth="1"/>
    <col min="5385" max="5385" width="13.125" style="152" customWidth="1"/>
    <col min="5386" max="5386" width="14.25" style="152" customWidth="1"/>
    <col min="5387" max="5387" width="1.625" style="152" customWidth="1"/>
    <col min="5388" max="5388" width="2.125" style="152" customWidth="1"/>
    <col min="5389" max="5389" width="5.75" style="152" customWidth="1"/>
    <col min="5390" max="5632" width="9" style="152"/>
    <col min="5633" max="5633" width="2.125" style="152" customWidth="1"/>
    <col min="5634" max="5634" width="4.125" style="152" customWidth="1"/>
    <col min="5635" max="5635" width="0" style="152" hidden="1" customWidth="1"/>
    <col min="5636" max="5636" width="4.5" style="152" customWidth="1"/>
    <col min="5637" max="5637" width="14.375" style="152" customWidth="1"/>
    <col min="5638" max="5638" width="28.75" style="152" customWidth="1"/>
    <col min="5639" max="5639" width="4.25" style="152" customWidth="1"/>
    <col min="5640" max="5640" width="4.125" style="152" customWidth="1"/>
    <col min="5641" max="5641" width="13.125" style="152" customWidth="1"/>
    <col min="5642" max="5642" width="14.25" style="152" customWidth="1"/>
    <col min="5643" max="5643" width="1.625" style="152" customWidth="1"/>
    <col min="5644" max="5644" width="2.125" style="152" customWidth="1"/>
    <col min="5645" max="5645" width="5.75" style="152" customWidth="1"/>
    <col min="5646" max="5888" width="9" style="152"/>
    <col min="5889" max="5889" width="2.125" style="152" customWidth="1"/>
    <col min="5890" max="5890" width="4.125" style="152" customWidth="1"/>
    <col min="5891" max="5891" width="0" style="152" hidden="1" customWidth="1"/>
    <col min="5892" max="5892" width="4.5" style="152" customWidth="1"/>
    <col min="5893" max="5893" width="14.375" style="152" customWidth="1"/>
    <col min="5894" max="5894" width="28.75" style="152" customWidth="1"/>
    <col min="5895" max="5895" width="4.25" style="152" customWidth="1"/>
    <col min="5896" max="5896" width="4.125" style="152" customWidth="1"/>
    <col min="5897" max="5897" width="13.125" style="152" customWidth="1"/>
    <col min="5898" max="5898" width="14.25" style="152" customWidth="1"/>
    <col min="5899" max="5899" width="1.625" style="152" customWidth="1"/>
    <col min="5900" max="5900" width="2.125" style="152" customWidth="1"/>
    <col min="5901" max="5901" width="5.75" style="152" customWidth="1"/>
    <col min="5902" max="6144" width="9" style="152"/>
    <col min="6145" max="6145" width="2.125" style="152" customWidth="1"/>
    <col min="6146" max="6146" width="4.125" style="152" customWidth="1"/>
    <col min="6147" max="6147" width="0" style="152" hidden="1" customWidth="1"/>
    <col min="6148" max="6148" width="4.5" style="152" customWidth="1"/>
    <col min="6149" max="6149" width="14.375" style="152" customWidth="1"/>
    <col min="6150" max="6150" width="28.75" style="152" customWidth="1"/>
    <col min="6151" max="6151" width="4.25" style="152" customWidth="1"/>
    <col min="6152" max="6152" width="4.125" style="152" customWidth="1"/>
    <col min="6153" max="6153" width="13.125" style="152" customWidth="1"/>
    <col min="6154" max="6154" width="14.25" style="152" customWidth="1"/>
    <col min="6155" max="6155" width="1.625" style="152" customWidth="1"/>
    <col min="6156" max="6156" width="2.125" style="152" customWidth="1"/>
    <col min="6157" max="6157" width="5.75" style="152" customWidth="1"/>
    <col min="6158" max="6400" width="9" style="152"/>
    <col min="6401" max="6401" width="2.125" style="152" customWidth="1"/>
    <col min="6402" max="6402" width="4.125" style="152" customWidth="1"/>
    <col min="6403" max="6403" width="0" style="152" hidden="1" customWidth="1"/>
    <col min="6404" max="6404" width="4.5" style="152" customWidth="1"/>
    <col min="6405" max="6405" width="14.375" style="152" customWidth="1"/>
    <col min="6406" max="6406" width="28.75" style="152" customWidth="1"/>
    <col min="6407" max="6407" width="4.25" style="152" customWidth="1"/>
    <col min="6408" max="6408" width="4.125" style="152" customWidth="1"/>
    <col min="6409" max="6409" width="13.125" style="152" customWidth="1"/>
    <col min="6410" max="6410" width="14.25" style="152" customWidth="1"/>
    <col min="6411" max="6411" width="1.625" style="152" customWidth="1"/>
    <col min="6412" max="6412" width="2.125" style="152" customWidth="1"/>
    <col min="6413" max="6413" width="5.75" style="152" customWidth="1"/>
    <col min="6414" max="6656" width="9" style="152"/>
    <col min="6657" max="6657" width="2.125" style="152" customWidth="1"/>
    <col min="6658" max="6658" width="4.125" style="152" customWidth="1"/>
    <col min="6659" max="6659" width="0" style="152" hidden="1" customWidth="1"/>
    <col min="6660" max="6660" width="4.5" style="152" customWidth="1"/>
    <col min="6661" max="6661" width="14.375" style="152" customWidth="1"/>
    <col min="6662" max="6662" width="28.75" style="152" customWidth="1"/>
    <col min="6663" max="6663" width="4.25" style="152" customWidth="1"/>
    <col min="6664" max="6664" width="4.125" style="152" customWidth="1"/>
    <col min="6665" max="6665" width="13.125" style="152" customWidth="1"/>
    <col min="6666" max="6666" width="14.25" style="152" customWidth="1"/>
    <col min="6667" max="6667" width="1.625" style="152" customWidth="1"/>
    <col min="6668" max="6668" width="2.125" style="152" customWidth="1"/>
    <col min="6669" max="6669" width="5.75" style="152" customWidth="1"/>
    <col min="6670" max="6912" width="9" style="152"/>
    <col min="6913" max="6913" width="2.125" style="152" customWidth="1"/>
    <col min="6914" max="6914" width="4.125" style="152" customWidth="1"/>
    <col min="6915" max="6915" width="0" style="152" hidden="1" customWidth="1"/>
    <col min="6916" max="6916" width="4.5" style="152" customWidth="1"/>
    <col min="6917" max="6917" width="14.375" style="152" customWidth="1"/>
    <col min="6918" max="6918" width="28.75" style="152" customWidth="1"/>
    <col min="6919" max="6919" width="4.25" style="152" customWidth="1"/>
    <col min="6920" max="6920" width="4.125" style="152" customWidth="1"/>
    <col min="6921" max="6921" width="13.125" style="152" customWidth="1"/>
    <col min="6922" max="6922" width="14.25" style="152" customWidth="1"/>
    <col min="6923" max="6923" width="1.625" style="152" customWidth="1"/>
    <col min="6924" max="6924" width="2.125" style="152" customWidth="1"/>
    <col min="6925" max="6925" width="5.75" style="152" customWidth="1"/>
    <col min="6926" max="7168" width="9" style="152"/>
    <col min="7169" max="7169" width="2.125" style="152" customWidth="1"/>
    <col min="7170" max="7170" width="4.125" style="152" customWidth="1"/>
    <col min="7171" max="7171" width="0" style="152" hidden="1" customWidth="1"/>
    <col min="7172" max="7172" width="4.5" style="152" customWidth="1"/>
    <col min="7173" max="7173" width="14.375" style="152" customWidth="1"/>
    <col min="7174" max="7174" width="28.75" style="152" customWidth="1"/>
    <col min="7175" max="7175" width="4.25" style="152" customWidth="1"/>
    <col min="7176" max="7176" width="4.125" style="152" customWidth="1"/>
    <col min="7177" max="7177" width="13.125" style="152" customWidth="1"/>
    <col min="7178" max="7178" width="14.25" style="152" customWidth="1"/>
    <col min="7179" max="7179" width="1.625" style="152" customWidth="1"/>
    <col min="7180" max="7180" width="2.125" style="152" customWidth="1"/>
    <col min="7181" max="7181" width="5.75" style="152" customWidth="1"/>
    <col min="7182" max="7424" width="9" style="152"/>
    <col min="7425" max="7425" width="2.125" style="152" customWidth="1"/>
    <col min="7426" max="7426" width="4.125" style="152" customWidth="1"/>
    <col min="7427" max="7427" width="0" style="152" hidden="1" customWidth="1"/>
    <col min="7428" max="7428" width="4.5" style="152" customWidth="1"/>
    <col min="7429" max="7429" width="14.375" style="152" customWidth="1"/>
    <col min="7430" max="7430" width="28.75" style="152" customWidth="1"/>
    <col min="7431" max="7431" width="4.25" style="152" customWidth="1"/>
    <col min="7432" max="7432" width="4.125" style="152" customWidth="1"/>
    <col min="7433" max="7433" width="13.125" style="152" customWidth="1"/>
    <col min="7434" max="7434" width="14.25" style="152" customWidth="1"/>
    <col min="7435" max="7435" width="1.625" style="152" customWidth="1"/>
    <col min="7436" max="7436" width="2.125" style="152" customWidth="1"/>
    <col min="7437" max="7437" width="5.75" style="152" customWidth="1"/>
    <col min="7438" max="7680" width="9" style="152"/>
    <col min="7681" max="7681" width="2.125" style="152" customWidth="1"/>
    <col min="7682" max="7682" width="4.125" style="152" customWidth="1"/>
    <col min="7683" max="7683" width="0" style="152" hidden="1" customWidth="1"/>
    <col min="7684" max="7684" width="4.5" style="152" customWidth="1"/>
    <col min="7685" max="7685" width="14.375" style="152" customWidth="1"/>
    <col min="7686" max="7686" width="28.75" style="152" customWidth="1"/>
    <col min="7687" max="7687" width="4.25" style="152" customWidth="1"/>
    <col min="7688" max="7688" width="4.125" style="152" customWidth="1"/>
    <col min="7689" max="7689" width="13.125" style="152" customWidth="1"/>
    <col min="7690" max="7690" width="14.25" style="152" customWidth="1"/>
    <col min="7691" max="7691" width="1.625" style="152" customWidth="1"/>
    <col min="7692" max="7692" width="2.125" style="152" customWidth="1"/>
    <col min="7693" max="7693" width="5.75" style="152" customWidth="1"/>
    <col min="7694" max="7936" width="9" style="152"/>
    <col min="7937" max="7937" width="2.125" style="152" customWidth="1"/>
    <col min="7938" max="7938" width="4.125" style="152" customWidth="1"/>
    <col min="7939" max="7939" width="0" style="152" hidden="1" customWidth="1"/>
    <col min="7940" max="7940" width="4.5" style="152" customWidth="1"/>
    <col min="7941" max="7941" width="14.375" style="152" customWidth="1"/>
    <col min="7942" max="7942" width="28.75" style="152" customWidth="1"/>
    <col min="7943" max="7943" width="4.25" style="152" customWidth="1"/>
    <col min="7944" max="7944" width="4.125" style="152" customWidth="1"/>
    <col min="7945" max="7945" width="13.125" style="152" customWidth="1"/>
    <col min="7946" max="7946" width="14.25" style="152" customWidth="1"/>
    <col min="7947" max="7947" width="1.625" style="152" customWidth="1"/>
    <col min="7948" max="7948" width="2.125" style="152" customWidth="1"/>
    <col min="7949" max="7949" width="5.75" style="152" customWidth="1"/>
    <col min="7950" max="8192" width="9" style="152"/>
    <col min="8193" max="8193" width="2.125" style="152" customWidth="1"/>
    <col min="8194" max="8194" width="4.125" style="152" customWidth="1"/>
    <col min="8195" max="8195" width="0" style="152" hidden="1" customWidth="1"/>
    <col min="8196" max="8196" width="4.5" style="152" customWidth="1"/>
    <col min="8197" max="8197" width="14.375" style="152" customWidth="1"/>
    <col min="8198" max="8198" width="28.75" style="152" customWidth="1"/>
    <col min="8199" max="8199" width="4.25" style="152" customWidth="1"/>
    <col min="8200" max="8200" width="4.125" style="152" customWidth="1"/>
    <col min="8201" max="8201" width="13.125" style="152" customWidth="1"/>
    <col min="8202" max="8202" width="14.25" style="152" customWidth="1"/>
    <col min="8203" max="8203" width="1.625" style="152" customWidth="1"/>
    <col min="8204" max="8204" width="2.125" style="152" customWidth="1"/>
    <col min="8205" max="8205" width="5.75" style="152" customWidth="1"/>
    <col min="8206" max="8448" width="9" style="152"/>
    <col min="8449" max="8449" width="2.125" style="152" customWidth="1"/>
    <col min="8450" max="8450" width="4.125" style="152" customWidth="1"/>
    <col min="8451" max="8451" width="0" style="152" hidden="1" customWidth="1"/>
    <col min="8452" max="8452" width="4.5" style="152" customWidth="1"/>
    <col min="8453" max="8453" width="14.375" style="152" customWidth="1"/>
    <col min="8454" max="8454" width="28.75" style="152" customWidth="1"/>
    <col min="8455" max="8455" width="4.25" style="152" customWidth="1"/>
    <col min="8456" max="8456" width="4.125" style="152" customWidth="1"/>
    <col min="8457" max="8457" width="13.125" style="152" customWidth="1"/>
    <col min="8458" max="8458" width="14.25" style="152" customWidth="1"/>
    <col min="8459" max="8459" width="1.625" style="152" customWidth="1"/>
    <col min="8460" max="8460" width="2.125" style="152" customWidth="1"/>
    <col min="8461" max="8461" width="5.75" style="152" customWidth="1"/>
    <col min="8462" max="8704" width="9" style="152"/>
    <col min="8705" max="8705" width="2.125" style="152" customWidth="1"/>
    <col min="8706" max="8706" width="4.125" style="152" customWidth="1"/>
    <col min="8707" max="8707" width="0" style="152" hidden="1" customWidth="1"/>
    <col min="8708" max="8708" width="4.5" style="152" customWidth="1"/>
    <col min="8709" max="8709" width="14.375" style="152" customWidth="1"/>
    <col min="8710" max="8710" width="28.75" style="152" customWidth="1"/>
    <col min="8711" max="8711" width="4.25" style="152" customWidth="1"/>
    <col min="8712" max="8712" width="4.125" style="152" customWidth="1"/>
    <col min="8713" max="8713" width="13.125" style="152" customWidth="1"/>
    <col min="8714" max="8714" width="14.25" style="152" customWidth="1"/>
    <col min="8715" max="8715" width="1.625" style="152" customWidth="1"/>
    <col min="8716" max="8716" width="2.125" style="152" customWidth="1"/>
    <col min="8717" max="8717" width="5.75" style="152" customWidth="1"/>
    <col min="8718" max="8960" width="9" style="152"/>
    <col min="8961" max="8961" width="2.125" style="152" customWidth="1"/>
    <col min="8962" max="8962" width="4.125" style="152" customWidth="1"/>
    <col min="8963" max="8963" width="0" style="152" hidden="1" customWidth="1"/>
    <col min="8964" max="8964" width="4.5" style="152" customWidth="1"/>
    <col min="8965" max="8965" width="14.375" style="152" customWidth="1"/>
    <col min="8966" max="8966" width="28.75" style="152" customWidth="1"/>
    <col min="8967" max="8967" width="4.25" style="152" customWidth="1"/>
    <col min="8968" max="8968" width="4.125" style="152" customWidth="1"/>
    <col min="8969" max="8969" width="13.125" style="152" customWidth="1"/>
    <col min="8970" max="8970" width="14.25" style="152" customWidth="1"/>
    <col min="8971" max="8971" width="1.625" style="152" customWidth="1"/>
    <col min="8972" max="8972" width="2.125" style="152" customWidth="1"/>
    <col min="8973" max="8973" width="5.75" style="152" customWidth="1"/>
    <col min="8974" max="9216" width="9" style="152"/>
    <col min="9217" max="9217" width="2.125" style="152" customWidth="1"/>
    <col min="9218" max="9218" width="4.125" style="152" customWidth="1"/>
    <col min="9219" max="9219" width="0" style="152" hidden="1" customWidth="1"/>
    <col min="9220" max="9220" width="4.5" style="152" customWidth="1"/>
    <col min="9221" max="9221" width="14.375" style="152" customWidth="1"/>
    <col min="9222" max="9222" width="28.75" style="152" customWidth="1"/>
    <col min="9223" max="9223" width="4.25" style="152" customWidth="1"/>
    <col min="9224" max="9224" width="4.125" style="152" customWidth="1"/>
    <col min="9225" max="9225" width="13.125" style="152" customWidth="1"/>
    <col min="9226" max="9226" width="14.25" style="152" customWidth="1"/>
    <col min="9227" max="9227" width="1.625" style="152" customWidth="1"/>
    <col min="9228" max="9228" width="2.125" style="152" customWidth="1"/>
    <col min="9229" max="9229" width="5.75" style="152" customWidth="1"/>
    <col min="9230" max="9472" width="9" style="152"/>
    <col min="9473" max="9473" width="2.125" style="152" customWidth="1"/>
    <col min="9474" max="9474" width="4.125" style="152" customWidth="1"/>
    <col min="9475" max="9475" width="0" style="152" hidden="1" customWidth="1"/>
    <col min="9476" max="9476" width="4.5" style="152" customWidth="1"/>
    <col min="9477" max="9477" width="14.375" style="152" customWidth="1"/>
    <col min="9478" max="9478" width="28.75" style="152" customWidth="1"/>
    <col min="9479" max="9479" width="4.25" style="152" customWidth="1"/>
    <col min="9480" max="9480" width="4.125" style="152" customWidth="1"/>
    <col min="9481" max="9481" width="13.125" style="152" customWidth="1"/>
    <col min="9482" max="9482" width="14.25" style="152" customWidth="1"/>
    <col min="9483" max="9483" width="1.625" style="152" customWidth="1"/>
    <col min="9484" max="9484" width="2.125" style="152" customWidth="1"/>
    <col min="9485" max="9485" width="5.75" style="152" customWidth="1"/>
    <col min="9486" max="9728" width="9" style="152"/>
    <col min="9729" max="9729" width="2.125" style="152" customWidth="1"/>
    <col min="9730" max="9730" width="4.125" style="152" customWidth="1"/>
    <col min="9731" max="9731" width="0" style="152" hidden="1" customWidth="1"/>
    <col min="9732" max="9732" width="4.5" style="152" customWidth="1"/>
    <col min="9733" max="9733" width="14.375" style="152" customWidth="1"/>
    <col min="9734" max="9734" width="28.75" style="152" customWidth="1"/>
    <col min="9735" max="9735" width="4.25" style="152" customWidth="1"/>
    <col min="9736" max="9736" width="4.125" style="152" customWidth="1"/>
    <col min="9737" max="9737" width="13.125" style="152" customWidth="1"/>
    <col min="9738" max="9738" width="14.25" style="152" customWidth="1"/>
    <col min="9739" max="9739" width="1.625" style="152" customWidth="1"/>
    <col min="9740" max="9740" width="2.125" style="152" customWidth="1"/>
    <col min="9741" max="9741" width="5.75" style="152" customWidth="1"/>
    <col min="9742" max="9984" width="9" style="152"/>
    <col min="9985" max="9985" width="2.125" style="152" customWidth="1"/>
    <col min="9986" max="9986" width="4.125" style="152" customWidth="1"/>
    <col min="9987" max="9987" width="0" style="152" hidden="1" customWidth="1"/>
    <col min="9988" max="9988" width="4.5" style="152" customWidth="1"/>
    <col min="9989" max="9989" width="14.375" style="152" customWidth="1"/>
    <col min="9990" max="9990" width="28.75" style="152" customWidth="1"/>
    <col min="9991" max="9991" width="4.25" style="152" customWidth="1"/>
    <col min="9992" max="9992" width="4.125" style="152" customWidth="1"/>
    <col min="9993" max="9993" width="13.125" style="152" customWidth="1"/>
    <col min="9994" max="9994" width="14.25" style="152" customWidth="1"/>
    <col min="9995" max="9995" width="1.625" style="152" customWidth="1"/>
    <col min="9996" max="9996" width="2.125" style="152" customWidth="1"/>
    <col min="9997" max="9997" width="5.75" style="152" customWidth="1"/>
    <col min="9998" max="10240" width="9" style="152"/>
    <col min="10241" max="10241" width="2.125" style="152" customWidth="1"/>
    <col min="10242" max="10242" width="4.125" style="152" customWidth="1"/>
    <col min="10243" max="10243" width="0" style="152" hidden="1" customWidth="1"/>
    <col min="10244" max="10244" width="4.5" style="152" customWidth="1"/>
    <col min="10245" max="10245" width="14.375" style="152" customWidth="1"/>
    <col min="10246" max="10246" width="28.75" style="152" customWidth="1"/>
    <col min="10247" max="10247" width="4.25" style="152" customWidth="1"/>
    <col min="10248" max="10248" width="4.125" style="152" customWidth="1"/>
    <col min="10249" max="10249" width="13.125" style="152" customWidth="1"/>
    <col min="10250" max="10250" width="14.25" style="152" customWidth="1"/>
    <col min="10251" max="10251" width="1.625" style="152" customWidth="1"/>
    <col min="10252" max="10252" width="2.125" style="152" customWidth="1"/>
    <col min="10253" max="10253" width="5.75" style="152" customWidth="1"/>
    <col min="10254" max="10496" width="9" style="152"/>
    <col min="10497" max="10497" width="2.125" style="152" customWidth="1"/>
    <col min="10498" max="10498" width="4.125" style="152" customWidth="1"/>
    <col min="10499" max="10499" width="0" style="152" hidden="1" customWidth="1"/>
    <col min="10500" max="10500" width="4.5" style="152" customWidth="1"/>
    <col min="10501" max="10501" width="14.375" style="152" customWidth="1"/>
    <col min="10502" max="10502" width="28.75" style="152" customWidth="1"/>
    <col min="10503" max="10503" width="4.25" style="152" customWidth="1"/>
    <col min="10504" max="10504" width="4.125" style="152" customWidth="1"/>
    <col min="10505" max="10505" width="13.125" style="152" customWidth="1"/>
    <col min="10506" max="10506" width="14.25" style="152" customWidth="1"/>
    <col min="10507" max="10507" width="1.625" style="152" customWidth="1"/>
    <col min="10508" max="10508" width="2.125" style="152" customWidth="1"/>
    <col min="10509" max="10509" width="5.75" style="152" customWidth="1"/>
    <col min="10510" max="10752" width="9" style="152"/>
    <col min="10753" max="10753" width="2.125" style="152" customWidth="1"/>
    <col min="10754" max="10754" width="4.125" style="152" customWidth="1"/>
    <col min="10755" max="10755" width="0" style="152" hidden="1" customWidth="1"/>
    <col min="10756" max="10756" width="4.5" style="152" customWidth="1"/>
    <col min="10757" max="10757" width="14.375" style="152" customWidth="1"/>
    <col min="10758" max="10758" width="28.75" style="152" customWidth="1"/>
    <col min="10759" max="10759" width="4.25" style="152" customWidth="1"/>
    <col min="10760" max="10760" width="4.125" style="152" customWidth="1"/>
    <col min="10761" max="10761" width="13.125" style="152" customWidth="1"/>
    <col min="10762" max="10762" width="14.25" style="152" customWidth="1"/>
    <col min="10763" max="10763" width="1.625" style="152" customWidth="1"/>
    <col min="10764" max="10764" width="2.125" style="152" customWidth="1"/>
    <col min="10765" max="10765" width="5.75" style="152" customWidth="1"/>
    <col min="10766" max="11008" width="9" style="152"/>
    <col min="11009" max="11009" width="2.125" style="152" customWidth="1"/>
    <col min="11010" max="11010" width="4.125" style="152" customWidth="1"/>
    <col min="11011" max="11011" width="0" style="152" hidden="1" customWidth="1"/>
    <col min="11012" max="11012" width="4.5" style="152" customWidth="1"/>
    <col min="11013" max="11013" width="14.375" style="152" customWidth="1"/>
    <col min="11014" max="11014" width="28.75" style="152" customWidth="1"/>
    <col min="11015" max="11015" width="4.25" style="152" customWidth="1"/>
    <col min="11016" max="11016" width="4.125" style="152" customWidth="1"/>
    <col min="11017" max="11017" width="13.125" style="152" customWidth="1"/>
    <col min="11018" max="11018" width="14.25" style="152" customWidth="1"/>
    <col min="11019" max="11019" width="1.625" style="152" customWidth="1"/>
    <col min="11020" max="11020" width="2.125" style="152" customWidth="1"/>
    <col min="11021" max="11021" width="5.75" style="152" customWidth="1"/>
    <col min="11022" max="11264" width="9" style="152"/>
    <col min="11265" max="11265" width="2.125" style="152" customWidth="1"/>
    <col min="11266" max="11266" width="4.125" style="152" customWidth="1"/>
    <col min="11267" max="11267" width="0" style="152" hidden="1" customWidth="1"/>
    <col min="11268" max="11268" width="4.5" style="152" customWidth="1"/>
    <col min="11269" max="11269" width="14.375" style="152" customWidth="1"/>
    <col min="11270" max="11270" width="28.75" style="152" customWidth="1"/>
    <col min="11271" max="11271" width="4.25" style="152" customWidth="1"/>
    <col min="11272" max="11272" width="4.125" style="152" customWidth="1"/>
    <col min="11273" max="11273" width="13.125" style="152" customWidth="1"/>
    <col min="11274" max="11274" width="14.25" style="152" customWidth="1"/>
    <col min="11275" max="11275" width="1.625" style="152" customWidth="1"/>
    <col min="11276" max="11276" width="2.125" style="152" customWidth="1"/>
    <col min="11277" max="11277" width="5.75" style="152" customWidth="1"/>
    <col min="11278" max="11520" width="9" style="152"/>
    <col min="11521" max="11521" width="2.125" style="152" customWidth="1"/>
    <col min="11522" max="11522" width="4.125" style="152" customWidth="1"/>
    <col min="11523" max="11523" width="0" style="152" hidden="1" customWidth="1"/>
    <col min="11524" max="11524" width="4.5" style="152" customWidth="1"/>
    <col min="11525" max="11525" width="14.375" style="152" customWidth="1"/>
    <col min="11526" max="11526" width="28.75" style="152" customWidth="1"/>
    <col min="11527" max="11527" width="4.25" style="152" customWidth="1"/>
    <col min="11528" max="11528" width="4.125" style="152" customWidth="1"/>
    <col min="11529" max="11529" width="13.125" style="152" customWidth="1"/>
    <col min="11530" max="11530" width="14.25" style="152" customWidth="1"/>
    <col min="11531" max="11531" width="1.625" style="152" customWidth="1"/>
    <col min="11532" max="11532" width="2.125" style="152" customWidth="1"/>
    <col min="11533" max="11533" width="5.75" style="152" customWidth="1"/>
    <col min="11534" max="11776" width="9" style="152"/>
    <col min="11777" max="11777" width="2.125" style="152" customWidth="1"/>
    <col min="11778" max="11778" width="4.125" style="152" customWidth="1"/>
    <col min="11779" max="11779" width="0" style="152" hidden="1" customWidth="1"/>
    <col min="11780" max="11780" width="4.5" style="152" customWidth="1"/>
    <col min="11781" max="11781" width="14.375" style="152" customWidth="1"/>
    <col min="11782" max="11782" width="28.75" style="152" customWidth="1"/>
    <col min="11783" max="11783" width="4.25" style="152" customWidth="1"/>
    <col min="11784" max="11784" width="4.125" style="152" customWidth="1"/>
    <col min="11785" max="11785" width="13.125" style="152" customWidth="1"/>
    <col min="11786" max="11786" width="14.25" style="152" customWidth="1"/>
    <col min="11787" max="11787" width="1.625" style="152" customWidth="1"/>
    <col min="11788" max="11788" width="2.125" style="152" customWidth="1"/>
    <col min="11789" max="11789" width="5.75" style="152" customWidth="1"/>
    <col min="11790" max="12032" width="9" style="152"/>
    <col min="12033" max="12033" width="2.125" style="152" customWidth="1"/>
    <col min="12034" max="12034" width="4.125" style="152" customWidth="1"/>
    <col min="12035" max="12035" width="0" style="152" hidden="1" customWidth="1"/>
    <col min="12036" max="12036" width="4.5" style="152" customWidth="1"/>
    <col min="12037" max="12037" width="14.375" style="152" customWidth="1"/>
    <col min="12038" max="12038" width="28.75" style="152" customWidth="1"/>
    <col min="12039" max="12039" width="4.25" style="152" customWidth="1"/>
    <col min="12040" max="12040" width="4.125" style="152" customWidth="1"/>
    <col min="12041" max="12041" width="13.125" style="152" customWidth="1"/>
    <col min="12042" max="12042" width="14.25" style="152" customWidth="1"/>
    <col min="12043" max="12043" width="1.625" style="152" customWidth="1"/>
    <col min="12044" max="12044" width="2.125" style="152" customWidth="1"/>
    <col min="12045" max="12045" width="5.75" style="152" customWidth="1"/>
    <col min="12046" max="12288" width="9" style="152"/>
    <col min="12289" max="12289" width="2.125" style="152" customWidth="1"/>
    <col min="12290" max="12290" width="4.125" style="152" customWidth="1"/>
    <col min="12291" max="12291" width="0" style="152" hidden="1" customWidth="1"/>
    <col min="12292" max="12292" width="4.5" style="152" customWidth="1"/>
    <col min="12293" max="12293" width="14.375" style="152" customWidth="1"/>
    <col min="12294" max="12294" width="28.75" style="152" customWidth="1"/>
    <col min="12295" max="12295" width="4.25" style="152" customWidth="1"/>
    <col min="12296" max="12296" width="4.125" style="152" customWidth="1"/>
    <col min="12297" max="12297" width="13.125" style="152" customWidth="1"/>
    <col min="12298" max="12298" width="14.25" style="152" customWidth="1"/>
    <col min="12299" max="12299" width="1.625" style="152" customWidth="1"/>
    <col min="12300" max="12300" width="2.125" style="152" customWidth="1"/>
    <col min="12301" max="12301" width="5.75" style="152" customWidth="1"/>
    <col min="12302" max="12544" width="9" style="152"/>
    <col min="12545" max="12545" width="2.125" style="152" customWidth="1"/>
    <col min="12546" max="12546" width="4.125" style="152" customWidth="1"/>
    <col min="12547" max="12547" width="0" style="152" hidden="1" customWidth="1"/>
    <col min="12548" max="12548" width="4.5" style="152" customWidth="1"/>
    <col min="12549" max="12549" width="14.375" style="152" customWidth="1"/>
    <col min="12550" max="12550" width="28.75" style="152" customWidth="1"/>
    <col min="12551" max="12551" width="4.25" style="152" customWidth="1"/>
    <col min="12552" max="12552" width="4.125" style="152" customWidth="1"/>
    <col min="12553" max="12553" width="13.125" style="152" customWidth="1"/>
    <col min="12554" max="12554" width="14.25" style="152" customWidth="1"/>
    <col min="12555" max="12555" width="1.625" style="152" customWidth="1"/>
    <col min="12556" max="12556" width="2.125" style="152" customWidth="1"/>
    <col min="12557" max="12557" width="5.75" style="152" customWidth="1"/>
    <col min="12558" max="12800" width="9" style="152"/>
    <col min="12801" max="12801" width="2.125" style="152" customWidth="1"/>
    <col min="12802" max="12802" width="4.125" style="152" customWidth="1"/>
    <col min="12803" max="12803" width="0" style="152" hidden="1" customWidth="1"/>
    <col min="12804" max="12804" width="4.5" style="152" customWidth="1"/>
    <col min="12805" max="12805" width="14.375" style="152" customWidth="1"/>
    <col min="12806" max="12806" width="28.75" style="152" customWidth="1"/>
    <col min="12807" max="12807" width="4.25" style="152" customWidth="1"/>
    <col min="12808" max="12808" width="4.125" style="152" customWidth="1"/>
    <col min="12809" max="12809" width="13.125" style="152" customWidth="1"/>
    <col min="12810" max="12810" width="14.25" style="152" customWidth="1"/>
    <col min="12811" max="12811" width="1.625" style="152" customWidth="1"/>
    <col min="12812" max="12812" width="2.125" style="152" customWidth="1"/>
    <col min="12813" max="12813" width="5.75" style="152" customWidth="1"/>
    <col min="12814" max="13056" width="9" style="152"/>
    <col min="13057" max="13057" width="2.125" style="152" customWidth="1"/>
    <col min="13058" max="13058" width="4.125" style="152" customWidth="1"/>
    <col min="13059" max="13059" width="0" style="152" hidden="1" customWidth="1"/>
    <col min="13060" max="13060" width="4.5" style="152" customWidth="1"/>
    <col min="13061" max="13061" width="14.375" style="152" customWidth="1"/>
    <col min="13062" max="13062" width="28.75" style="152" customWidth="1"/>
    <col min="13063" max="13063" width="4.25" style="152" customWidth="1"/>
    <col min="13064" max="13064" width="4.125" style="152" customWidth="1"/>
    <col min="13065" max="13065" width="13.125" style="152" customWidth="1"/>
    <col min="13066" max="13066" width="14.25" style="152" customWidth="1"/>
    <col min="13067" max="13067" width="1.625" style="152" customWidth="1"/>
    <col min="13068" max="13068" width="2.125" style="152" customWidth="1"/>
    <col min="13069" max="13069" width="5.75" style="152" customWidth="1"/>
    <col min="13070" max="13312" width="9" style="152"/>
    <col min="13313" max="13313" width="2.125" style="152" customWidth="1"/>
    <col min="13314" max="13314" width="4.125" style="152" customWidth="1"/>
    <col min="13315" max="13315" width="0" style="152" hidden="1" customWidth="1"/>
    <col min="13316" max="13316" width="4.5" style="152" customWidth="1"/>
    <col min="13317" max="13317" width="14.375" style="152" customWidth="1"/>
    <col min="13318" max="13318" width="28.75" style="152" customWidth="1"/>
    <col min="13319" max="13319" width="4.25" style="152" customWidth="1"/>
    <col min="13320" max="13320" width="4.125" style="152" customWidth="1"/>
    <col min="13321" max="13321" width="13.125" style="152" customWidth="1"/>
    <col min="13322" max="13322" width="14.25" style="152" customWidth="1"/>
    <col min="13323" max="13323" width="1.625" style="152" customWidth="1"/>
    <col min="13324" max="13324" width="2.125" style="152" customWidth="1"/>
    <col min="13325" max="13325" width="5.75" style="152" customWidth="1"/>
    <col min="13326" max="13568" width="9" style="152"/>
    <col min="13569" max="13569" width="2.125" style="152" customWidth="1"/>
    <col min="13570" max="13570" width="4.125" style="152" customWidth="1"/>
    <col min="13571" max="13571" width="0" style="152" hidden="1" customWidth="1"/>
    <col min="13572" max="13572" width="4.5" style="152" customWidth="1"/>
    <col min="13573" max="13573" width="14.375" style="152" customWidth="1"/>
    <col min="13574" max="13574" width="28.75" style="152" customWidth="1"/>
    <col min="13575" max="13575" width="4.25" style="152" customWidth="1"/>
    <col min="13576" max="13576" width="4.125" style="152" customWidth="1"/>
    <col min="13577" max="13577" width="13.125" style="152" customWidth="1"/>
    <col min="13578" max="13578" width="14.25" style="152" customWidth="1"/>
    <col min="13579" max="13579" width="1.625" style="152" customWidth="1"/>
    <col min="13580" max="13580" width="2.125" style="152" customWidth="1"/>
    <col min="13581" max="13581" width="5.75" style="152" customWidth="1"/>
    <col min="13582" max="13824" width="9" style="152"/>
    <col min="13825" max="13825" width="2.125" style="152" customWidth="1"/>
    <col min="13826" max="13826" width="4.125" style="152" customWidth="1"/>
    <col min="13827" max="13827" width="0" style="152" hidden="1" customWidth="1"/>
    <col min="13828" max="13828" width="4.5" style="152" customWidth="1"/>
    <col min="13829" max="13829" width="14.375" style="152" customWidth="1"/>
    <col min="13830" max="13830" width="28.75" style="152" customWidth="1"/>
    <col min="13831" max="13831" width="4.25" style="152" customWidth="1"/>
    <col min="13832" max="13832" width="4.125" style="152" customWidth="1"/>
    <col min="13833" max="13833" width="13.125" style="152" customWidth="1"/>
    <col min="13834" max="13834" width="14.25" style="152" customWidth="1"/>
    <col min="13835" max="13835" width="1.625" style="152" customWidth="1"/>
    <col min="13836" max="13836" width="2.125" style="152" customWidth="1"/>
    <col min="13837" max="13837" width="5.75" style="152" customWidth="1"/>
    <col min="13838" max="14080" width="9" style="152"/>
    <col min="14081" max="14081" width="2.125" style="152" customWidth="1"/>
    <col min="14082" max="14082" width="4.125" style="152" customWidth="1"/>
    <col min="14083" max="14083" width="0" style="152" hidden="1" customWidth="1"/>
    <col min="14084" max="14084" width="4.5" style="152" customWidth="1"/>
    <col min="14085" max="14085" width="14.375" style="152" customWidth="1"/>
    <col min="14086" max="14086" width="28.75" style="152" customWidth="1"/>
    <col min="14087" max="14087" width="4.25" style="152" customWidth="1"/>
    <col min="14088" max="14088" width="4.125" style="152" customWidth="1"/>
    <col min="14089" max="14089" width="13.125" style="152" customWidth="1"/>
    <col min="14090" max="14090" width="14.25" style="152" customWidth="1"/>
    <col min="14091" max="14091" width="1.625" style="152" customWidth="1"/>
    <col min="14092" max="14092" width="2.125" style="152" customWidth="1"/>
    <col min="14093" max="14093" width="5.75" style="152" customWidth="1"/>
    <col min="14094" max="14336" width="9" style="152"/>
    <col min="14337" max="14337" width="2.125" style="152" customWidth="1"/>
    <col min="14338" max="14338" width="4.125" style="152" customWidth="1"/>
    <col min="14339" max="14339" width="0" style="152" hidden="1" customWidth="1"/>
    <col min="14340" max="14340" width="4.5" style="152" customWidth="1"/>
    <col min="14341" max="14341" width="14.375" style="152" customWidth="1"/>
    <col min="14342" max="14342" width="28.75" style="152" customWidth="1"/>
    <col min="14343" max="14343" width="4.25" style="152" customWidth="1"/>
    <col min="14344" max="14344" width="4.125" style="152" customWidth="1"/>
    <col min="14345" max="14345" width="13.125" style="152" customWidth="1"/>
    <col min="14346" max="14346" width="14.25" style="152" customWidth="1"/>
    <col min="14347" max="14347" width="1.625" style="152" customWidth="1"/>
    <col min="14348" max="14348" width="2.125" style="152" customWidth="1"/>
    <col min="14349" max="14349" width="5.75" style="152" customWidth="1"/>
    <col min="14350" max="14592" width="9" style="152"/>
    <col min="14593" max="14593" width="2.125" style="152" customWidth="1"/>
    <col min="14594" max="14594" width="4.125" style="152" customWidth="1"/>
    <col min="14595" max="14595" width="0" style="152" hidden="1" customWidth="1"/>
    <col min="14596" max="14596" width="4.5" style="152" customWidth="1"/>
    <col min="14597" max="14597" width="14.375" style="152" customWidth="1"/>
    <col min="14598" max="14598" width="28.75" style="152" customWidth="1"/>
    <col min="14599" max="14599" width="4.25" style="152" customWidth="1"/>
    <col min="14600" max="14600" width="4.125" style="152" customWidth="1"/>
    <col min="14601" max="14601" width="13.125" style="152" customWidth="1"/>
    <col min="14602" max="14602" width="14.25" style="152" customWidth="1"/>
    <col min="14603" max="14603" width="1.625" style="152" customWidth="1"/>
    <col min="14604" max="14604" width="2.125" style="152" customWidth="1"/>
    <col min="14605" max="14605" width="5.75" style="152" customWidth="1"/>
    <col min="14606" max="14848" width="9" style="152"/>
    <col min="14849" max="14849" width="2.125" style="152" customWidth="1"/>
    <col min="14850" max="14850" width="4.125" style="152" customWidth="1"/>
    <col min="14851" max="14851" width="0" style="152" hidden="1" customWidth="1"/>
    <col min="14852" max="14852" width="4.5" style="152" customWidth="1"/>
    <col min="14853" max="14853" width="14.375" style="152" customWidth="1"/>
    <col min="14854" max="14854" width="28.75" style="152" customWidth="1"/>
    <col min="14855" max="14855" width="4.25" style="152" customWidth="1"/>
    <col min="14856" max="14856" width="4.125" style="152" customWidth="1"/>
    <col min="14857" max="14857" width="13.125" style="152" customWidth="1"/>
    <col min="14858" max="14858" width="14.25" style="152" customWidth="1"/>
    <col min="14859" max="14859" width="1.625" style="152" customWidth="1"/>
    <col min="14860" max="14860" width="2.125" style="152" customWidth="1"/>
    <col min="14861" max="14861" width="5.75" style="152" customWidth="1"/>
    <col min="14862" max="15104" width="9" style="152"/>
    <col min="15105" max="15105" width="2.125" style="152" customWidth="1"/>
    <col min="15106" max="15106" width="4.125" style="152" customWidth="1"/>
    <col min="15107" max="15107" width="0" style="152" hidden="1" customWidth="1"/>
    <col min="15108" max="15108" width="4.5" style="152" customWidth="1"/>
    <col min="15109" max="15109" width="14.375" style="152" customWidth="1"/>
    <col min="15110" max="15110" width="28.75" style="152" customWidth="1"/>
    <col min="15111" max="15111" width="4.25" style="152" customWidth="1"/>
    <col min="15112" max="15112" width="4.125" style="152" customWidth="1"/>
    <col min="15113" max="15113" width="13.125" style="152" customWidth="1"/>
    <col min="15114" max="15114" width="14.25" style="152" customWidth="1"/>
    <col min="15115" max="15115" width="1.625" style="152" customWidth="1"/>
    <col min="15116" max="15116" width="2.125" style="152" customWidth="1"/>
    <col min="15117" max="15117" width="5.75" style="152" customWidth="1"/>
    <col min="15118" max="15360" width="9" style="152"/>
    <col min="15361" max="15361" width="2.125" style="152" customWidth="1"/>
    <col min="15362" max="15362" width="4.125" style="152" customWidth="1"/>
    <col min="15363" max="15363" width="0" style="152" hidden="1" customWidth="1"/>
    <col min="15364" max="15364" width="4.5" style="152" customWidth="1"/>
    <col min="15365" max="15365" width="14.375" style="152" customWidth="1"/>
    <col min="15366" max="15366" width="28.75" style="152" customWidth="1"/>
    <col min="15367" max="15367" width="4.25" style="152" customWidth="1"/>
    <col min="15368" max="15368" width="4.125" style="152" customWidth="1"/>
    <col min="15369" max="15369" width="13.125" style="152" customWidth="1"/>
    <col min="15370" max="15370" width="14.25" style="152" customWidth="1"/>
    <col min="15371" max="15371" width="1.625" style="152" customWidth="1"/>
    <col min="15372" max="15372" width="2.125" style="152" customWidth="1"/>
    <col min="15373" max="15373" width="5.75" style="152" customWidth="1"/>
    <col min="15374" max="15616" width="9" style="152"/>
    <col min="15617" max="15617" width="2.125" style="152" customWidth="1"/>
    <col min="15618" max="15618" width="4.125" style="152" customWidth="1"/>
    <col min="15619" max="15619" width="0" style="152" hidden="1" customWidth="1"/>
    <col min="15620" max="15620" width="4.5" style="152" customWidth="1"/>
    <col min="15621" max="15621" width="14.375" style="152" customWidth="1"/>
    <col min="15622" max="15622" width="28.75" style="152" customWidth="1"/>
    <col min="15623" max="15623" width="4.25" style="152" customWidth="1"/>
    <col min="15624" max="15624" width="4.125" style="152" customWidth="1"/>
    <col min="15625" max="15625" width="13.125" style="152" customWidth="1"/>
    <col min="15626" max="15626" width="14.25" style="152" customWidth="1"/>
    <col min="15627" max="15627" width="1.625" style="152" customWidth="1"/>
    <col min="15628" max="15628" width="2.125" style="152" customWidth="1"/>
    <col min="15629" max="15629" width="5.75" style="152" customWidth="1"/>
    <col min="15630" max="15872" width="9" style="152"/>
    <col min="15873" max="15873" width="2.125" style="152" customWidth="1"/>
    <col min="15874" max="15874" width="4.125" style="152" customWidth="1"/>
    <col min="15875" max="15875" width="0" style="152" hidden="1" customWidth="1"/>
    <col min="15876" max="15876" width="4.5" style="152" customWidth="1"/>
    <col min="15877" max="15877" width="14.375" style="152" customWidth="1"/>
    <col min="15878" max="15878" width="28.75" style="152" customWidth="1"/>
    <col min="15879" max="15879" width="4.25" style="152" customWidth="1"/>
    <col min="15880" max="15880" width="4.125" style="152" customWidth="1"/>
    <col min="15881" max="15881" width="13.125" style="152" customWidth="1"/>
    <col min="15882" max="15882" width="14.25" style="152" customWidth="1"/>
    <col min="15883" max="15883" width="1.625" style="152" customWidth="1"/>
    <col min="15884" max="15884" width="2.125" style="152" customWidth="1"/>
    <col min="15885" max="15885" width="5.75" style="152" customWidth="1"/>
    <col min="15886" max="16128" width="9" style="152"/>
    <col min="16129" max="16129" width="2.125" style="152" customWidth="1"/>
    <col min="16130" max="16130" width="4.125" style="152" customWidth="1"/>
    <col min="16131" max="16131" width="0" style="152" hidden="1" customWidth="1"/>
    <col min="16132" max="16132" width="4.5" style="152" customWidth="1"/>
    <col min="16133" max="16133" width="14.375" style="152" customWidth="1"/>
    <col min="16134" max="16134" width="28.75" style="152" customWidth="1"/>
    <col min="16135" max="16135" width="4.25" style="152" customWidth="1"/>
    <col min="16136" max="16136" width="4.125" style="152" customWidth="1"/>
    <col min="16137" max="16137" width="13.125" style="152" customWidth="1"/>
    <col min="16138" max="16138" width="14.25" style="152" customWidth="1"/>
    <col min="16139" max="16139" width="1.625" style="152" customWidth="1"/>
    <col min="16140" max="16140" width="2.125" style="152" customWidth="1"/>
    <col min="16141" max="16141" width="5.75" style="152" customWidth="1"/>
    <col min="16142" max="16384" width="9" style="152"/>
  </cols>
  <sheetData>
    <row r="1" spans="2:13" ht="60" customHeight="1">
      <c r="B1" s="286" t="s">
        <v>211</v>
      </c>
      <c r="C1" s="286"/>
      <c r="D1" s="286"/>
      <c r="E1" s="286"/>
      <c r="F1" s="286"/>
      <c r="G1" s="286"/>
      <c r="H1" s="286"/>
      <c r="I1" s="286"/>
      <c r="J1" s="286"/>
      <c r="K1" s="150"/>
      <c r="L1" s="151"/>
    </row>
    <row r="2" spans="2:13" ht="79.900000000000006" customHeigh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1"/>
    </row>
    <row r="3" spans="2:13" ht="15" customHeight="1">
      <c r="D3" s="153"/>
      <c r="E3" s="153"/>
      <c r="F3" s="153"/>
    </row>
    <row r="4" spans="2:13" ht="15" customHeight="1">
      <c r="B4" s="154" t="str">
        <f>이디에스!A5</f>
        <v>봉화군청 貴下</v>
      </c>
      <c r="K4" s="155"/>
    </row>
    <row r="5" spans="2:13" ht="15" customHeight="1">
      <c r="B5" s="152" t="s">
        <v>212</v>
      </c>
    </row>
    <row r="7" spans="2:13" ht="15" customHeight="1">
      <c r="B7" s="281" t="s">
        <v>213</v>
      </c>
      <c r="C7" s="281"/>
      <c r="D7" s="281"/>
      <c r="E7" s="152" t="str">
        <f>RIGHT(이디에스!A8,11)</f>
        <v>220103-1315</v>
      </c>
      <c r="H7" s="287" t="s">
        <v>214</v>
      </c>
      <c r="I7" s="288"/>
      <c r="J7" s="288"/>
      <c r="K7" s="288"/>
      <c r="L7" s="288"/>
      <c r="M7" s="288"/>
    </row>
    <row r="8" spans="2:13" ht="15" customHeight="1">
      <c r="B8" s="281" t="s">
        <v>215</v>
      </c>
      <c r="C8" s="281"/>
      <c r="D8" s="281"/>
      <c r="E8" s="156" t="str">
        <f>RIGHT(이디에스!A9,13)</f>
        <v>2023년 01월 03일</v>
      </c>
      <c r="F8" s="157"/>
      <c r="H8" s="282" t="s">
        <v>216</v>
      </c>
      <c r="I8" s="227"/>
      <c r="J8" s="227"/>
      <c r="K8" s="227"/>
      <c r="L8" s="227"/>
      <c r="M8" s="227"/>
    </row>
    <row r="9" spans="2:13" ht="15" customHeight="1">
      <c r="B9" s="281" t="s">
        <v>251</v>
      </c>
      <c r="C9" s="281"/>
      <c r="D9" s="281"/>
      <c r="E9" s="152" t="s">
        <v>255</v>
      </c>
      <c r="H9" s="282" t="s">
        <v>217</v>
      </c>
      <c r="I9" s="227"/>
      <c r="J9" s="227"/>
      <c r="K9" s="227"/>
      <c r="L9" s="227"/>
      <c r="M9" s="227"/>
    </row>
    <row r="10" spans="2:13" ht="15" customHeight="1">
      <c r="B10" s="281" t="s">
        <v>218</v>
      </c>
      <c r="C10" s="281"/>
      <c r="D10" s="281"/>
      <c r="E10" s="152" t="s">
        <v>219</v>
      </c>
      <c r="H10" s="282" t="s">
        <v>220</v>
      </c>
      <c r="I10" s="227"/>
      <c r="J10" s="227"/>
      <c r="K10" s="227"/>
      <c r="L10" s="227"/>
      <c r="M10" s="227"/>
    </row>
    <row r="11" spans="2:13" ht="15" customHeight="1">
      <c r="B11" s="281" t="s">
        <v>252</v>
      </c>
      <c r="C11" s="281"/>
      <c r="D11" s="281"/>
      <c r="E11" s="152" t="s">
        <v>253</v>
      </c>
      <c r="H11" s="282" t="s">
        <v>221</v>
      </c>
      <c r="I11" s="227"/>
      <c r="J11" s="227"/>
      <c r="K11" s="227"/>
      <c r="L11" s="227"/>
      <c r="M11" s="227"/>
    </row>
    <row r="12" spans="2:13" ht="15" customHeight="1">
      <c r="E12" s="158"/>
      <c r="K12" s="159"/>
    </row>
    <row r="13" spans="2:13" ht="15" customHeight="1">
      <c r="J13" s="159"/>
      <c r="K13" s="159"/>
    </row>
    <row r="14" spans="2:13" ht="19.5" customHeight="1" thickBot="1">
      <c r="B14" s="152" t="s">
        <v>222</v>
      </c>
      <c r="D14" s="153" t="str">
        <f>""&amp;NUMBERSTRING(J14,1)&amp;"원정"</f>
        <v>일백삼십일만사천오백원정</v>
      </c>
      <c r="I14" s="160" t="s">
        <v>223</v>
      </c>
      <c r="J14" s="161">
        <f>J33</f>
        <v>1314500</v>
      </c>
      <c r="K14" s="162" t="s">
        <v>224</v>
      </c>
      <c r="L14" s="163"/>
    </row>
    <row r="15" spans="2:13" s="166" customFormat="1" ht="21" customHeight="1">
      <c r="B15" s="164" t="s">
        <v>225</v>
      </c>
      <c r="C15" s="165" t="s">
        <v>226</v>
      </c>
      <c r="D15" s="283" t="s">
        <v>227</v>
      </c>
      <c r="E15" s="283"/>
      <c r="F15" s="165" t="s">
        <v>228</v>
      </c>
      <c r="G15" s="165" t="s">
        <v>229</v>
      </c>
      <c r="H15" s="165" t="s">
        <v>230</v>
      </c>
      <c r="I15" s="165" t="s">
        <v>231</v>
      </c>
      <c r="J15" s="284" t="s">
        <v>232</v>
      </c>
      <c r="K15" s="285"/>
      <c r="L15" s="155"/>
    </row>
    <row r="16" spans="2:13" s="166" customFormat="1" ht="21" customHeight="1">
      <c r="B16" s="167">
        <v>1</v>
      </c>
      <c r="C16" s="168"/>
      <c r="D16" s="169" t="str">
        <f>이디에스!A17</f>
        <v>Analog Autio MiX</v>
      </c>
      <c r="E16" s="170"/>
      <c r="F16" s="170" t="str">
        <f>이디에스!B17</f>
        <v>MX-1243, 입력 12 CH, 출력 3CH</v>
      </c>
      <c r="G16" s="171" t="s">
        <v>256</v>
      </c>
      <c r="H16" s="171">
        <v>1</v>
      </c>
      <c r="I16" s="172">
        <f>이디에스!E17*1.05</f>
        <v>945000</v>
      </c>
      <c r="J16" s="277">
        <f>I16*H16</f>
        <v>945000</v>
      </c>
      <c r="K16" s="278"/>
      <c r="L16" s="173"/>
    </row>
    <row r="17" spans="2:12" ht="21" customHeight="1">
      <c r="B17" s="174">
        <v>2</v>
      </c>
      <c r="C17" s="175"/>
      <c r="D17" s="273" t="s">
        <v>257</v>
      </c>
      <c r="E17" s="274"/>
      <c r="F17" s="176" t="s">
        <v>258</v>
      </c>
      <c r="G17" s="177" t="s">
        <v>75</v>
      </c>
      <c r="H17" s="177">
        <v>1</v>
      </c>
      <c r="I17" s="178">
        <v>250612</v>
      </c>
      <c r="J17" s="279">
        <f>H17*I17</f>
        <v>250612</v>
      </c>
      <c r="K17" s="280"/>
      <c r="L17" s="173"/>
    </row>
    <row r="18" spans="2:12" ht="21" customHeight="1">
      <c r="B18" s="174"/>
      <c r="C18" s="175"/>
      <c r="D18" s="273"/>
      <c r="E18" s="274"/>
      <c r="F18" s="179"/>
      <c r="G18" s="177"/>
      <c r="H18" s="177"/>
      <c r="I18" s="178"/>
      <c r="J18" s="279"/>
      <c r="K18" s="280"/>
      <c r="L18" s="173"/>
    </row>
    <row r="19" spans="2:12" ht="21" customHeight="1">
      <c r="B19" s="174"/>
      <c r="C19" s="175"/>
      <c r="D19" s="273"/>
      <c r="E19" s="274"/>
      <c r="F19" s="179"/>
      <c r="G19" s="177"/>
      <c r="H19" s="177"/>
      <c r="I19" s="178"/>
      <c r="J19" s="279"/>
      <c r="K19" s="280"/>
      <c r="L19" s="173"/>
    </row>
    <row r="20" spans="2:12" ht="21" customHeight="1">
      <c r="B20" s="180"/>
      <c r="C20" s="181"/>
      <c r="D20" s="275"/>
      <c r="E20" s="276"/>
      <c r="F20" s="182"/>
      <c r="G20" s="177"/>
      <c r="H20" s="183"/>
      <c r="I20" s="184"/>
      <c r="J20" s="269"/>
      <c r="K20" s="270"/>
      <c r="L20" s="173"/>
    </row>
    <row r="21" spans="2:12" ht="21" customHeight="1">
      <c r="B21" s="180"/>
      <c r="C21" s="181"/>
      <c r="D21" s="273"/>
      <c r="E21" s="274"/>
      <c r="F21" s="182"/>
      <c r="G21" s="177"/>
      <c r="H21" s="185"/>
      <c r="I21" s="184"/>
      <c r="J21" s="269"/>
      <c r="K21" s="270"/>
      <c r="L21" s="173"/>
    </row>
    <row r="22" spans="2:12" ht="21" customHeight="1">
      <c r="B22" s="180"/>
      <c r="C22" s="181"/>
      <c r="D22" s="273"/>
      <c r="E22" s="274"/>
      <c r="F22" s="179"/>
      <c r="G22" s="183"/>
      <c r="H22" s="183"/>
      <c r="I22" s="186"/>
      <c r="J22" s="269"/>
      <c r="K22" s="270"/>
      <c r="L22" s="173"/>
    </row>
    <row r="23" spans="2:12" ht="21" customHeight="1">
      <c r="B23" s="180"/>
      <c r="C23" s="181"/>
      <c r="D23" s="273"/>
      <c r="E23" s="274"/>
      <c r="F23" s="182"/>
      <c r="G23" s="183"/>
      <c r="H23" s="183"/>
      <c r="I23" s="186"/>
      <c r="J23" s="269"/>
      <c r="K23" s="270"/>
      <c r="L23" s="173"/>
    </row>
    <row r="24" spans="2:12" ht="21" customHeight="1">
      <c r="B24" s="180"/>
      <c r="C24" s="181"/>
      <c r="D24" s="273"/>
      <c r="E24" s="274"/>
      <c r="F24" s="179"/>
      <c r="G24" s="183"/>
      <c r="H24" s="183"/>
      <c r="I24" s="186"/>
      <c r="J24" s="269"/>
      <c r="K24" s="270"/>
      <c r="L24" s="173"/>
    </row>
    <row r="25" spans="2:12" ht="21" customHeight="1">
      <c r="B25" s="180"/>
      <c r="C25" s="181"/>
      <c r="D25" s="187"/>
      <c r="E25" s="188"/>
      <c r="F25" s="189"/>
      <c r="G25" s="183"/>
      <c r="H25" s="183"/>
      <c r="I25" s="186"/>
      <c r="J25" s="269"/>
      <c r="K25" s="270"/>
      <c r="L25" s="173"/>
    </row>
    <row r="26" spans="2:12" ht="21" customHeight="1">
      <c r="B26" s="180"/>
      <c r="C26" s="181"/>
      <c r="D26" s="187"/>
      <c r="E26" s="188"/>
      <c r="F26" s="190"/>
      <c r="G26" s="183"/>
      <c r="H26" s="183"/>
      <c r="I26" s="186"/>
      <c r="J26" s="269"/>
      <c r="K26" s="270"/>
      <c r="L26" s="173"/>
    </row>
    <row r="27" spans="2:12" ht="21" customHeight="1">
      <c r="B27" s="180"/>
      <c r="C27" s="181"/>
      <c r="D27" s="187"/>
      <c r="E27" s="188"/>
      <c r="F27" s="190"/>
      <c r="G27" s="183"/>
      <c r="H27" s="183"/>
      <c r="I27" s="186"/>
      <c r="J27" s="269"/>
      <c r="K27" s="270"/>
      <c r="L27" s="173"/>
    </row>
    <row r="28" spans="2:12" ht="21" customHeight="1">
      <c r="B28" s="180"/>
      <c r="C28" s="181"/>
      <c r="D28" s="187"/>
      <c r="E28" s="188"/>
      <c r="F28" s="190"/>
      <c r="G28" s="191"/>
      <c r="H28" s="185"/>
      <c r="I28" s="186"/>
      <c r="J28" s="269"/>
      <c r="K28" s="270"/>
      <c r="L28" s="173"/>
    </row>
    <row r="29" spans="2:12" ht="21" customHeight="1">
      <c r="B29" s="180"/>
      <c r="C29" s="181"/>
      <c r="D29" s="187"/>
      <c r="E29" s="188"/>
      <c r="F29" s="190"/>
      <c r="G29" s="191"/>
      <c r="H29" s="183"/>
      <c r="I29" s="186"/>
      <c r="J29" s="269"/>
      <c r="K29" s="270"/>
      <c r="L29" s="173"/>
    </row>
    <row r="30" spans="2:12" ht="21" customHeight="1">
      <c r="B30" s="180"/>
      <c r="C30" s="192"/>
      <c r="D30" s="193"/>
      <c r="E30" s="194"/>
      <c r="F30" s="195"/>
      <c r="G30" s="196"/>
      <c r="H30" s="183"/>
      <c r="I30" s="197"/>
      <c r="J30" s="271"/>
      <c r="K30" s="272"/>
      <c r="L30" s="173"/>
    </row>
    <row r="31" spans="2:12" ht="21" customHeight="1">
      <c r="B31" s="260" t="s">
        <v>233</v>
      </c>
      <c r="C31" s="260"/>
      <c r="D31" s="260"/>
      <c r="E31" s="260"/>
      <c r="F31" s="260"/>
      <c r="G31" s="260"/>
      <c r="H31" s="261"/>
      <c r="I31" s="198" t="s">
        <v>259</v>
      </c>
      <c r="J31" s="262">
        <f>TRUNC(SUM(J16:K30),-3)</f>
        <v>1195000</v>
      </c>
      <c r="K31" s="263"/>
      <c r="L31" s="199"/>
    </row>
    <row r="32" spans="2:12" ht="21" customHeight="1">
      <c r="B32" s="260" t="s">
        <v>234</v>
      </c>
      <c r="C32" s="260"/>
      <c r="D32" s="260"/>
      <c r="E32" s="260"/>
      <c r="F32" s="260"/>
      <c r="G32" s="260"/>
      <c r="H32" s="261"/>
      <c r="I32" s="198"/>
      <c r="J32" s="262">
        <f>J31*0.1</f>
        <v>119500</v>
      </c>
      <c r="K32" s="263"/>
      <c r="L32" s="199"/>
    </row>
    <row r="33" spans="2:11" ht="21" customHeight="1" thickBot="1">
      <c r="B33" s="264" t="s">
        <v>235</v>
      </c>
      <c r="C33" s="264"/>
      <c r="D33" s="264"/>
      <c r="E33" s="264"/>
      <c r="F33" s="264"/>
      <c r="G33" s="264"/>
      <c r="H33" s="265"/>
      <c r="I33" s="200" t="s">
        <v>236</v>
      </c>
      <c r="J33" s="266">
        <f>J31+J32</f>
        <v>1314500</v>
      </c>
      <c r="K33" s="267"/>
    </row>
    <row r="34" spans="2:11" ht="15" customHeight="1">
      <c r="B34" s="152" t="s">
        <v>237</v>
      </c>
      <c r="J34" s="201" t="s">
        <v>226</v>
      </c>
      <c r="K34" s="201"/>
    </row>
    <row r="35" spans="2:11" ht="15" customHeight="1">
      <c r="D35" s="152" t="s">
        <v>238</v>
      </c>
      <c r="J35" s="201"/>
      <c r="K35" s="201"/>
    </row>
    <row r="38" spans="2:11" ht="15" customHeight="1">
      <c r="F38" s="268"/>
      <c r="G38" s="268"/>
      <c r="H38" s="268"/>
    </row>
  </sheetData>
  <mergeCells count="43">
    <mergeCell ref="B9:D9"/>
    <mergeCell ref="H9:M9"/>
    <mergeCell ref="B1:J1"/>
    <mergeCell ref="B7:D7"/>
    <mergeCell ref="H7:M7"/>
    <mergeCell ref="B8:D8"/>
    <mergeCell ref="H8:M8"/>
    <mergeCell ref="D19:E19"/>
    <mergeCell ref="J19:K19"/>
    <mergeCell ref="B10:D10"/>
    <mergeCell ref="H10:M10"/>
    <mergeCell ref="B11:D11"/>
    <mergeCell ref="H11:M11"/>
    <mergeCell ref="D15:E15"/>
    <mergeCell ref="J15:K15"/>
    <mergeCell ref="J16:K16"/>
    <mergeCell ref="D17:E17"/>
    <mergeCell ref="J17:K17"/>
    <mergeCell ref="D18:E18"/>
    <mergeCell ref="J18:K18"/>
    <mergeCell ref="J26:K26"/>
    <mergeCell ref="D20:E20"/>
    <mergeCell ref="J20:K20"/>
    <mergeCell ref="D21:E21"/>
    <mergeCell ref="J21:K21"/>
    <mergeCell ref="D22:E22"/>
    <mergeCell ref="J22:K22"/>
    <mergeCell ref="D23:E23"/>
    <mergeCell ref="J23:K23"/>
    <mergeCell ref="D24:E24"/>
    <mergeCell ref="J24:K24"/>
    <mergeCell ref="J25:K25"/>
    <mergeCell ref="J27:K27"/>
    <mergeCell ref="J28:K28"/>
    <mergeCell ref="J29:K29"/>
    <mergeCell ref="J30:K30"/>
    <mergeCell ref="B31:H31"/>
    <mergeCell ref="J31:K31"/>
    <mergeCell ref="B32:H32"/>
    <mergeCell ref="J32:K32"/>
    <mergeCell ref="B33:H33"/>
    <mergeCell ref="J33:K33"/>
    <mergeCell ref="F38:H38"/>
  </mergeCells>
  <phoneticPr fontId="4" type="noConversion"/>
  <printOptions horizontalCentered="1" gridLinesSet="0"/>
  <pageMargins left="0.59055118110236227" right="0.51181102362204722" top="0.78740157480314965" bottom="0.55118110236220474" header="0.23622047244094491" footer="0"/>
  <pageSetup paperSize="9" scale="90" orientation="portrait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59"/>
  <sheetViews>
    <sheetView view="pageBreakPreview" topLeftCell="A4" zoomScaleNormal="100" zoomScaleSheetLayoutView="100" workbookViewId="0">
      <selection activeCell="B11" sqref="B11"/>
    </sheetView>
  </sheetViews>
  <sheetFormatPr defaultColWidth="9" defaultRowHeight="16.5"/>
  <cols>
    <col min="1" max="1" width="19.625" style="1" customWidth="1"/>
    <col min="2" max="2" width="35.125" style="1" bestFit="1" customWidth="1"/>
    <col min="3" max="4" width="6.5" style="1" bestFit="1" customWidth="1"/>
    <col min="5" max="5" width="10.25" style="11" bestFit="1" customWidth="1"/>
    <col min="6" max="6" width="13.625" style="11" bestFit="1" customWidth="1"/>
    <col min="7" max="7" width="6.5" style="1" bestFit="1" customWidth="1"/>
    <col min="8" max="256" width="9" style="1"/>
    <col min="257" max="257" width="19.625" style="1" customWidth="1"/>
    <col min="258" max="258" width="35.125" style="1" bestFit="1" customWidth="1"/>
    <col min="259" max="260" width="6.5" style="1" bestFit="1" customWidth="1"/>
    <col min="261" max="261" width="10.25" style="1" bestFit="1" customWidth="1"/>
    <col min="262" max="262" width="11.875" style="1" bestFit="1" customWidth="1"/>
    <col min="263" max="263" width="6.5" style="1" bestFit="1" customWidth="1"/>
    <col min="264" max="512" width="9" style="1"/>
    <col min="513" max="513" width="19.625" style="1" customWidth="1"/>
    <col min="514" max="514" width="35.125" style="1" bestFit="1" customWidth="1"/>
    <col min="515" max="516" width="6.5" style="1" bestFit="1" customWidth="1"/>
    <col min="517" max="517" width="10.25" style="1" bestFit="1" customWidth="1"/>
    <col min="518" max="518" width="11.875" style="1" bestFit="1" customWidth="1"/>
    <col min="519" max="519" width="6.5" style="1" bestFit="1" customWidth="1"/>
    <col min="520" max="768" width="9" style="1"/>
    <col min="769" max="769" width="19.625" style="1" customWidth="1"/>
    <col min="770" max="770" width="35.125" style="1" bestFit="1" customWidth="1"/>
    <col min="771" max="772" width="6.5" style="1" bestFit="1" customWidth="1"/>
    <col min="773" max="773" width="10.25" style="1" bestFit="1" customWidth="1"/>
    <col min="774" max="774" width="11.875" style="1" bestFit="1" customWidth="1"/>
    <col min="775" max="775" width="6.5" style="1" bestFit="1" customWidth="1"/>
    <col min="776" max="1024" width="9" style="1"/>
    <col min="1025" max="1025" width="19.625" style="1" customWidth="1"/>
    <col min="1026" max="1026" width="35.125" style="1" bestFit="1" customWidth="1"/>
    <col min="1027" max="1028" width="6.5" style="1" bestFit="1" customWidth="1"/>
    <col min="1029" max="1029" width="10.25" style="1" bestFit="1" customWidth="1"/>
    <col min="1030" max="1030" width="11.875" style="1" bestFit="1" customWidth="1"/>
    <col min="1031" max="1031" width="6.5" style="1" bestFit="1" customWidth="1"/>
    <col min="1032" max="1280" width="9" style="1"/>
    <col min="1281" max="1281" width="19.625" style="1" customWidth="1"/>
    <col min="1282" max="1282" width="35.125" style="1" bestFit="1" customWidth="1"/>
    <col min="1283" max="1284" width="6.5" style="1" bestFit="1" customWidth="1"/>
    <col min="1285" max="1285" width="10.25" style="1" bestFit="1" customWidth="1"/>
    <col min="1286" max="1286" width="11.875" style="1" bestFit="1" customWidth="1"/>
    <col min="1287" max="1287" width="6.5" style="1" bestFit="1" customWidth="1"/>
    <col min="1288" max="1536" width="9" style="1"/>
    <col min="1537" max="1537" width="19.625" style="1" customWidth="1"/>
    <col min="1538" max="1538" width="35.125" style="1" bestFit="1" customWidth="1"/>
    <col min="1539" max="1540" width="6.5" style="1" bestFit="1" customWidth="1"/>
    <col min="1541" max="1541" width="10.25" style="1" bestFit="1" customWidth="1"/>
    <col min="1542" max="1542" width="11.875" style="1" bestFit="1" customWidth="1"/>
    <col min="1543" max="1543" width="6.5" style="1" bestFit="1" customWidth="1"/>
    <col min="1544" max="1792" width="9" style="1"/>
    <col min="1793" max="1793" width="19.625" style="1" customWidth="1"/>
    <col min="1794" max="1794" width="35.125" style="1" bestFit="1" customWidth="1"/>
    <col min="1795" max="1796" width="6.5" style="1" bestFit="1" customWidth="1"/>
    <col min="1797" max="1797" width="10.25" style="1" bestFit="1" customWidth="1"/>
    <col min="1798" max="1798" width="11.875" style="1" bestFit="1" customWidth="1"/>
    <col min="1799" max="1799" width="6.5" style="1" bestFit="1" customWidth="1"/>
    <col min="1800" max="2048" width="9" style="1"/>
    <col min="2049" max="2049" width="19.625" style="1" customWidth="1"/>
    <col min="2050" max="2050" width="35.125" style="1" bestFit="1" customWidth="1"/>
    <col min="2051" max="2052" width="6.5" style="1" bestFit="1" customWidth="1"/>
    <col min="2053" max="2053" width="10.25" style="1" bestFit="1" customWidth="1"/>
    <col min="2054" max="2054" width="11.875" style="1" bestFit="1" customWidth="1"/>
    <col min="2055" max="2055" width="6.5" style="1" bestFit="1" customWidth="1"/>
    <col min="2056" max="2304" width="9" style="1"/>
    <col min="2305" max="2305" width="19.625" style="1" customWidth="1"/>
    <col min="2306" max="2306" width="35.125" style="1" bestFit="1" customWidth="1"/>
    <col min="2307" max="2308" width="6.5" style="1" bestFit="1" customWidth="1"/>
    <col min="2309" max="2309" width="10.25" style="1" bestFit="1" customWidth="1"/>
    <col min="2310" max="2310" width="11.875" style="1" bestFit="1" customWidth="1"/>
    <col min="2311" max="2311" width="6.5" style="1" bestFit="1" customWidth="1"/>
    <col min="2312" max="2560" width="9" style="1"/>
    <col min="2561" max="2561" width="19.625" style="1" customWidth="1"/>
    <col min="2562" max="2562" width="35.125" style="1" bestFit="1" customWidth="1"/>
    <col min="2563" max="2564" width="6.5" style="1" bestFit="1" customWidth="1"/>
    <col min="2565" max="2565" width="10.25" style="1" bestFit="1" customWidth="1"/>
    <col min="2566" max="2566" width="11.875" style="1" bestFit="1" customWidth="1"/>
    <col min="2567" max="2567" width="6.5" style="1" bestFit="1" customWidth="1"/>
    <col min="2568" max="2816" width="9" style="1"/>
    <col min="2817" max="2817" width="19.625" style="1" customWidth="1"/>
    <col min="2818" max="2818" width="35.125" style="1" bestFit="1" customWidth="1"/>
    <col min="2819" max="2820" width="6.5" style="1" bestFit="1" customWidth="1"/>
    <col min="2821" max="2821" width="10.25" style="1" bestFit="1" customWidth="1"/>
    <col min="2822" max="2822" width="11.875" style="1" bestFit="1" customWidth="1"/>
    <col min="2823" max="2823" width="6.5" style="1" bestFit="1" customWidth="1"/>
    <col min="2824" max="3072" width="9" style="1"/>
    <col min="3073" max="3073" width="19.625" style="1" customWidth="1"/>
    <col min="3074" max="3074" width="35.125" style="1" bestFit="1" customWidth="1"/>
    <col min="3075" max="3076" width="6.5" style="1" bestFit="1" customWidth="1"/>
    <col min="3077" max="3077" width="10.25" style="1" bestFit="1" customWidth="1"/>
    <col min="3078" max="3078" width="11.875" style="1" bestFit="1" customWidth="1"/>
    <col min="3079" max="3079" width="6.5" style="1" bestFit="1" customWidth="1"/>
    <col min="3080" max="3328" width="9" style="1"/>
    <col min="3329" max="3329" width="19.625" style="1" customWidth="1"/>
    <col min="3330" max="3330" width="35.125" style="1" bestFit="1" customWidth="1"/>
    <col min="3331" max="3332" width="6.5" style="1" bestFit="1" customWidth="1"/>
    <col min="3333" max="3333" width="10.25" style="1" bestFit="1" customWidth="1"/>
    <col min="3334" max="3334" width="11.875" style="1" bestFit="1" customWidth="1"/>
    <col min="3335" max="3335" width="6.5" style="1" bestFit="1" customWidth="1"/>
    <col min="3336" max="3584" width="9" style="1"/>
    <col min="3585" max="3585" width="19.625" style="1" customWidth="1"/>
    <col min="3586" max="3586" width="35.125" style="1" bestFit="1" customWidth="1"/>
    <col min="3587" max="3588" width="6.5" style="1" bestFit="1" customWidth="1"/>
    <col min="3589" max="3589" width="10.25" style="1" bestFit="1" customWidth="1"/>
    <col min="3590" max="3590" width="11.875" style="1" bestFit="1" customWidth="1"/>
    <col min="3591" max="3591" width="6.5" style="1" bestFit="1" customWidth="1"/>
    <col min="3592" max="3840" width="9" style="1"/>
    <col min="3841" max="3841" width="19.625" style="1" customWidth="1"/>
    <col min="3842" max="3842" width="35.125" style="1" bestFit="1" customWidth="1"/>
    <col min="3843" max="3844" width="6.5" style="1" bestFit="1" customWidth="1"/>
    <col min="3845" max="3845" width="10.25" style="1" bestFit="1" customWidth="1"/>
    <col min="3846" max="3846" width="11.875" style="1" bestFit="1" customWidth="1"/>
    <col min="3847" max="3847" width="6.5" style="1" bestFit="1" customWidth="1"/>
    <col min="3848" max="4096" width="9" style="1"/>
    <col min="4097" max="4097" width="19.625" style="1" customWidth="1"/>
    <col min="4098" max="4098" width="35.125" style="1" bestFit="1" customWidth="1"/>
    <col min="4099" max="4100" width="6.5" style="1" bestFit="1" customWidth="1"/>
    <col min="4101" max="4101" width="10.25" style="1" bestFit="1" customWidth="1"/>
    <col min="4102" max="4102" width="11.875" style="1" bestFit="1" customWidth="1"/>
    <col min="4103" max="4103" width="6.5" style="1" bestFit="1" customWidth="1"/>
    <col min="4104" max="4352" width="9" style="1"/>
    <col min="4353" max="4353" width="19.625" style="1" customWidth="1"/>
    <col min="4354" max="4354" width="35.125" style="1" bestFit="1" customWidth="1"/>
    <col min="4355" max="4356" width="6.5" style="1" bestFit="1" customWidth="1"/>
    <col min="4357" max="4357" width="10.25" style="1" bestFit="1" customWidth="1"/>
    <col min="4358" max="4358" width="11.875" style="1" bestFit="1" customWidth="1"/>
    <col min="4359" max="4359" width="6.5" style="1" bestFit="1" customWidth="1"/>
    <col min="4360" max="4608" width="9" style="1"/>
    <col min="4609" max="4609" width="19.625" style="1" customWidth="1"/>
    <col min="4610" max="4610" width="35.125" style="1" bestFit="1" customWidth="1"/>
    <col min="4611" max="4612" width="6.5" style="1" bestFit="1" customWidth="1"/>
    <col min="4613" max="4613" width="10.25" style="1" bestFit="1" customWidth="1"/>
    <col min="4614" max="4614" width="11.875" style="1" bestFit="1" customWidth="1"/>
    <col min="4615" max="4615" width="6.5" style="1" bestFit="1" customWidth="1"/>
    <col min="4616" max="4864" width="9" style="1"/>
    <col min="4865" max="4865" width="19.625" style="1" customWidth="1"/>
    <col min="4866" max="4866" width="35.125" style="1" bestFit="1" customWidth="1"/>
    <col min="4867" max="4868" width="6.5" style="1" bestFit="1" customWidth="1"/>
    <col min="4869" max="4869" width="10.25" style="1" bestFit="1" customWidth="1"/>
    <col min="4870" max="4870" width="11.875" style="1" bestFit="1" customWidth="1"/>
    <col min="4871" max="4871" width="6.5" style="1" bestFit="1" customWidth="1"/>
    <col min="4872" max="5120" width="9" style="1"/>
    <col min="5121" max="5121" width="19.625" style="1" customWidth="1"/>
    <col min="5122" max="5122" width="35.125" style="1" bestFit="1" customWidth="1"/>
    <col min="5123" max="5124" width="6.5" style="1" bestFit="1" customWidth="1"/>
    <col min="5125" max="5125" width="10.25" style="1" bestFit="1" customWidth="1"/>
    <col min="5126" max="5126" width="11.875" style="1" bestFit="1" customWidth="1"/>
    <col min="5127" max="5127" width="6.5" style="1" bestFit="1" customWidth="1"/>
    <col min="5128" max="5376" width="9" style="1"/>
    <col min="5377" max="5377" width="19.625" style="1" customWidth="1"/>
    <col min="5378" max="5378" width="35.125" style="1" bestFit="1" customWidth="1"/>
    <col min="5379" max="5380" width="6.5" style="1" bestFit="1" customWidth="1"/>
    <col min="5381" max="5381" width="10.25" style="1" bestFit="1" customWidth="1"/>
    <col min="5382" max="5382" width="11.875" style="1" bestFit="1" customWidth="1"/>
    <col min="5383" max="5383" width="6.5" style="1" bestFit="1" customWidth="1"/>
    <col min="5384" max="5632" width="9" style="1"/>
    <col min="5633" max="5633" width="19.625" style="1" customWidth="1"/>
    <col min="5634" max="5634" width="35.125" style="1" bestFit="1" customWidth="1"/>
    <col min="5635" max="5636" width="6.5" style="1" bestFit="1" customWidth="1"/>
    <col min="5637" max="5637" width="10.25" style="1" bestFit="1" customWidth="1"/>
    <col min="5638" max="5638" width="11.875" style="1" bestFit="1" customWidth="1"/>
    <col min="5639" max="5639" width="6.5" style="1" bestFit="1" customWidth="1"/>
    <col min="5640" max="5888" width="9" style="1"/>
    <col min="5889" max="5889" width="19.625" style="1" customWidth="1"/>
    <col min="5890" max="5890" width="35.125" style="1" bestFit="1" customWidth="1"/>
    <col min="5891" max="5892" width="6.5" style="1" bestFit="1" customWidth="1"/>
    <col min="5893" max="5893" width="10.25" style="1" bestFit="1" customWidth="1"/>
    <col min="5894" max="5894" width="11.875" style="1" bestFit="1" customWidth="1"/>
    <col min="5895" max="5895" width="6.5" style="1" bestFit="1" customWidth="1"/>
    <col min="5896" max="6144" width="9" style="1"/>
    <col min="6145" max="6145" width="19.625" style="1" customWidth="1"/>
    <col min="6146" max="6146" width="35.125" style="1" bestFit="1" customWidth="1"/>
    <col min="6147" max="6148" width="6.5" style="1" bestFit="1" customWidth="1"/>
    <col min="6149" max="6149" width="10.25" style="1" bestFit="1" customWidth="1"/>
    <col min="6150" max="6150" width="11.875" style="1" bestFit="1" customWidth="1"/>
    <col min="6151" max="6151" width="6.5" style="1" bestFit="1" customWidth="1"/>
    <col min="6152" max="6400" width="9" style="1"/>
    <col min="6401" max="6401" width="19.625" style="1" customWidth="1"/>
    <col min="6402" max="6402" width="35.125" style="1" bestFit="1" customWidth="1"/>
    <col min="6403" max="6404" width="6.5" style="1" bestFit="1" customWidth="1"/>
    <col min="6405" max="6405" width="10.25" style="1" bestFit="1" customWidth="1"/>
    <col min="6406" max="6406" width="11.875" style="1" bestFit="1" customWidth="1"/>
    <col min="6407" max="6407" width="6.5" style="1" bestFit="1" customWidth="1"/>
    <col min="6408" max="6656" width="9" style="1"/>
    <col min="6657" max="6657" width="19.625" style="1" customWidth="1"/>
    <col min="6658" max="6658" width="35.125" style="1" bestFit="1" customWidth="1"/>
    <col min="6659" max="6660" width="6.5" style="1" bestFit="1" customWidth="1"/>
    <col min="6661" max="6661" width="10.25" style="1" bestFit="1" customWidth="1"/>
    <col min="6662" max="6662" width="11.875" style="1" bestFit="1" customWidth="1"/>
    <col min="6663" max="6663" width="6.5" style="1" bestFit="1" customWidth="1"/>
    <col min="6664" max="6912" width="9" style="1"/>
    <col min="6913" max="6913" width="19.625" style="1" customWidth="1"/>
    <col min="6914" max="6914" width="35.125" style="1" bestFit="1" customWidth="1"/>
    <col min="6915" max="6916" width="6.5" style="1" bestFit="1" customWidth="1"/>
    <col min="6917" max="6917" width="10.25" style="1" bestFit="1" customWidth="1"/>
    <col min="6918" max="6918" width="11.875" style="1" bestFit="1" customWidth="1"/>
    <col min="6919" max="6919" width="6.5" style="1" bestFit="1" customWidth="1"/>
    <col min="6920" max="7168" width="9" style="1"/>
    <col min="7169" max="7169" width="19.625" style="1" customWidth="1"/>
    <col min="7170" max="7170" width="35.125" style="1" bestFit="1" customWidth="1"/>
    <col min="7171" max="7172" width="6.5" style="1" bestFit="1" customWidth="1"/>
    <col min="7173" max="7173" width="10.25" style="1" bestFit="1" customWidth="1"/>
    <col min="7174" max="7174" width="11.875" style="1" bestFit="1" customWidth="1"/>
    <col min="7175" max="7175" width="6.5" style="1" bestFit="1" customWidth="1"/>
    <col min="7176" max="7424" width="9" style="1"/>
    <col min="7425" max="7425" width="19.625" style="1" customWidth="1"/>
    <col min="7426" max="7426" width="35.125" style="1" bestFit="1" customWidth="1"/>
    <col min="7427" max="7428" width="6.5" style="1" bestFit="1" customWidth="1"/>
    <col min="7429" max="7429" width="10.25" style="1" bestFit="1" customWidth="1"/>
    <col min="7430" max="7430" width="11.875" style="1" bestFit="1" customWidth="1"/>
    <col min="7431" max="7431" width="6.5" style="1" bestFit="1" customWidth="1"/>
    <col min="7432" max="7680" width="9" style="1"/>
    <col min="7681" max="7681" width="19.625" style="1" customWidth="1"/>
    <col min="7682" max="7682" width="35.125" style="1" bestFit="1" customWidth="1"/>
    <col min="7683" max="7684" width="6.5" style="1" bestFit="1" customWidth="1"/>
    <col min="7685" max="7685" width="10.25" style="1" bestFit="1" customWidth="1"/>
    <col min="7686" max="7686" width="11.875" style="1" bestFit="1" customWidth="1"/>
    <col min="7687" max="7687" width="6.5" style="1" bestFit="1" customWidth="1"/>
    <col min="7688" max="7936" width="9" style="1"/>
    <col min="7937" max="7937" width="19.625" style="1" customWidth="1"/>
    <col min="7938" max="7938" width="35.125" style="1" bestFit="1" customWidth="1"/>
    <col min="7939" max="7940" width="6.5" style="1" bestFit="1" customWidth="1"/>
    <col min="7941" max="7941" width="10.25" style="1" bestFit="1" customWidth="1"/>
    <col min="7942" max="7942" width="11.875" style="1" bestFit="1" customWidth="1"/>
    <col min="7943" max="7943" width="6.5" style="1" bestFit="1" customWidth="1"/>
    <col min="7944" max="8192" width="9" style="1"/>
    <col min="8193" max="8193" width="19.625" style="1" customWidth="1"/>
    <col min="8194" max="8194" width="35.125" style="1" bestFit="1" customWidth="1"/>
    <col min="8195" max="8196" width="6.5" style="1" bestFit="1" customWidth="1"/>
    <col min="8197" max="8197" width="10.25" style="1" bestFit="1" customWidth="1"/>
    <col min="8198" max="8198" width="11.875" style="1" bestFit="1" customWidth="1"/>
    <col min="8199" max="8199" width="6.5" style="1" bestFit="1" customWidth="1"/>
    <col min="8200" max="8448" width="9" style="1"/>
    <col min="8449" max="8449" width="19.625" style="1" customWidth="1"/>
    <col min="8450" max="8450" width="35.125" style="1" bestFit="1" customWidth="1"/>
    <col min="8451" max="8452" width="6.5" style="1" bestFit="1" customWidth="1"/>
    <col min="8453" max="8453" width="10.25" style="1" bestFit="1" customWidth="1"/>
    <col min="8454" max="8454" width="11.875" style="1" bestFit="1" customWidth="1"/>
    <col min="8455" max="8455" width="6.5" style="1" bestFit="1" customWidth="1"/>
    <col min="8456" max="8704" width="9" style="1"/>
    <col min="8705" max="8705" width="19.625" style="1" customWidth="1"/>
    <col min="8706" max="8706" width="35.125" style="1" bestFit="1" customWidth="1"/>
    <col min="8707" max="8708" width="6.5" style="1" bestFit="1" customWidth="1"/>
    <col min="8709" max="8709" width="10.25" style="1" bestFit="1" customWidth="1"/>
    <col min="8710" max="8710" width="11.875" style="1" bestFit="1" customWidth="1"/>
    <col min="8711" max="8711" width="6.5" style="1" bestFit="1" customWidth="1"/>
    <col min="8712" max="8960" width="9" style="1"/>
    <col min="8961" max="8961" width="19.625" style="1" customWidth="1"/>
    <col min="8962" max="8962" width="35.125" style="1" bestFit="1" customWidth="1"/>
    <col min="8963" max="8964" width="6.5" style="1" bestFit="1" customWidth="1"/>
    <col min="8965" max="8965" width="10.25" style="1" bestFit="1" customWidth="1"/>
    <col min="8966" max="8966" width="11.875" style="1" bestFit="1" customWidth="1"/>
    <col min="8967" max="8967" width="6.5" style="1" bestFit="1" customWidth="1"/>
    <col min="8968" max="9216" width="9" style="1"/>
    <col min="9217" max="9217" width="19.625" style="1" customWidth="1"/>
    <col min="9218" max="9218" width="35.125" style="1" bestFit="1" customWidth="1"/>
    <col min="9219" max="9220" width="6.5" style="1" bestFit="1" customWidth="1"/>
    <col min="9221" max="9221" width="10.25" style="1" bestFit="1" customWidth="1"/>
    <col min="9222" max="9222" width="11.875" style="1" bestFit="1" customWidth="1"/>
    <col min="9223" max="9223" width="6.5" style="1" bestFit="1" customWidth="1"/>
    <col min="9224" max="9472" width="9" style="1"/>
    <col min="9473" max="9473" width="19.625" style="1" customWidth="1"/>
    <col min="9474" max="9474" width="35.125" style="1" bestFit="1" customWidth="1"/>
    <col min="9475" max="9476" width="6.5" style="1" bestFit="1" customWidth="1"/>
    <col min="9477" max="9477" width="10.25" style="1" bestFit="1" customWidth="1"/>
    <col min="9478" max="9478" width="11.875" style="1" bestFit="1" customWidth="1"/>
    <col min="9479" max="9479" width="6.5" style="1" bestFit="1" customWidth="1"/>
    <col min="9480" max="9728" width="9" style="1"/>
    <col min="9729" max="9729" width="19.625" style="1" customWidth="1"/>
    <col min="9730" max="9730" width="35.125" style="1" bestFit="1" customWidth="1"/>
    <col min="9731" max="9732" width="6.5" style="1" bestFit="1" customWidth="1"/>
    <col min="9733" max="9733" width="10.25" style="1" bestFit="1" customWidth="1"/>
    <col min="9734" max="9734" width="11.875" style="1" bestFit="1" customWidth="1"/>
    <col min="9735" max="9735" width="6.5" style="1" bestFit="1" customWidth="1"/>
    <col min="9736" max="9984" width="9" style="1"/>
    <col min="9985" max="9985" width="19.625" style="1" customWidth="1"/>
    <col min="9986" max="9986" width="35.125" style="1" bestFit="1" customWidth="1"/>
    <col min="9987" max="9988" width="6.5" style="1" bestFit="1" customWidth="1"/>
    <col min="9989" max="9989" width="10.25" style="1" bestFit="1" customWidth="1"/>
    <col min="9990" max="9990" width="11.875" style="1" bestFit="1" customWidth="1"/>
    <col min="9991" max="9991" width="6.5" style="1" bestFit="1" customWidth="1"/>
    <col min="9992" max="10240" width="9" style="1"/>
    <col min="10241" max="10241" width="19.625" style="1" customWidth="1"/>
    <col min="10242" max="10242" width="35.125" style="1" bestFit="1" customWidth="1"/>
    <col min="10243" max="10244" width="6.5" style="1" bestFit="1" customWidth="1"/>
    <col min="10245" max="10245" width="10.25" style="1" bestFit="1" customWidth="1"/>
    <col min="10246" max="10246" width="11.875" style="1" bestFit="1" customWidth="1"/>
    <col min="10247" max="10247" width="6.5" style="1" bestFit="1" customWidth="1"/>
    <col min="10248" max="10496" width="9" style="1"/>
    <col min="10497" max="10497" width="19.625" style="1" customWidth="1"/>
    <col min="10498" max="10498" width="35.125" style="1" bestFit="1" customWidth="1"/>
    <col min="10499" max="10500" width="6.5" style="1" bestFit="1" customWidth="1"/>
    <col min="10501" max="10501" width="10.25" style="1" bestFit="1" customWidth="1"/>
    <col min="10502" max="10502" width="11.875" style="1" bestFit="1" customWidth="1"/>
    <col min="10503" max="10503" width="6.5" style="1" bestFit="1" customWidth="1"/>
    <col min="10504" max="10752" width="9" style="1"/>
    <col min="10753" max="10753" width="19.625" style="1" customWidth="1"/>
    <col min="10754" max="10754" width="35.125" style="1" bestFit="1" customWidth="1"/>
    <col min="10755" max="10756" width="6.5" style="1" bestFit="1" customWidth="1"/>
    <col min="10757" max="10757" width="10.25" style="1" bestFit="1" customWidth="1"/>
    <col min="10758" max="10758" width="11.875" style="1" bestFit="1" customWidth="1"/>
    <col min="10759" max="10759" width="6.5" style="1" bestFit="1" customWidth="1"/>
    <col min="10760" max="11008" width="9" style="1"/>
    <col min="11009" max="11009" width="19.625" style="1" customWidth="1"/>
    <col min="11010" max="11010" width="35.125" style="1" bestFit="1" customWidth="1"/>
    <col min="11011" max="11012" width="6.5" style="1" bestFit="1" customWidth="1"/>
    <col min="11013" max="11013" width="10.25" style="1" bestFit="1" customWidth="1"/>
    <col min="11014" max="11014" width="11.875" style="1" bestFit="1" customWidth="1"/>
    <col min="11015" max="11015" width="6.5" style="1" bestFit="1" customWidth="1"/>
    <col min="11016" max="11264" width="9" style="1"/>
    <col min="11265" max="11265" width="19.625" style="1" customWidth="1"/>
    <col min="11266" max="11266" width="35.125" style="1" bestFit="1" customWidth="1"/>
    <col min="11267" max="11268" width="6.5" style="1" bestFit="1" customWidth="1"/>
    <col min="11269" max="11269" width="10.25" style="1" bestFit="1" customWidth="1"/>
    <col min="11270" max="11270" width="11.875" style="1" bestFit="1" customWidth="1"/>
    <col min="11271" max="11271" width="6.5" style="1" bestFit="1" customWidth="1"/>
    <col min="11272" max="11520" width="9" style="1"/>
    <col min="11521" max="11521" width="19.625" style="1" customWidth="1"/>
    <col min="11522" max="11522" width="35.125" style="1" bestFit="1" customWidth="1"/>
    <col min="11523" max="11524" width="6.5" style="1" bestFit="1" customWidth="1"/>
    <col min="11525" max="11525" width="10.25" style="1" bestFit="1" customWidth="1"/>
    <col min="11526" max="11526" width="11.875" style="1" bestFit="1" customWidth="1"/>
    <col min="11527" max="11527" width="6.5" style="1" bestFit="1" customWidth="1"/>
    <col min="11528" max="11776" width="9" style="1"/>
    <col min="11777" max="11777" width="19.625" style="1" customWidth="1"/>
    <col min="11778" max="11778" width="35.125" style="1" bestFit="1" customWidth="1"/>
    <col min="11779" max="11780" width="6.5" style="1" bestFit="1" customWidth="1"/>
    <col min="11781" max="11781" width="10.25" style="1" bestFit="1" customWidth="1"/>
    <col min="11782" max="11782" width="11.875" style="1" bestFit="1" customWidth="1"/>
    <col min="11783" max="11783" width="6.5" style="1" bestFit="1" customWidth="1"/>
    <col min="11784" max="12032" width="9" style="1"/>
    <col min="12033" max="12033" width="19.625" style="1" customWidth="1"/>
    <col min="12034" max="12034" width="35.125" style="1" bestFit="1" customWidth="1"/>
    <col min="12035" max="12036" width="6.5" style="1" bestFit="1" customWidth="1"/>
    <col min="12037" max="12037" width="10.25" style="1" bestFit="1" customWidth="1"/>
    <col min="12038" max="12038" width="11.875" style="1" bestFit="1" customWidth="1"/>
    <col min="12039" max="12039" width="6.5" style="1" bestFit="1" customWidth="1"/>
    <col min="12040" max="12288" width="9" style="1"/>
    <col min="12289" max="12289" width="19.625" style="1" customWidth="1"/>
    <col min="12290" max="12290" width="35.125" style="1" bestFit="1" customWidth="1"/>
    <col min="12291" max="12292" width="6.5" style="1" bestFit="1" customWidth="1"/>
    <col min="12293" max="12293" width="10.25" style="1" bestFit="1" customWidth="1"/>
    <col min="12294" max="12294" width="11.875" style="1" bestFit="1" customWidth="1"/>
    <col min="12295" max="12295" width="6.5" style="1" bestFit="1" customWidth="1"/>
    <col min="12296" max="12544" width="9" style="1"/>
    <col min="12545" max="12545" width="19.625" style="1" customWidth="1"/>
    <col min="12546" max="12546" width="35.125" style="1" bestFit="1" customWidth="1"/>
    <col min="12547" max="12548" width="6.5" style="1" bestFit="1" customWidth="1"/>
    <col min="12549" max="12549" width="10.25" style="1" bestFit="1" customWidth="1"/>
    <col min="12550" max="12550" width="11.875" style="1" bestFit="1" customWidth="1"/>
    <col min="12551" max="12551" width="6.5" style="1" bestFit="1" customWidth="1"/>
    <col min="12552" max="12800" width="9" style="1"/>
    <col min="12801" max="12801" width="19.625" style="1" customWidth="1"/>
    <col min="12802" max="12802" width="35.125" style="1" bestFit="1" customWidth="1"/>
    <col min="12803" max="12804" width="6.5" style="1" bestFit="1" customWidth="1"/>
    <col min="12805" max="12805" width="10.25" style="1" bestFit="1" customWidth="1"/>
    <col min="12806" max="12806" width="11.875" style="1" bestFit="1" customWidth="1"/>
    <col min="12807" max="12807" width="6.5" style="1" bestFit="1" customWidth="1"/>
    <col min="12808" max="13056" width="9" style="1"/>
    <col min="13057" max="13057" width="19.625" style="1" customWidth="1"/>
    <col min="13058" max="13058" width="35.125" style="1" bestFit="1" customWidth="1"/>
    <col min="13059" max="13060" width="6.5" style="1" bestFit="1" customWidth="1"/>
    <col min="13061" max="13061" width="10.25" style="1" bestFit="1" customWidth="1"/>
    <col min="13062" max="13062" width="11.875" style="1" bestFit="1" customWidth="1"/>
    <col min="13063" max="13063" width="6.5" style="1" bestFit="1" customWidth="1"/>
    <col min="13064" max="13312" width="9" style="1"/>
    <col min="13313" max="13313" width="19.625" style="1" customWidth="1"/>
    <col min="13314" max="13314" width="35.125" style="1" bestFit="1" customWidth="1"/>
    <col min="13315" max="13316" width="6.5" style="1" bestFit="1" customWidth="1"/>
    <col min="13317" max="13317" width="10.25" style="1" bestFit="1" customWidth="1"/>
    <col min="13318" max="13318" width="11.875" style="1" bestFit="1" customWidth="1"/>
    <col min="13319" max="13319" width="6.5" style="1" bestFit="1" customWidth="1"/>
    <col min="13320" max="13568" width="9" style="1"/>
    <col min="13569" max="13569" width="19.625" style="1" customWidth="1"/>
    <col min="13570" max="13570" width="35.125" style="1" bestFit="1" customWidth="1"/>
    <col min="13571" max="13572" width="6.5" style="1" bestFit="1" customWidth="1"/>
    <col min="13573" max="13573" width="10.25" style="1" bestFit="1" customWidth="1"/>
    <col min="13574" max="13574" width="11.875" style="1" bestFit="1" customWidth="1"/>
    <col min="13575" max="13575" width="6.5" style="1" bestFit="1" customWidth="1"/>
    <col min="13576" max="13824" width="9" style="1"/>
    <col min="13825" max="13825" width="19.625" style="1" customWidth="1"/>
    <col min="13826" max="13826" width="35.125" style="1" bestFit="1" customWidth="1"/>
    <col min="13827" max="13828" width="6.5" style="1" bestFit="1" customWidth="1"/>
    <col min="13829" max="13829" width="10.25" style="1" bestFit="1" customWidth="1"/>
    <col min="13830" max="13830" width="11.875" style="1" bestFit="1" customWidth="1"/>
    <col min="13831" max="13831" width="6.5" style="1" bestFit="1" customWidth="1"/>
    <col min="13832" max="14080" width="9" style="1"/>
    <col min="14081" max="14081" width="19.625" style="1" customWidth="1"/>
    <col min="14082" max="14082" width="35.125" style="1" bestFit="1" customWidth="1"/>
    <col min="14083" max="14084" width="6.5" style="1" bestFit="1" customWidth="1"/>
    <col min="14085" max="14085" width="10.25" style="1" bestFit="1" customWidth="1"/>
    <col min="14086" max="14086" width="11.875" style="1" bestFit="1" customWidth="1"/>
    <col min="14087" max="14087" width="6.5" style="1" bestFit="1" customWidth="1"/>
    <col min="14088" max="14336" width="9" style="1"/>
    <col min="14337" max="14337" width="19.625" style="1" customWidth="1"/>
    <col min="14338" max="14338" width="35.125" style="1" bestFit="1" customWidth="1"/>
    <col min="14339" max="14340" width="6.5" style="1" bestFit="1" customWidth="1"/>
    <col min="14341" max="14341" width="10.25" style="1" bestFit="1" customWidth="1"/>
    <col min="14342" max="14342" width="11.875" style="1" bestFit="1" customWidth="1"/>
    <col min="14343" max="14343" width="6.5" style="1" bestFit="1" customWidth="1"/>
    <col min="14344" max="14592" width="9" style="1"/>
    <col min="14593" max="14593" width="19.625" style="1" customWidth="1"/>
    <col min="14594" max="14594" width="35.125" style="1" bestFit="1" customWidth="1"/>
    <col min="14595" max="14596" width="6.5" style="1" bestFit="1" customWidth="1"/>
    <col min="14597" max="14597" width="10.25" style="1" bestFit="1" customWidth="1"/>
    <col min="14598" max="14598" width="11.875" style="1" bestFit="1" customWidth="1"/>
    <col min="14599" max="14599" width="6.5" style="1" bestFit="1" customWidth="1"/>
    <col min="14600" max="14848" width="9" style="1"/>
    <col min="14849" max="14849" width="19.625" style="1" customWidth="1"/>
    <col min="14850" max="14850" width="35.125" style="1" bestFit="1" customWidth="1"/>
    <col min="14851" max="14852" width="6.5" style="1" bestFit="1" customWidth="1"/>
    <col min="14853" max="14853" width="10.25" style="1" bestFit="1" customWidth="1"/>
    <col min="14854" max="14854" width="11.875" style="1" bestFit="1" customWidth="1"/>
    <col min="14855" max="14855" width="6.5" style="1" bestFit="1" customWidth="1"/>
    <col min="14856" max="15104" width="9" style="1"/>
    <col min="15105" max="15105" width="19.625" style="1" customWidth="1"/>
    <col min="15106" max="15106" width="35.125" style="1" bestFit="1" customWidth="1"/>
    <col min="15107" max="15108" width="6.5" style="1" bestFit="1" customWidth="1"/>
    <col min="15109" max="15109" width="10.25" style="1" bestFit="1" customWidth="1"/>
    <col min="15110" max="15110" width="11.875" style="1" bestFit="1" customWidth="1"/>
    <col min="15111" max="15111" width="6.5" style="1" bestFit="1" customWidth="1"/>
    <col min="15112" max="15360" width="9" style="1"/>
    <col min="15361" max="15361" width="19.625" style="1" customWidth="1"/>
    <col min="15362" max="15362" width="35.125" style="1" bestFit="1" customWidth="1"/>
    <col min="15363" max="15364" width="6.5" style="1" bestFit="1" customWidth="1"/>
    <col min="15365" max="15365" width="10.25" style="1" bestFit="1" customWidth="1"/>
    <col min="15366" max="15366" width="11.875" style="1" bestFit="1" customWidth="1"/>
    <col min="15367" max="15367" width="6.5" style="1" bestFit="1" customWidth="1"/>
    <col min="15368" max="15616" width="9" style="1"/>
    <col min="15617" max="15617" width="19.625" style="1" customWidth="1"/>
    <col min="15618" max="15618" width="35.125" style="1" bestFit="1" customWidth="1"/>
    <col min="15619" max="15620" width="6.5" style="1" bestFit="1" customWidth="1"/>
    <col min="15621" max="15621" width="10.25" style="1" bestFit="1" customWidth="1"/>
    <col min="15622" max="15622" width="11.875" style="1" bestFit="1" customWidth="1"/>
    <col min="15623" max="15623" width="6.5" style="1" bestFit="1" customWidth="1"/>
    <col min="15624" max="15872" width="9" style="1"/>
    <col min="15873" max="15873" width="19.625" style="1" customWidth="1"/>
    <col min="15874" max="15874" width="35.125" style="1" bestFit="1" customWidth="1"/>
    <col min="15875" max="15876" width="6.5" style="1" bestFit="1" customWidth="1"/>
    <col min="15877" max="15877" width="10.25" style="1" bestFit="1" customWidth="1"/>
    <col min="15878" max="15878" width="11.875" style="1" bestFit="1" customWidth="1"/>
    <col min="15879" max="15879" width="6.5" style="1" bestFit="1" customWidth="1"/>
    <col min="15880" max="16128" width="9" style="1"/>
    <col min="16129" max="16129" width="19.625" style="1" customWidth="1"/>
    <col min="16130" max="16130" width="35.125" style="1" bestFit="1" customWidth="1"/>
    <col min="16131" max="16132" width="6.5" style="1" bestFit="1" customWidth="1"/>
    <col min="16133" max="16133" width="10.25" style="1" bestFit="1" customWidth="1"/>
    <col min="16134" max="16134" width="11.875" style="1" bestFit="1" customWidth="1"/>
    <col min="16135" max="16135" width="6.5" style="1" bestFit="1" customWidth="1"/>
    <col min="16136" max="16384" width="9" style="1"/>
  </cols>
  <sheetData>
    <row r="1" spans="1:7" ht="40.15" customHeight="1">
      <c r="A1" s="15" t="s">
        <v>32</v>
      </c>
    </row>
    <row r="2" spans="1:7" s="3" customFormat="1" ht="25.15" customHeight="1" thickBot="1">
      <c r="A2" s="2" t="s">
        <v>0</v>
      </c>
      <c r="B2" s="2" t="s">
        <v>1</v>
      </c>
      <c r="C2" s="2" t="s">
        <v>2</v>
      </c>
      <c r="D2" s="2" t="s">
        <v>11</v>
      </c>
      <c r="E2" s="12" t="s">
        <v>12</v>
      </c>
      <c r="F2" s="12" t="s">
        <v>13</v>
      </c>
      <c r="G2" s="2" t="s">
        <v>3</v>
      </c>
    </row>
    <row r="3" spans="1:7" s="4" customFormat="1" ht="22.15" customHeight="1" thickTop="1">
      <c r="A3" s="16" t="s">
        <v>14</v>
      </c>
      <c r="B3" s="17"/>
      <c r="C3" s="18"/>
      <c r="D3" s="19"/>
      <c r="E3" s="13"/>
      <c r="F3" s="20"/>
      <c r="G3" s="21"/>
    </row>
    <row r="4" spans="1:7" s="4" customFormat="1" ht="22.15" customHeight="1">
      <c r="A4" s="22" t="s">
        <v>15</v>
      </c>
      <c r="B4" s="23" t="s">
        <v>53</v>
      </c>
      <c r="C4" s="18" t="s">
        <v>4</v>
      </c>
      <c r="D4" s="24">
        <v>1</v>
      </c>
      <c r="E4" s="13">
        <v>4730000</v>
      </c>
      <c r="F4" s="13">
        <f>D4*E4</f>
        <v>4730000</v>
      </c>
      <c r="G4" s="5"/>
    </row>
    <row r="5" spans="1:7" s="4" customFormat="1" ht="22.15" customHeight="1">
      <c r="A5" s="22" t="s">
        <v>33</v>
      </c>
      <c r="B5" s="23" t="s">
        <v>54</v>
      </c>
      <c r="C5" s="18" t="s">
        <v>4</v>
      </c>
      <c r="D5" s="6">
        <v>1</v>
      </c>
      <c r="E5" s="13">
        <v>2530000</v>
      </c>
      <c r="F5" s="13">
        <f t="shared" ref="F5:F12" si="0">D5*E5</f>
        <v>2530000</v>
      </c>
      <c r="G5" s="5"/>
    </row>
    <row r="6" spans="1:7" s="4" customFormat="1" ht="22.15" customHeight="1">
      <c r="A6" s="22" t="s">
        <v>34</v>
      </c>
      <c r="B6" s="23" t="s">
        <v>55</v>
      </c>
      <c r="C6" s="18" t="s">
        <v>4</v>
      </c>
      <c r="D6" s="6">
        <v>1</v>
      </c>
      <c r="E6" s="13">
        <v>2750000</v>
      </c>
      <c r="F6" s="13">
        <f t="shared" si="0"/>
        <v>2750000</v>
      </c>
      <c r="G6" s="5"/>
    </row>
    <row r="7" spans="1:7" s="4" customFormat="1" ht="22.15" customHeight="1">
      <c r="A7" s="22" t="s">
        <v>35</v>
      </c>
      <c r="B7" s="23" t="s">
        <v>36</v>
      </c>
      <c r="C7" s="18" t="s">
        <v>4</v>
      </c>
      <c r="D7" s="6">
        <v>1</v>
      </c>
      <c r="E7" s="13">
        <v>1870000</v>
      </c>
      <c r="F7" s="13">
        <f t="shared" si="0"/>
        <v>1870000</v>
      </c>
      <c r="G7" s="5"/>
    </row>
    <row r="8" spans="1:7" s="4" customFormat="1" ht="22.15" customHeight="1">
      <c r="A8" s="22" t="s">
        <v>37</v>
      </c>
      <c r="B8" s="23" t="s">
        <v>38</v>
      </c>
      <c r="C8" s="18" t="s">
        <v>4</v>
      </c>
      <c r="D8" s="6">
        <v>1</v>
      </c>
      <c r="E8" s="13">
        <v>2412000</v>
      </c>
      <c r="F8" s="13">
        <f t="shared" si="0"/>
        <v>2412000</v>
      </c>
      <c r="G8" s="5"/>
    </row>
    <row r="9" spans="1:7" s="4" customFormat="1" ht="22.15" customHeight="1">
      <c r="A9" s="22" t="s">
        <v>39</v>
      </c>
      <c r="B9" s="23" t="s">
        <v>40</v>
      </c>
      <c r="C9" s="18" t="s">
        <v>4</v>
      </c>
      <c r="D9" s="6">
        <v>1</v>
      </c>
      <c r="E9" s="13">
        <v>495000</v>
      </c>
      <c r="F9" s="13">
        <f t="shared" si="0"/>
        <v>495000</v>
      </c>
      <c r="G9" s="5"/>
    </row>
    <row r="10" spans="1:7" s="4" customFormat="1" ht="22.15" customHeight="1">
      <c r="A10" s="22" t="s">
        <v>41</v>
      </c>
      <c r="B10" s="23" t="s">
        <v>42</v>
      </c>
      <c r="C10" s="18" t="s">
        <v>4</v>
      </c>
      <c r="D10" s="6">
        <v>1</v>
      </c>
      <c r="E10" s="13">
        <v>2750000</v>
      </c>
      <c r="F10" s="13">
        <f t="shared" si="0"/>
        <v>2750000</v>
      </c>
      <c r="G10" s="5"/>
    </row>
    <row r="11" spans="1:7" s="4" customFormat="1" ht="22.15" customHeight="1">
      <c r="A11" s="22" t="s">
        <v>43</v>
      </c>
      <c r="B11" s="23" t="s">
        <v>44</v>
      </c>
      <c r="C11" s="18" t="s">
        <v>4</v>
      </c>
      <c r="D11" s="6">
        <v>1</v>
      </c>
      <c r="E11" s="13">
        <v>3940000</v>
      </c>
      <c r="F11" s="13">
        <f t="shared" si="0"/>
        <v>3940000</v>
      </c>
      <c r="G11" s="5"/>
    </row>
    <row r="12" spans="1:7" s="4" customFormat="1" ht="22.15" customHeight="1">
      <c r="A12" s="22"/>
      <c r="B12" s="23" t="s">
        <v>99</v>
      </c>
      <c r="C12" s="18" t="s">
        <v>4</v>
      </c>
      <c r="D12" s="6">
        <v>1</v>
      </c>
      <c r="E12" s="13">
        <v>625000</v>
      </c>
      <c r="F12" s="13">
        <f t="shared" si="0"/>
        <v>625000</v>
      </c>
      <c r="G12" s="5"/>
    </row>
    <row r="13" spans="1:7" s="4" customFormat="1" ht="22.15" customHeight="1">
      <c r="A13" s="22"/>
      <c r="B13" s="8" t="s">
        <v>47</v>
      </c>
      <c r="C13" s="9" t="s">
        <v>9</v>
      </c>
      <c r="D13" s="10">
        <v>1</v>
      </c>
      <c r="E13" s="14">
        <v>673200</v>
      </c>
      <c r="F13" s="13">
        <f>E13*D13</f>
        <v>673200</v>
      </c>
      <c r="G13" s="5"/>
    </row>
    <row r="14" spans="1:7" s="4" customFormat="1" ht="22.15" customHeight="1">
      <c r="A14" s="25" t="s">
        <v>17</v>
      </c>
      <c r="B14" s="26"/>
      <c r="C14" s="27"/>
      <c r="D14" s="24"/>
      <c r="E14" s="28"/>
      <c r="F14" s="29"/>
      <c r="G14" s="6"/>
    </row>
    <row r="15" spans="1:7" s="4" customFormat="1" ht="22.15" customHeight="1">
      <c r="A15" s="30" t="s">
        <v>18</v>
      </c>
      <c r="B15" s="26"/>
      <c r="C15" s="27"/>
      <c r="D15" s="24"/>
      <c r="E15" s="28"/>
      <c r="F15" s="29"/>
      <c r="G15" s="6"/>
    </row>
    <row r="16" spans="1:7" s="4" customFormat="1" ht="22.15" customHeight="1">
      <c r="A16" s="17" t="s">
        <v>19</v>
      </c>
      <c r="B16" s="31" t="s">
        <v>52</v>
      </c>
      <c r="C16" s="6" t="s">
        <v>20</v>
      </c>
      <c r="D16" s="6">
        <v>1</v>
      </c>
      <c r="E16" s="13">
        <v>1732500</v>
      </c>
      <c r="F16" s="29">
        <f>D16*E16</f>
        <v>1732500</v>
      </c>
      <c r="G16" s="32"/>
    </row>
    <row r="17" spans="1:7" s="4" customFormat="1" ht="22.15" customHeight="1">
      <c r="A17" s="17" t="s">
        <v>21</v>
      </c>
      <c r="B17" s="31" t="s">
        <v>50</v>
      </c>
      <c r="C17" s="6" t="s">
        <v>20</v>
      </c>
      <c r="D17" s="6">
        <v>1</v>
      </c>
      <c r="E17" s="13">
        <v>121000</v>
      </c>
      <c r="F17" s="29">
        <f>D17*E17</f>
        <v>121000</v>
      </c>
      <c r="G17" s="32"/>
    </row>
    <row r="18" spans="1:7" s="4" customFormat="1" ht="22.15" customHeight="1">
      <c r="A18" s="17" t="s">
        <v>22</v>
      </c>
      <c r="B18" s="31" t="s">
        <v>49</v>
      </c>
      <c r="C18" s="6" t="s">
        <v>20</v>
      </c>
      <c r="D18" s="34">
        <v>8</v>
      </c>
      <c r="E18" s="13">
        <v>892000</v>
      </c>
      <c r="F18" s="29">
        <f>D18*E18</f>
        <v>7136000</v>
      </c>
      <c r="G18" s="32"/>
    </row>
    <row r="19" spans="1:7" s="4" customFormat="1" ht="22.15" customHeight="1">
      <c r="A19" s="17" t="s">
        <v>23</v>
      </c>
      <c r="B19" s="31" t="s">
        <v>24</v>
      </c>
      <c r="C19" s="6" t="s">
        <v>25</v>
      </c>
      <c r="D19" s="34">
        <v>1</v>
      </c>
      <c r="E19" s="13">
        <v>35000</v>
      </c>
      <c r="F19" s="29">
        <f>D19*E19</f>
        <v>35000</v>
      </c>
      <c r="G19" s="32"/>
    </row>
    <row r="20" spans="1:7" s="4" customFormat="1" ht="22.15" customHeight="1">
      <c r="A20" s="22" t="s">
        <v>26</v>
      </c>
      <c r="B20" s="31" t="s">
        <v>48</v>
      </c>
      <c r="C20" s="6" t="s">
        <v>20</v>
      </c>
      <c r="D20" s="34">
        <v>1</v>
      </c>
      <c r="E20" s="13">
        <v>1395000</v>
      </c>
      <c r="F20" s="29">
        <f>D20*E20</f>
        <v>1395000</v>
      </c>
      <c r="G20" s="32"/>
    </row>
    <row r="21" spans="1:7" s="4" customFormat="1" ht="22.15" customHeight="1">
      <c r="A21" s="22" t="s">
        <v>27</v>
      </c>
      <c r="B21" s="31"/>
      <c r="C21" s="6"/>
      <c r="D21" s="34"/>
      <c r="E21" s="13"/>
      <c r="F21" s="29"/>
      <c r="G21" s="33"/>
    </row>
    <row r="22" spans="1:7" s="4" customFormat="1" ht="22.15" customHeight="1">
      <c r="A22" s="22" t="s">
        <v>97</v>
      </c>
      <c r="B22" s="31" t="s">
        <v>98</v>
      </c>
      <c r="C22" s="65" t="s">
        <v>16</v>
      </c>
      <c r="D22" s="24">
        <v>24</v>
      </c>
      <c r="E22" s="28">
        <v>280000</v>
      </c>
      <c r="F22" s="13">
        <f t="shared" ref="F22" si="1">D22*E22</f>
        <v>6720000</v>
      </c>
      <c r="G22" s="33"/>
    </row>
    <row r="23" spans="1:7" s="4" customFormat="1" ht="22.15" customHeight="1">
      <c r="A23" s="22" t="s">
        <v>28</v>
      </c>
      <c r="B23" s="31" t="s">
        <v>29</v>
      </c>
      <c r="C23" s="6" t="s">
        <v>25</v>
      </c>
      <c r="D23" s="34">
        <v>24</v>
      </c>
      <c r="E23" s="13">
        <v>70000</v>
      </c>
      <c r="F23" s="29">
        <f>D23*E23</f>
        <v>1680000</v>
      </c>
      <c r="G23" s="32"/>
    </row>
    <row r="24" spans="1:7" ht="22.15" customHeight="1">
      <c r="A24" s="22" t="s">
        <v>30</v>
      </c>
      <c r="B24" s="31"/>
      <c r="C24" s="6"/>
      <c r="D24" s="34"/>
      <c r="E24" s="35"/>
      <c r="F24" s="35"/>
      <c r="G24" s="33"/>
    </row>
    <row r="25" spans="1:7" ht="22.15" customHeight="1">
      <c r="A25" s="36" t="s">
        <v>31</v>
      </c>
      <c r="B25" s="37" t="s">
        <v>51</v>
      </c>
      <c r="C25" s="38" t="s">
        <v>20</v>
      </c>
      <c r="D25" s="38">
        <v>1</v>
      </c>
      <c r="E25" s="39">
        <v>1732500</v>
      </c>
      <c r="F25" s="29">
        <f>D25*E25</f>
        <v>1732500</v>
      </c>
      <c r="G25" s="32"/>
    </row>
    <row r="26" spans="1:7" ht="22.15" customHeight="1">
      <c r="A26" s="22" t="s">
        <v>45</v>
      </c>
      <c r="B26" s="31" t="s">
        <v>46</v>
      </c>
      <c r="C26" s="6" t="s">
        <v>25</v>
      </c>
      <c r="D26" s="55">
        <v>0</v>
      </c>
      <c r="E26" s="13">
        <v>55200</v>
      </c>
      <c r="F26" s="29">
        <f>D26*E26</f>
        <v>0</v>
      </c>
      <c r="G26" s="33"/>
    </row>
    <row r="27" spans="1:7" ht="22.15" customHeight="1">
      <c r="A27" s="6" t="s">
        <v>5</v>
      </c>
      <c r="B27" s="22"/>
      <c r="C27" s="6"/>
      <c r="D27" s="6"/>
      <c r="E27" s="42"/>
      <c r="F27" s="42">
        <f>SUM(F4:F26)</f>
        <v>43327200</v>
      </c>
      <c r="G27" s="5"/>
    </row>
    <row r="28" spans="1:7" ht="22.15" customHeight="1">
      <c r="A28" s="6" t="s">
        <v>6</v>
      </c>
      <c r="B28" s="22"/>
      <c r="C28" s="6"/>
      <c r="D28" s="6"/>
      <c r="E28" s="42"/>
      <c r="F28" s="42">
        <f>F27*10%</f>
        <v>4332720</v>
      </c>
      <c r="G28" s="5"/>
    </row>
    <row r="29" spans="1:7" ht="22.15" customHeight="1">
      <c r="A29" s="56" t="s">
        <v>7</v>
      </c>
      <c r="B29" s="57"/>
      <c r="C29" s="58"/>
      <c r="D29" s="58"/>
      <c r="E29" s="59" t="s">
        <v>8</v>
      </c>
      <c r="F29" s="60">
        <f>ROUNDDOWN(SUM(F27:F28),-3)</f>
        <v>47659000</v>
      </c>
      <c r="G29" s="61"/>
    </row>
    <row r="32" spans="1:7" ht="20.25">
      <c r="A32" s="43"/>
    </row>
    <row r="33" spans="1:7" s="3" customFormat="1" ht="17.25">
      <c r="A33" s="44"/>
      <c r="B33" s="44"/>
      <c r="C33" s="44"/>
      <c r="D33" s="44"/>
      <c r="E33" s="45"/>
      <c r="F33" s="45"/>
      <c r="G33" s="44"/>
    </row>
    <row r="34" spans="1:7" s="4" customFormat="1" ht="17.25">
      <c r="A34" s="46"/>
      <c r="C34" s="47"/>
      <c r="D34" s="47"/>
      <c r="E34" s="48"/>
      <c r="F34" s="48"/>
    </row>
    <row r="35" spans="1:7" s="4" customFormat="1" ht="17.25">
      <c r="A35" s="49"/>
      <c r="B35" s="49"/>
      <c r="C35" s="50"/>
      <c r="D35" s="50"/>
      <c r="E35" s="51"/>
      <c r="F35" s="51"/>
    </row>
    <row r="36" spans="1:7" s="4" customFormat="1" ht="17.25">
      <c r="A36" s="49"/>
      <c r="B36" s="49"/>
      <c r="C36" s="50"/>
      <c r="D36" s="50"/>
      <c r="E36" s="51"/>
      <c r="F36" s="51"/>
    </row>
    <row r="37" spans="1:7" s="4" customFormat="1" ht="17.25">
      <c r="A37" s="49"/>
      <c r="B37" s="49"/>
      <c r="C37" s="50"/>
      <c r="D37" s="50"/>
      <c r="E37" s="52"/>
      <c r="F37" s="51"/>
    </row>
    <row r="38" spans="1:7" s="4" customFormat="1" ht="17.25">
      <c r="A38" s="49"/>
      <c r="B38" s="49"/>
      <c r="C38" s="50"/>
      <c r="D38" s="50"/>
      <c r="E38" s="52"/>
      <c r="F38" s="51"/>
    </row>
    <row r="39" spans="1:7" s="4" customFormat="1" ht="17.25">
      <c r="A39" s="49"/>
      <c r="B39" s="49"/>
      <c r="C39" s="50"/>
      <c r="D39" s="50"/>
      <c r="E39" s="51"/>
      <c r="F39" s="51"/>
    </row>
    <row r="40" spans="1:7" s="4" customFormat="1" ht="17.25">
      <c r="A40" s="49"/>
      <c r="B40" s="49"/>
      <c r="C40" s="50"/>
      <c r="D40" s="50"/>
      <c r="E40" s="51"/>
      <c r="F40" s="51"/>
    </row>
    <row r="41" spans="1:7" s="4" customFormat="1" ht="17.25">
      <c r="A41" s="49"/>
      <c r="B41" s="49"/>
      <c r="C41" s="50"/>
      <c r="D41" s="50"/>
      <c r="E41" s="51"/>
      <c r="F41" s="51"/>
    </row>
    <row r="42" spans="1:7" s="4" customFormat="1" ht="17.25">
      <c r="A42" s="49"/>
      <c r="B42" s="49"/>
      <c r="C42" s="50"/>
      <c r="D42" s="50"/>
      <c r="E42" s="51"/>
      <c r="F42" s="51"/>
    </row>
    <row r="43" spans="1:7" s="4" customFormat="1" ht="17.25">
      <c r="A43" s="49"/>
      <c r="B43" s="49"/>
      <c r="C43" s="50"/>
      <c r="D43" s="50"/>
      <c r="E43" s="51"/>
      <c r="F43" s="51"/>
    </row>
    <row r="44" spans="1:7" s="4" customFormat="1" ht="17.25">
      <c r="A44" s="49"/>
      <c r="B44" s="49"/>
      <c r="C44" s="50"/>
      <c r="D44" s="50"/>
      <c r="E44" s="51"/>
      <c r="F44" s="51"/>
    </row>
    <row r="45" spans="1:7" s="4" customFormat="1" ht="17.25">
      <c r="A45" s="49"/>
      <c r="B45" s="49"/>
      <c r="C45" s="50"/>
      <c r="D45" s="50"/>
      <c r="E45" s="52"/>
      <c r="F45" s="51"/>
    </row>
    <row r="46" spans="1:7" s="4" customFormat="1" ht="17.25">
      <c r="A46" s="49"/>
      <c r="B46" s="49"/>
      <c r="C46" s="50"/>
      <c r="D46" s="50"/>
      <c r="E46" s="52"/>
      <c r="F46" s="51"/>
    </row>
    <row r="47" spans="1:7" s="4" customFormat="1" ht="17.25">
      <c r="A47" s="49"/>
      <c r="B47" s="49"/>
      <c r="C47" s="50"/>
      <c r="D47" s="50"/>
      <c r="E47" s="52"/>
      <c r="F47" s="51"/>
    </row>
    <row r="48" spans="1:7" s="4" customFormat="1" ht="17.25">
      <c r="A48" s="49"/>
      <c r="B48" s="49"/>
      <c r="C48" s="50"/>
      <c r="D48" s="50"/>
      <c r="E48" s="51"/>
      <c r="F48" s="51"/>
    </row>
    <row r="49" spans="1:7" s="4" customFormat="1" ht="17.25">
      <c r="A49" s="49"/>
      <c r="B49" s="49"/>
      <c r="C49" s="50"/>
      <c r="D49" s="50"/>
      <c r="E49" s="51"/>
      <c r="F49" s="51"/>
    </row>
    <row r="50" spans="1:7" s="4" customFormat="1" ht="17.25">
      <c r="A50" s="49"/>
      <c r="B50" s="49"/>
      <c r="C50" s="50"/>
      <c r="D50" s="50"/>
      <c r="E50" s="52"/>
      <c r="F50" s="51"/>
    </row>
    <row r="51" spans="1:7" s="4" customFormat="1" ht="17.25">
      <c r="A51" s="49"/>
      <c r="B51" s="49"/>
      <c r="C51" s="50"/>
      <c r="D51" s="50"/>
      <c r="E51" s="51"/>
      <c r="F51" s="51"/>
    </row>
    <row r="52" spans="1:7" s="4" customFormat="1" ht="17.25">
      <c r="A52" s="49"/>
      <c r="B52" s="49"/>
      <c r="C52" s="50"/>
      <c r="D52" s="50"/>
      <c r="E52" s="52"/>
      <c r="F52" s="51"/>
    </row>
    <row r="53" spans="1:7" s="4" customFormat="1" ht="17.25">
      <c r="A53" s="49"/>
      <c r="B53" s="49"/>
      <c r="C53" s="50"/>
      <c r="D53" s="50"/>
      <c r="E53" s="51"/>
      <c r="F53" s="51"/>
    </row>
    <row r="54" spans="1:7" s="4" customFormat="1" ht="17.25">
      <c r="A54" s="49"/>
      <c r="B54" s="49"/>
      <c r="C54" s="50"/>
      <c r="D54" s="50"/>
      <c r="E54" s="51"/>
      <c r="F54" s="51"/>
    </row>
    <row r="55" spans="1:7" s="4" customFormat="1" ht="17.25">
      <c r="A55" s="49"/>
      <c r="B55" s="49"/>
      <c r="C55" s="50"/>
      <c r="D55" s="50"/>
      <c r="E55" s="51"/>
      <c r="F55" s="51"/>
    </row>
    <row r="56" spans="1:7" s="4" customFormat="1" ht="17.25">
      <c r="A56" s="49"/>
      <c r="B56" s="49"/>
      <c r="C56" s="50"/>
      <c r="D56" s="50"/>
      <c r="E56" s="51"/>
      <c r="F56" s="51"/>
    </row>
    <row r="57" spans="1:7" s="4" customFormat="1" ht="17.25">
      <c r="A57" s="49"/>
      <c r="B57" s="49"/>
      <c r="C57" s="50"/>
      <c r="D57" s="50"/>
      <c r="E57" s="51"/>
      <c r="F57" s="51"/>
    </row>
    <row r="58" spans="1:7" s="4" customFormat="1" ht="17.25">
      <c r="A58" s="49"/>
      <c r="B58" s="49"/>
      <c r="C58" s="50"/>
      <c r="D58" s="50"/>
      <c r="E58" s="51"/>
      <c r="F58" s="51"/>
    </row>
    <row r="59" spans="1:7" s="4" customFormat="1" ht="17.25">
      <c r="A59" s="53"/>
      <c r="B59" s="49"/>
      <c r="C59" s="50"/>
      <c r="D59" s="50"/>
      <c r="E59" s="51"/>
      <c r="F59" s="51"/>
      <c r="G59" s="54"/>
    </row>
  </sheetData>
  <phoneticPr fontId="4" type="noConversion"/>
  <pageMargins left="0.75" right="0.75" top="1" bottom="1" header="0.5" footer="0.5"/>
  <pageSetup paperSize="9"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G58"/>
  <sheetViews>
    <sheetView view="pageBreakPreview" topLeftCell="A7" zoomScaleNormal="100" zoomScaleSheetLayoutView="100" workbookViewId="0">
      <selection activeCell="B11" sqref="B11"/>
    </sheetView>
  </sheetViews>
  <sheetFormatPr defaultRowHeight="16.5"/>
  <cols>
    <col min="1" max="1" width="19.625" style="1" customWidth="1"/>
    <col min="2" max="2" width="35.125" style="1" bestFit="1" customWidth="1"/>
    <col min="3" max="4" width="6.625" style="1" customWidth="1"/>
    <col min="5" max="5" width="10.375" style="11" customWidth="1"/>
    <col min="6" max="6" width="13.625" style="11" bestFit="1" customWidth="1"/>
    <col min="7" max="7" width="6.625" style="1" customWidth="1"/>
  </cols>
  <sheetData>
    <row r="1" spans="1:7" ht="21.75" customHeight="1">
      <c r="A1" s="289" t="s">
        <v>56</v>
      </c>
      <c r="B1" s="289"/>
      <c r="C1" s="289"/>
      <c r="D1" s="289"/>
      <c r="E1" s="289"/>
      <c r="F1" s="289"/>
      <c r="G1" s="289"/>
    </row>
    <row r="2" spans="1:7" ht="21.75" customHeight="1">
      <c r="A2" s="290"/>
      <c r="B2" s="290"/>
      <c r="C2" s="290"/>
      <c r="D2" s="290"/>
      <c r="E2" s="290"/>
      <c r="F2" s="290"/>
      <c r="G2" s="290"/>
    </row>
    <row r="3" spans="1:7" ht="21.75" customHeight="1" thickBot="1">
      <c r="A3" s="2" t="s">
        <v>0</v>
      </c>
      <c r="B3" s="2" t="s">
        <v>1</v>
      </c>
      <c r="C3" s="2" t="s">
        <v>2</v>
      </c>
      <c r="D3" s="2" t="s">
        <v>11</v>
      </c>
      <c r="E3" s="12" t="s">
        <v>12</v>
      </c>
      <c r="F3" s="12" t="s">
        <v>13</v>
      </c>
      <c r="G3" s="2" t="s">
        <v>3</v>
      </c>
    </row>
    <row r="4" spans="1:7" ht="21.75" customHeight="1" thickTop="1">
      <c r="A4" s="62" t="s">
        <v>57</v>
      </c>
      <c r="B4" s="17"/>
      <c r="C4" s="18"/>
      <c r="D4" s="19"/>
      <c r="E4" s="13"/>
      <c r="F4" s="20"/>
      <c r="G4" s="21"/>
    </row>
    <row r="5" spans="1:7" ht="21.75" customHeight="1">
      <c r="A5" s="63" t="s">
        <v>58</v>
      </c>
      <c r="B5" s="64" t="s">
        <v>59</v>
      </c>
      <c r="C5" s="65" t="s">
        <v>16</v>
      </c>
      <c r="D5" s="24">
        <v>2</v>
      </c>
      <c r="E5" s="13">
        <v>3850000</v>
      </c>
      <c r="F5" s="13">
        <f>D5*E5</f>
        <v>7700000</v>
      </c>
      <c r="G5" s="5"/>
    </row>
    <row r="6" spans="1:7" ht="21.75" customHeight="1">
      <c r="A6" s="63" t="s">
        <v>60</v>
      </c>
      <c r="B6" s="64" t="s">
        <v>61</v>
      </c>
      <c r="C6" s="65" t="s">
        <v>16</v>
      </c>
      <c r="D6" s="6">
        <v>1</v>
      </c>
      <c r="E6" s="13">
        <v>350000</v>
      </c>
      <c r="F6" s="13">
        <f t="shared" ref="F6:F26" si="0">D6*E6</f>
        <v>350000</v>
      </c>
      <c r="G6" s="5"/>
    </row>
    <row r="7" spans="1:7" ht="21.75" customHeight="1">
      <c r="A7" s="63" t="s">
        <v>62</v>
      </c>
      <c r="B7" s="64" t="s">
        <v>63</v>
      </c>
      <c r="C7" s="65" t="s">
        <v>16</v>
      </c>
      <c r="D7" s="6">
        <v>1</v>
      </c>
      <c r="E7" s="13">
        <v>2890000</v>
      </c>
      <c r="F7" s="13">
        <f t="shared" si="0"/>
        <v>2890000</v>
      </c>
      <c r="G7" s="5"/>
    </row>
    <row r="8" spans="1:7" ht="21.75" customHeight="1">
      <c r="A8" s="63"/>
      <c r="B8" s="64" t="s">
        <v>64</v>
      </c>
      <c r="C8" s="65" t="s">
        <v>65</v>
      </c>
      <c r="D8" s="6">
        <v>1</v>
      </c>
      <c r="E8" s="13">
        <v>1793000</v>
      </c>
      <c r="F8" s="13">
        <f t="shared" si="0"/>
        <v>1793000</v>
      </c>
      <c r="G8" s="5"/>
    </row>
    <row r="9" spans="1:7" ht="21.75" customHeight="1">
      <c r="A9" s="63" t="s">
        <v>66</v>
      </c>
      <c r="B9" s="64" t="s">
        <v>67</v>
      </c>
      <c r="C9" s="65" t="s">
        <v>16</v>
      </c>
      <c r="D9" s="6">
        <v>1</v>
      </c>
      <c r="E9" s="13">
        <v>495000</v>
      </c>
      <c r="F9" s="13">
        <f t="shared" si="0"/>
        <v>495000</v>
      </c>
      <c r="G9" s="5"/>
    </row>
    <row r="10" spans="1:7" ht="21.75" customHeight="1">
      <c r="A10" s="63" t="s">
        <v>68</v>
      </c>
      <c r="B10" s="64" t="s">
        <v>69</v>
      </c>
      <c r="C10" s="65" t="s">
        <v>16</v>
      </c>
      <c r="D10" s="6">
        <v>1</v>
      </c>
      <c r="E10" s="13">
        <v>2685000</v>
      </c>
      <c r="F10" s="13">
        <f t="shared" si="0"/>
        <v>2685000</v>
      </c>
      <c r="G10" s="5"/>
    </row>
    <row r="11" spans="1:7" ht="21.75" customHeight="1">
      <c r="A11" s="63"/>
      <c r="B11" s="64" t="s">
        <v>70</v>
      </c>
      <c r="C11" s="65" t="s">
        <v>16</v>
      </c>
      <c r="D11" s="6">
        <v>1</v>
      </c>
      <c r="E11" s="13">
        <v>1258000</v>
      </c>
      <c r="F11" s="13">
        <f t="shared" si="0"/>
        <v>1258000</v>
      </c>
      <c r="G11" s="5"/>
    </row>
    <row r="12" spans="1:7" ht="21.75" customHeight="1">
      <c r="A12" s="63" t="s">
        <v>71</v>
      </c>
      <c r="B12" s="64" t="s">
        <v>72</v>
      </c>
      <c r="C12" s="65" t="s">
        <v>65</v>
      </c>
      <c r="D12" s="6">
        <v>1</v>
      </c>
      <c r="E12" s="13">
        <v>625000</v>
      </c>
      <c r="F12" s="13">
        <f t="shared" si="0"/>
        <v>625000</v>
      </c>
      <c r="G12" s="5"/>
    </row>
    <row r="13" spans="1:7" ht="21.75" customHeight="1">
      <c r="A13" s="63" t="s">
        <v>73</v>
      </c>
      <c r="B13" s="64" t="s">
        <v>74</v>
      </c>
      <c r="C13" s="65" t="s">
        <v>75</v>
      </c>
      <c r="D13" s="6">
        <v>1</v>
      </c>
      <c r="E13" s="13">
        <v>673200</v>
      </c>
      <c r="F13" s="13">
        <f t="shared" si="0"/>
        <v>673200</v>
      </c>
      <c r="G13" s="5"/>
    </row>
    <row r="14" spans="1:7" ht="21.75" customHeight="1">
      <c r="A14" s="63"/>
      <c r="B14" s="64" t="s">
        <v>93</v>
      </c>
      <c r="C14" s="65" t="s">
        <v>94</v>
      </c>
      <c r="D14" s="6">
        <v>1</v>
      </c>
      <c r="E14" s="13">
        <v>3940000</v>
      </c>
      <c r="F14" s="13">
        <f t="shared" si="0"/>
        <v>3940000</v>
      </c>
      <c r="G14" s="5"/>
    </row>
    <row r="15" spans="1:7" ht="21.75" customHeight="1">
      <c r="A15" s="63" t="s">
        <v>76</v>
      </c>
      <c r="B15" s="64" t="s">
        <v>77</v>
      </c>
      <c r="C15" s="65" t="s">
        <v>16</v>
      </c>
      <c r="D15" s="6">
        <v>1</v>
      </c>
      <c r="E15" s="13">
        <v>1987000</v>
      </c>
      <c r="F15" s="13">
        <f t="shared" si="0"/>
        <v>1987000</v>
      </c>
      <c r="G15" s="5"/>
    </row>
    <row r="16" spans="1:7" ht="21.75" customHeight="1">
      <c r="A16" s="63"/>
      <c r="B16" s="64" t="s">
        <v>78</v>
      </c>
      <c r="C16" s="65" t="s">
        <v>65</v>
      </c>
      <c r="D16" s="6">
        <v>12</v>
      </c>
      <c r="E16" s="13">
        <v>795000</v>
      </c>
      <c r="F16" s="13">
        <f t="shared" si="0"/>
        <v>9540000</v>
      </c>
      <c r="G16" s="5"/>
    </row>
    <row r="17" spans="1:7" ht="21.75" customHeight="1">
      <c r="A17" s="63"/>
      <c r="B17" s="64" t="s">
        <v>79</v>
      </c>
      <c r="C17" s="65" t="s">
        <v>9</v>
      </c>
      <c r="D17" s="24">
        <v>2</v>
      </c>
      <c r="E17" s="28">
        <v>2683000</v>
      </c>
      <c r="F17" s="13">
        <f t="shared" si="0"/>
        <v>5366000</v>
      </c>
      <c r="G17" s="6"/>
    </row>
    <row r="18" spans="1:7" ht="21.75" customHeight="1">
      <c r="A18" s="63" t="s">
        <v>80</v>
      </c>
      <c r="B18" s="64" t="s">
        <v>81</v>
      </c>
      <c r="C18" s="65" t="s">
        <v>16</v>
      </c>
      <c r="D18" s="24">
        <v>24</v>
      </c>
      <c r="E18" s="28">
        <v>280000</v>
      </c>
      <c r="F18" s="13">
        <f t="shared" si="0"/>
        <v>6720000</v>
      </c>
      <c r="G18" s="6"/>
    </row>
    <row r="19" spans="1:7" ht="21.75" customHeight="1">
      <c r="A19" s="63"/>
      <c r="B19" s="64" t="s">
        <v>10</v>
      </c>
      <c r="C19" s="65" t="s">
        <v>16</v>
      </c>
      <c r="D19" s="6">
        <v>24</v>
      </c>
      <c r="E19" s="13">
        <v>60000</v>
      </c>
      <c r="F19" s="13">
        <f t="shared" si="0"/>
        <v>1440000</v>
      </c>
      <c r="G19" s="32"/>
    </row>
    <row r="20" spans="1:7" ht="21.75" customHeight="1">
      <c r="A20" s="64" t="s">
        <v>92</v>
      </c>
      <c r="B20" s="66" t="s">
        <v>82</v>
      </c>
      <c r="C20" s="65" t="s">
        <v>65</v>
      </c>
      <c r="D20" s="6">
        <v>1</v>
      </c>
      <c r="E20" s="13">
        <v>590000</v>
      </c>
      <c r="F20" s="13">
        <f t="shared" si="0"/>
        <v>590000</v>
      </c>
      <c r="G20" s="32"/>
    </row>
    <row r="21" spans="1:7" ht="21.75" customHeight="1">
      <c r="A21" s="63"/>
      <c r="B21" s="66" t="s">
        <v>83</v>
      </c>
      <c r="C21" s="65" t="s">
        <v>65</v>
      </c>
      <c r="D21" s="6">
        <v>1</v>
      </c>
      <c r="E21" s="13">
        <v>2874500</v>
      </c>
      <c r="F21" s="13">
        <f t="shared" si="0"/>
        <v>2874500</v>
      </c>
      <c r="G21" s="32"/>
    </row>
    <row r="22" spans="1:7" ht="21.75" customHeight="1">
      <c r="A22" s="63" t="s">
        <v>84</v>
      </c>
      <c r="B22" s="64" t="s">
        <v>85</v>
      </c>
      <c r="C22" s="65" t="s">
        <v>16</v>
      </c>
      <c r="D22" s="6">
        <v>2</v>
      </c>
      <c r="E22" s="13">
        <v>1450000</v>
      </c>
      <c r="F22" s="13">
        <f t="shared" si="0"/>
        <v>2900000</v>
      </c>
      <c r="G22" s="32"/>
    </row>
    <row r="23" spans="1:7" ht="21.75" customHeight="1">
      <c r="A23" s="63"/>
      <c r="B23" s="64" t="s">
        <v>86</v>
      </c>
      <c r="C23" s="65" t="s">
        <v>16</v>
      </c>
      <c r="D23" s="6">
        <v>1</v>
      </c>
      <c r="E23" s="13">
        <v>1140000</v>
      </c>
      <c r="F23" s="13">
        <f t="shared" si="0"/>
        <v>1140000</v>
      </c>
      <c r="G23" s="32"/>
    </row>
    <row r="24" spans="1:7" ht="21.75" customHeight="1">
      <c r="A24" s="63"/>
      <c r="B24" s="64" t="s">
        <v>87</v>
      </c>
      <c r="C24" s="65" t="s">
        <v>65</v>
      </c>
      <c r="D24" s="6">
        <v>2</v>
      </c>
      <c r="E24" s="13">
        <v>453000</v>
      </c>
      <c r="F24" s="13">
        <f t="shared" si="0"/>
        <v>906000</v>
      </c>
      <c r="G24" s="32"/>
    </row>
    <row r="25" spans="1:7" ht="21.75" customHeight="1">
      <c r="A25" s="63"/>
      <c r="B25" s="64" t="s">
        <v>88</v>
      </c>
      <c r="C25" s="65" t="s">
        <v>89</v>
      </c>
      <c r="D25" s="6">
        <v>1</v>
      </c>
      <c r="E25" s="13">
        <v>385000</v>
      </c>
      <c r="F25" s="13">
        <f t="shared" si="0"/>
        <v>385000</v>
      </c>
      <c r="G25" s="32"/>
    </row>
    <row r="26" spans="1:7" ht="21.75" customHeight="1">
      <c r="A26" s="63"/>
      <c r="B26" s="64" t="s">
        <v>90</v>
      </c>
      <c r="C26" s="65" t="s">
        <v>91</v>
      </c>
      <c r="D26" s="6">
        <v>1</v>
      </c>
      <c r="E26" s="13">
        <v>38900</v>
      </c>
      <c r="F26" s="13">
        <f t="shared" si="0"/>
        <v>38900</v>
      </c>
      <c r="G26" s="32"/>
    </row>
    <row r="27" spans="1:7" ht="21.75" customHeight="1">
      <c r="A27" s="40"/>
      <c r="B27" s="40"/>
      <c r="C27" s="7"/>
      <c r="D27" s="7"/>
      <c r="E27" s="41"/>
      <c r="F27" s="41"/>
      <c r="G27" s="5"/>
    </row>
    <row r="28" spans="1:7" ht="21.75" customHeight="1">
      <c r="A28" s="56" t="s">
        <v>7</v>
      </c>
      <c r="B28" s="57"/>
      <c r="C28" s="58"/>
      <c r="D28" s="58"/>
      <c r="E28" s="59" t="s">
        <v>8</v>
      </c>
      <c r="F28" s="60">
        <f>ROUNDDOWN(SUM(F5:F27),-3)</f>
        <v>56296000</v>
      </c>
      <c r="G28" s="61"/>
    </row>
    <row r="31" spans="1:7" ht="20.25">
      <c r="A31" s="43"/>
    </row>
    <row r="32" spans="1:7" ht="17.25">
      <c r="A32" s="44"/>
      <c r="B32" s="44"/>
      <c r="C32" s="44"/>
      <c r="D32" s="44"/>
      <c r="E32" s="45"/>
      <c r="F32" s="45"/>
      <c r="G32" s="44"/>
    </row>
    <row r="33" spans="1:7" ht="17.25">
      <c r="A33" s="46"/>
      <c r="B33" s="4"/>
      <c r="C33" s="47"/>
      <c r="D33" s="47"/>
      <c r="E33" s="48"/>
      <c r="F33" s="48"/>
      <c r="G33" s="4"/>
    </row>
    <row r="34" spans="1:7" ht="17.25">
      <c r="A34" s="49"/>
      <c r="B34" s="49"/>
      <c r="C34" s="50"/>
      <c r="D34" s="50"/>
      <c r="E34" s="51"/>
      <c r="F34" s="51"/>
      <c r="G34" s="4"/>
    </row>
    <row r="35" spans="1:7" ht="17.25">
      <c r="A35" s="49"/>
      <c r="B35" s="49"/>
      <c r="C35" s="50"/>
      <c r="D35" s="50"/>
      <c r="E35" s="51"/>
      <c r="F35" s="51"/>
      <c r="G35" s="4"/>
    </row>
    <row r="36" spans="1:7" ht="17.25">
      <c r="A36" s="49"/>
      <c r="B36" s="49"/>
      <c r="C36" s="50"/>
      <c r="D36" s="50"/>
      <c r="E36" s="52"/>
      <c r="F36" s="51"/>
      <c r="G36" s="4"/>
    </row>
    <row r="37" spans="1:7" ht="17.25">
      <c r="A37" s="49"/>
      <c r="B37" s="49"/>
      <c r="C37" s="50"/>
      <c r="D37" s="50"/>
      <c r="E37" s="52"/>
      <c r="F37" s="51"/>
      <c r="G37" s="4"/>
    </row>
    <row r="38" spans="1:7" ht="17.25">
      <c r="A38" s="49"/>
      <c r="B38" s="49"/>
      <c r="C38" s="50"/>
      <c r="D38" s="50"/>
      <c r="E38" s="51"/>
      <c r="F38" s="51"/>
      <c r="G38" s="4"/>
    </row>
    <row r="39" spans="1:7" ht="17.25">
      <c r="A39" s="49"/>
      <c r="B39" s="49"/>
      <c r="C39" s="50"/>
      <c r="D39" s="50"/>
      <c r="E39" s="51"/>
      <c r="F39" s="51"/>
      <c r="G39" s="4"/>
    </row>
    <row r="40" spans="1:7" ht="17.25">
      <c r="A40" s="49"/>
      <c r="B40" s="49"/>
      <c r="C40" s="50"/>
      <c r="D40" s="50"/>
      <c r="E40" s="51"/>
      <c r="F40" s="51"/>
      <c r="G40" s="4"/>
    </row>
    <row r="41" spans="1:7" ht="17.25">
      <c r="A41" s="49"/>
      <c r="B41" s="49"/>
      <c r="C41" s="50"/>
      <c r="D41" s="50"/>
      <c r="E41" s="51"/>
      <c r="F41" s="51"/>
      <c r="G41" s="4"/>
    </row>
    <row r="42" spans="1:7" ht="17.25">
      <c r="A42" s="49"/>
      <c r="B42" s="49"/>
      <c r="C42" s="50"/>
      <c r="D42" s="50"/>
      <c r="E42" s="51"/>
      <c r="F42" s="51"/>
      <c r="G42" s="4"/>
    </row>
    <row r="43" spans="1:7" ht="17.25">
      <c r="A43" s="49"/>
      <c r="B43" s="49"/>
      <c r="C43" s="50"/>
      <c r="D43" s="50"/>
      <c r="E43" s="51"/>
      <c r="F43" s="51"/>
      <c r="G43" s="4"/>
    </row>
    <row r="44" spans="1:7" ht="17.25">
      <c r="A44" s="49"/>
      <c r="B44" s="49"/>
      <c r="C44" s="50"/>
      <c r="D44" s="50"/>
      <c r="E44" s="52"/>
      <c r="F44" s="51"/>
      <c r="G44" s="4"/>
    </row>
    <row r="45" spans="1:7" ht="17.25">
      <c r="A45" s="49"/>
      <c r="B45" s="49"/>
      <c r="C45" s="50"/>
      <c r="D45" s="50"/>
      <c r="E45" s="52"/>
      <c r="F45" s="51"/>
      <c r="G45" s="4"/>
    </row>
    <row r="46" spans="1:7" ht="17.25">
      <c r="A46" s="49"/>
      <c r="B46" s="49"/>
      <c r="C46" s="50"/>
      <c r="D46" s="50"/>
      <c r="E46" s="52"/>
      <c r="F46" s="51"/>
      <c r="G46" s="4"/>
    </row>
    <row r="47" spans="1:7" ht="17.25">
      <c r="A47" s="49"/>
      <c r="B47" s="49"/>
      <c r="C47" s="50"/>
      <c r="D47" s="50"/>
      <c r="E47" s="51"/>
      <c r="F47" s="51"/>
      <c r="G47" s="4"/>
    </row>
    <row r="48" spans="1:7" ht="17.25">
      <c r="A48" s="49"/>
      <c r="B48" s="49"/>
      <c r="C48" s="50"/>
      <c r="D48" s="50"/>
      <c r="E48" s="51"/>
      <c r="F48" s="51"/>
      <c r="G48" s="4"/>
    </row>
    <row r="49" spans="1:7" ht="17.25">
      <c r="A49" s="49"/>
      <c r="B49" s="49"/>
      <c r="C49" s="50"/>
      <c r="D49" s="50"/>
      <c r="E49" s="52"/>
      <c r="F49" s="51"/>
      <c r="G49" s="4"/>
    </row>
    <row r="50" spans="1:7" ht="17.25">
      <c r="A50" s="49"/>
      <c r="B50" s="49"/>
      <c r="C50" s="50"/>
      <c r="D50" s="50"/>
      <c r="E50" s="51"/>
      <c r="F50" s="51"/>
      <c r="G50" s="4"/>
    </row>
    <row r="51" spans="1:7" ht="17.25">
      <c r="A51" s="49"/>
      <c r="B51" s="49"/>
      <c r="C51" s="50"/>
      <c r="D51" s="50"/>
      <c r="E51" s="52"/>
      <c r="F51" s="51"/>
      <c r="G51" s="4"/>
    </row>
    <row r="52" spans="1:7" ht="17.25">
      <c r="A52" s="49"/>
      <c r="B52" s="49"/>
      <c r="C52" s="50"/>
      <c r="D52" s="50"/>
      <c r="E52" s="51"/>
      <c r="F52" s="51"/>
      <c r="G52" s="4"/>
    </row>
    <row r="53" spans="1:7" ht="17.25">
      <c r="A53" s="49"/>
      <c r="B53" s="49"/>
      <c r="C53" s="50"/>
      <c r="D53" s="50"/>
      <c r="E53" s="51"/>
      <c r="F53" s="51"/>
      <c r="G53" s="4"/>
    </row>
    <row r="54" spans="1:7" ht="17.25">
      <c r="A54" s="49"/>
      <c r="B54" s="49"/>
      <c r="C54" s="50"/>
      <c r="D54" s="50"/>
      <c r="E54" s="51"/>
      <c r="F54" s="51"/>
      <c r="G54" s="4"/>
    </row>
    <row r="55" spans="1:7" ht="17.25">
      <c r="A55" s="49"/>
      <c r="B55" s="49"/>
      <c r="C55" s="50"/>
      <c r="D55" s="50"/>
      <c r="E55" s="51"/>
      <c r="F55" s="51"/>
      <c r="G55" s="4"/>
    </row>
    <row r="56" spans="1:7" ht="17.25">
      <c r="A56" s="49"/>
      <c r="B56" s="49"/>
      <c r="C56" s="50"/>
      <c r="D56" s="50"/>
      <c r="E56" s="51"/>
      <c r="F56" s="51"/>
      <c r="G56" s="4"/>
    </row>
    <row r="57" spans="1:7" ht="17.25">
      <c r="A57" s="49"/>
      <c r="B57" s="49"/>
      <c r="C57" s="50"/>
      <c r="D57" s="50"/>
      <c r="E57" s="51"/>
      <c r="F57" s="51"/>
      <c r="G57" s="4"/>
    </row>
    <row r="58" spans="1:7">
      <c r="A58" s="53"/>
      <c r="B58" s="49"/>
      <c r="C58" s="50"/>
      <c r="D58" s="50"/>
      <c r="E58" s="51"/>
      <c r="F58" s="51"/>
      <c r="G58" s="54"/>
    </row>
  </sheetData>
  <mergeCells count="1">
    <mergeCell ref="A1:G2"/>
  </mergeCells>
  <phoneticPr fontId="4" type="noConversion"/>
  <pageMargins left="0.7" right="0.7" top="0.75" bottom="0.75" header="0.3" footer="0.3"/>
  <pageSetup paperSize="9" scale="81" orientation="portrait" r:id="rId1"/>
  <rowBreaks count="1" manualBreakCount="1">
    <brk id="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7087-3ED7-4030-94B9-E52317A7078A}">
  <sheetPr codeName="Sheet7"/>
  <dimension ref="A3:H50"/>
  <sheetViews>
    <sheetView view="pageBreakPreview" zoomScaleNormal="100" zoomScaleSheetLayoutView="100" workbookViewId="0">
      <selection activeCell="B41" sqref="B41"/>
    </sheetView>
  </sheetViews>
  <sheetFormatPr defaultRowHeight="16.5"/>
  <cols>
    <col min="1" max="1" width="23.125" customWidth="1"/>
    <col min="2" max="2" width="16.5" customWidth="1"/>
    <col min="3" max="3" width="10.625" customWidth="1"/>
    <col min="4" max="4" width="13.375" customWidth="1"/>
    <col min="5" max="5" width="10.625" customWidth="1"/>
    <col min="6" max="6" width="13.375" customWidth="1"/>
    <col min="7" max="7" width="26" customWidth="1"/>
    <col min="8" max="8" width="17.75" customWidth="1"/>
  </cols>
  <sheetData>
    <row r="3" spans="1:8" s="68" customFormat="1" ht="16.5" customHeight="1">
      <c r="A3" s="291"/>
      <c r="B3" s="291"/>
      <c r="C3" s="291"/>
      <c r="D3" s="291"/>
      <c r="E3" s="291"/>
      <c r="F3" s="291"/>
      <c r="G3" s="291"/>
    </row>
    <row r="4" spans="1:8" s="68" customFormat="1" ht="60" customHeight="1">
      <c r="A4" s="292" t="s">
        <v>185</v>
      </c>
      <c r="B4" s="292"/>
      <c r="C4" s="293"/>
      <c r="D4" s="293"/>
      <c r="E4" s="293"/>
      <c r="F4" s="293"/>
      <c r="G4" s="293"/>
      <c r="H4" s="227"/>
    </row>
    <row r="5" spans="1:8" s="68" customFormat="1" ht="16.5" customHeight="1">
      <c r="A5" s="112"/>
      <c r="B5" s="112"/>
      <c r="C5" s="113"/>
      <c r="D5" s="113"/>
      <c r="E5" s="113"/>
      <c r="F5" s="113"/>
      <c r="G5" s="113"/>
      <c r="H5"/>
    </row>
    <row r="6" spans="1:8" s="68" customFormat="1" ht="16.5" customHeight="1">
      <c r="A6" s="112"/>
      <c r="B6" s="112"/>
      <c r="C6" s="113"/>
      <c r="D6" s="113"/>
      <c r="E6" s="113"/>
      <c r="F6" s="113"/>
      <c r="G6" s="113"/>
      <c r="H6"/>
    </row>
    <row r="7" spans="1:8" s="68" customFormat="1" ht="16.5" customHeight="1">
      <c r="A7" s="112"/>
      <c r="B7" s="112"/>
      <c r="C7" s="113"/>
      <c r="D7" s="113"/>
      <c r="E7" s="113"/>
      <c r="F7" s="113"/>
      <c r="G7" s="113"/>
      <c r="H7"/>
    </row>
    <row r="8" spans="1:8" s="68" customFormat="1">
      <c r="A8" s="83"/>
      <c r="B8" s="83"/>
      <c r="C8" s="83"/>
      <c r="D8" s="83"/>
      <c r="E8" s="83"/>
      <c r="F8" s="83"/>
      <c r="G8" s="83"/>
    </row>
    <row r="9" spans="1:8" s="85" customFormat="1" ht="25.5" customHeight="1">
      <c r="A9" s="84" t="s">
        <v>169</v>
      </c>
      <c r="B9" s="84"/>
      <c r="C9" s="83"/>
      <c r="D9" s="83"/>
      <c r="E9" s="83"/>
      <c r="F9" s="83"/>
      <c r="G9" s="83"/>
    </row>
    <row r="10" spans="1:8" s="68" customFormat="1">
      <c r="A10" s="83"/>
      <c r="B10" s="83"/>
      <c r="C10" s="83"/>
      <c r="D10" s="83"/>
      <c r="E10" s="83"/>
      <c r="F10" s="83"/>
      <c r="G10" s="83"/>
    </row>
    <row r="11" spans="1:8" s="68" customFormat="1" ht="37.5" customHeight="1">
      <c r="A11" s="224" t="s">
        <v>155</v>
      </c>
      <c r="B11" s="225"/>
      <c r="C11" s="225"/>
      <c r="D11" s="225"/>
      <c r="E11" s="225"/>
      <c r="F11" s="225"/>
      <c r="G11" s="225"/>
      <c r="H11" s="227"/>
    </row>
    <row r="12" spans="1:8" s="68" customFormat="1" ht="37.5" customHeight="1">
      <c r="A12" s="225" t="s">
        <v>156</v>
      </c>
      <c r="B12" s="225"/>
      <c r="C12" s="225"/>
      <c r="D12" s="225"/>
      <c r="E12" s="225"/>
      <c r="F12" s="225"/>
      <c r="G12" s="225"/>
      <c r="H12" s="227"/>
    </row>
    <row r="13" spans="1:8" s="68" customFormat="1" ht="37.5" customHeight="1">
      <c r="A13" s="225" t="s">
        <v>157</v>
      </c>
      <c r="B13" s="225"/>
      <c r="C13" s="225"/>
      <c r="D13" s="225"/>
      <c r="E13" s="225"/>
      <c r="F13" s="225"/>
      <c r="G13" s="225"/>
      <c r="H13" s="227"/>
    </row>
    <row r="14" spans="1:8" s="68" customFormat="1" ht="37.5" customHeight="1">
      <c r="A14" s="225" t="s">
        <v>158</v>
      </c>
      <c r="B14" s="225"/>
      <c r="C14" s="226"/>
      <c r="D14" s="226"/>
      <c r="E14" s="226"/>
      <c r="F14" s="226"/>
      <c r="G14" s="226"/>
      <c r="H14" s="227"/>
    </row>
    <row r="15" spans="1:8" s="68" customFormat="1" ht="37.5" customHeight="1">
      <c r="A15" s="225"/>
      <c r="B15" s="227"/>
      <c r="C15" s="227"/>
      <c r="D15" s="227"/>
      <c r="E15" s="227"/>
      <c r="F15" s="227"/>
      <c r="G15" s="227"/>
      <c r="H15" s="227"/>
    </row>
    <row r="16" spans="1:8" s="68" customFormat="1" ht="37.5" customHeight="1">
      <c r="A16" s="225"/>
      <c r="B16" s="225"/>
      <c r="C16" s="226"/>
      <c r="D16" s="226"/>
      <c r="E16" s="226"/>
      <c r="F16" s="226"/>
      <c r="G16" s="226"/>
      <c r="H16" s="227"/>
    </row>
    <row r="17" spans="1:8" s="85" customFormat="1" ht="42.75" customHeight="1">
      <c r="A17" s="222" t="s">
        <v>175</v>
      </c>
      <c r="B17" s="222"/>
      <c r="C17" s="222"/>
      <c r="D17" s="222"/>
      <c r="E17" s="222"/>
      <c r="F17" s="222"/>
      <c r="G17" s="222"/>
    </row>
    <row r="18" spans="1:8" s="85" customFormat="1" ht="42.75" customHeight="1">
      <c r="A18" s="224" t="s">
        <v>176</v>
      </c>
      <c r="B18" s="225"/>
      <c r="C18" s="225"/>
      <c r="D18" s="225"/>
      <c r="E18" s="225"/>
      <c r="F18" s="225"/>
      <c r="G18" s="225"/>
      <c r="H18" s="227"/>
    </row>
    <row r="19" spans="1:8" s="85" customFormat="1" ht="42.75" customHeight="1">
      <c r="A19" s="225" t="s">
        <v>186</v>
      </c>
      <c r="B19" s="225"/>
      <c r="C19" s="225"/>
      <c r="D19" s="225"/>
      <c r="E19" s="225"/>
      <c r="F19" s="225"/>
      <c r="G19" s="225"/>
      <c r="H19" s="227"/>
    </row>
    <row r="20" spans="1:8" s="85" customFormat="1" ht="42.75" customHeight="1">
      <c r="A20" s="225" t="s">
        <v>187</v>
      </c>
      <c r="B20" s="225"/>
      <c r="C20" s="225"/>
      <c r="D20" s="225"/>
      <c r="E20" s="225"/>
      <c r="F20" s="225"/>
      <c r="G20" s="225"/>
      <c r="H20" s="227"/>
    </row>
    <row r="21" spans="1:8" s="85" customFormat="1" ht="42.75" customHeight="1">
      <c r="A21" s="224" t="s">
        <v>178</v>
      </c>
      <c r="B21" s="225"/>
      <c r="C21" s="225"/>
      <c r="D21" s="225"/>
      <c r="E21" s="225"/>
      <c r="F21" s="225"/>
      <c r="G21" s="225"/>
      <c r="H21" s="227"/>
    </row>
    <row r="22" spans="1:8" s="85" customFormat="1" ht="42.75" customHeight="1">
      <c r="A22" s="225" t="s">
        <v>188</v>
      </c>
      <c r="B22" s="225"/>
      <c r="C22" s="225"/>
      <c r="D22" s="225"/>
      <c r="E22" s="225"/>
      <c r="F22" s="225"/>
      <c r="G22" s="225"/>
      <c r="H22" s="227"/>
    </row>
    <row r="23" spans="1:8" s="85" customFormat="1" ht="42.75" customHeight="1">
      <c r="A23" s="225" t="s">
        <v>189</v>
      </c>
      <c r="B23" s="225"/>
      <c r="C23" s="225"/>
      <c r="D23" s="225"/>
      <c r="E23" s="225"/>
      <c r="F23" s="225"/>
      <c r="G23" s="225"/>
      <c r="H23" s="227"/>
    </row>
    <row r="24" spans="1:8" s="85" customFormat="1" ht="42.75" customHeight="1">
      <c r="A24" s="224"/>
      <c r="B24" s="225"/>
      <c r="C24" s="225"/>
      <c r="D24" s="225"/>
      <c r="E24" s="225"/>
      <c r="F24" s="225"/>
      <c r="G24" s="225"/>
    </row>
    <row r="25" spans="1:8" s="85" customFormat="1" ht="42.75" customHeight="1">
      <c r="A25" s="225"/>
      <c r="B25" s="225"/>
      <c r="C25" s="225"/>
      <c r="D25" s="225"/>
      <c r="E25" s="225"/>
      <c r="F25" s="225"/>
      <c r="G25" s="225"/>
    </row>
    <row r="26" spans="1:8" s="85" customFormat="1" ht="42.75" customHeight="1">
      <c r="A26" s="225"/>
      <c r="B26" s="225"/>
      <c r="C26" s="226"/>
      <c r="D26" s="226"/>
      <c r="E26" s="226"/>
      <c r="F26" s="226"/>
      <c r="G26" s="226"/>
    </row>
    <row r="27" spans="1:8" s="85" customFormat="1" ht="42.75" customHeight="1">
      <c r="A27" s="224"/>
      <c r="B27" s="225"/>
      <c r="C27" s="225"/>
      <c r="D27" s="225"/>
      <c r="E27" s="225"/>
      <c r="F27" s="225"/>
      <c r="G27" s="225"/>
    </row>
    <row r="28" spans="1:8" s="85" customFormat="1" ht="42.75" customHeight="1">
      <c r="A28" s="225"/>
      <c r="B28" s="225"/>
      <c r="C28" s="226"/>
      <c r="D28" s="226"/>
      <c r="E28" s="226"/>
      <c r="F28" s="226"/>
      <c r="G28" s="226"/>
    </row>
    <row r="29" spans="1:8" ht="37.5" customHeight="1">
      <c r="A29" s="222" t="s">
        <v>192</v>
      </c>
      <c r="B29" s="222"/>
      <c r="C29" s="222"/>
      <c r="D29" s="222"/>
      <c r="E29" s="222"/>
      <c r="F29" s="222"/>
      <c r="G29" s="222"/>
      <c r="H29" s="222"/>
    </row>
    <row r="30" spans="1:8" ht="37.5" customHeight="1">
      <c r="A30" s="301" t="s">
        <v>191</v>
      </c>
      <c r="B30" s="302"/>
      <c r="C30" s="302"/>
      <c r="D30" s="302"/>
      <c r="E30" s="302"/>
      <c r="F30" s="302"/>
      <c r="G30" s="302"/>
      <c r="H30" s="302"/>
    </row>
    <row r="31" spans="1:8" ht="30" customHeight="1">
      <c r="A31" s="88" t="s">
        <v>109</v>
      </c>
      <c r="B31" s="89" t="s">
        <v>110</v>
      </c>
      <c r="C31" s="89" t="s">
        <v>148</v>
      </c>
      <c r="D31" s="89" t="s">
        <v>153</v>
      </c>
      <c r="E31" s="90" t="s">
        <v>160</v>
      </c>
      <c r="F31" s="90" t="s">
        <v>153</v>
      </c>
      <c r="G31" s="90" t="s">
        <v>150</v>
      </c>
      <c r="H31" s="90" t="s">
        <v>107</v>
      </c>
    </row>
    <row r="32" spans="1:8" ht="30" customHeight="1">
      <c r="A32" s="88" t="s">
        <v>154</v>
      </c>
      <c r="B32" s="90">
        <v>2019.07</v>
      </c>
      <c r="C32" s="91">
        <v>2</v>
      </c>
      <c r="D32" s="91">
        <v>0</v>
      </c>
      <c r="E32" s="100">
        <v>2</v>
      </c>
      <c r="F32" s="100">
        <v>0</v>
      </c>
      <c r="G32" s="91" t="s">
        <v>151</v>
      </c>
      <c r="H32" s="90"/>
    </row>
    <row r="33" spans="1:8" ht="30" customHeight="1">
      <c r="A33" s="88" t="s">
        <v>149</v>
      </c>
      <c r="B33" s="90">
        <v>2019.07</v>
      </c>
      <c r="C33" s="91">
        <v>2</v>
      </c>
      <c r="D33" s="91">
        <v>0</v>
      </c>
      <c r="E33" s="100">
        <v>2</v>
      </c>
      <c r="F33" s="100">
        <v>0</v>
      </c>
      <c r="G33" s="91" t="s">
        <v>151</v>
      </c>
      <c r="H33" s="93"/>
    </row>
    <row r="34" spans="1:8" ht="30" customHeight="1">
      <c r="A34" s="88" t="s">
        <v>139</v>
      </c>
      <c r="B34" s="95" t="s">
        <v>116</v>
      </c>
      <c r="C34" s="91">
        <v>1</v>
      </c>
      <c r="D34" s="101">
        <v>1</v>
      </c>
      <c r="E34" s="100">
        <v>1</v>
      </c>
      <c r="F34" s="102">
        <v>1</v>
      </c>
      <c r="G34" s="91" t="s">
        <v>152</v>
      </c>
      <c r="H34" s="94"/>
    </row>
    <row r="35" spans="1:8" ht="30" customHeight="1">
      <c r="A35" s="88" t="s">
        <v>141</v>
      </c>
      <c r="B35" s="90">
        <v>2019.12</v>
      </c>
      <c r="C35" s="91">
        <v>1</v>
      </c>
      <c r="D35" s="101">
        <v>1</v>
      </c>
      <c r="E35" s="100">
        <v>1</v>
      </c>
      <c r="F35" s="102">
        <v>1</v>
      </c>
      <c r="G35" s="91" t="s">
        <v>152</v>
      </c>
      <c r="H35" s="94"/>
    </row>
    <row r="36" spans="1:8" ht="30" customHeight="1">
      <c r="A36" s="88" t="s">
        <v>142</v>
      </c>
      <c r="B36" s="95" t="s">
        <v>145</v>
      </c>
      <c r="C36" s="91">
        <v>2</v>
      </c>
      <c r="D36" s="91">
        <v>0</v>
      </c>
      <c r="E36" s="100">
        <v>1</v>
      </c>
      <c r="F36" s="102">
        <v>1</v>
      </c>
      <c r="G36" s="91" t="s">
        <v>152</v>
      </c>
      <c r="H36" s="94"/>
    </row>
    <row r="37" spans="1:8" ht="30" customHeight="1">
      <c r="A37" s="88" t="s">
        <v>144</v>
      </c>
      <c r="B37" s="90">
        <v>2021.06</v>
      </c>
      <c r="C37" s="91">
        <v>2</v>
      </c>
      <c r="D37" s="91">
        <v>0</v>
      </c>
      <c r="E37" s="100">
        <v>1</v>
      </c>
      <c r="F37" s="102">
        <v>1</v>
      </c>
      <c r="G37" s="91" t="s">
        <v>152</v>
      </c>
      <c r="H37" s="94"/>
    </row>
    <row r="38" spans="1:8" ht="15" customHeight="1">
      <c r="A38" s="86"/>
      <c r="B38" s="98"/>
      <c r="C38" s="97"/>
      <c r="D38" s="97"/>
      <c r="E38" s="103"/>
      <c r="F38" s="104"/>
      <c r="G38" s="97"/>
      <c r="H38" s="85"/>
    </row>
    <row r="39" spans="1:8" ht="15" customHeight="1">
      <c r="A39" s="86"/>
      <c r="B39" s="98"/>
      <c r="C39" s="97"/>
      <c r="D39" s="97"/>
      <c r="E39" s="103"/>
      <c r="G39" s="97"/>
      <c r="H39" s="85"/>
    </row>
    <row r="40" spans="1:8" ht="15" customHeight="1">
      <c r="A40" s="86"/>
      <c r="B40" s="98"/>
      <c r="C40" s="97"/>
      <c r="D40" s="97"/>
      <c r="E40" s="103"/>
      <c r="G40" s="97"/>
      <c r="H40" s="85"/>
    </row>
    <row r="41" spans="1:8" ht="15" customHeight="1">
      <c r="A41" s="86"/>
      <c r="B41" s="98"/>
      <c r="C41" s="97"/>
      <c r="D41" s="97"/>
      <c r="E41" s="103"/>
      <c r="G41" s="97"/>
      <c r="H41" s="85"/>
    </row>
    <row r="42" spans="1:8" ht="30" customHeight="1">
      <c r="A42" s="225" t="s">
        <v>197</v>
      </c>
      <c r="B42" s="227"/>
      <c r="C42" s="227"/>
      <c r="D42" s="227"/>
      <c r="E42" s="227"/>
      <c r="F42" s="227"/>
      <c r="G42" s="227"/>
      <c r="H42" s="227"/>
    </row>
    <row r="43" spans="1:8" ht="30" customHeight="1"/>
    <row r="44" spans="1:8" ht="30" customHeight="1">
      <c r="A44" s="106"/>
      <c r="B44" s="294" t="s">
        <v>153</v>
      </c>
      <c r="C44" s="230"/>
      <c r="D44" s="294" t="s">
        <v>164</v>
      </c>
      <c r="E44" s="298"/>
      <c r="F44" s="294" t="s">
        <v>163</v>
      </c>
      <c r="G44" s="230"/>
      <c r="H44" s="106" t="s">
        <v>166</v>
      </c>
    </row>
    <row r="45" spans="1:8" ht="30" customHeight="1">
      <c r="A45" s="106" t="s">
        <v>161</v>
      </c>
      <c r="B45" s="294">
        <v>2</v>
      </c>
      <c r="C45" s="230"/>
      <c r="D45" s="299">
        <v>3192300</v>
      </c>
      <c r="E45" s="298"/>
      <c r="F45" s="300">
        <f>B45*D45</f>
        <v>6384600</v>
      </c>
      <c r="G45" s="298"/>
      <c r="H45" s="108"/>
    </row>
    <row r="46" spans="1:8" ht="30" customHeight="1">
      <c r="A46" s="106" t="s">
        <v>162</v>
      </c>
      <c r="B46" s="294">
        <v>4</v>
      </c>
      <c r="C46" s="230"/>
      <c r="D46" s="299">
        <v>1650500</v>
      </c>
      <c r="E46" s="298"/>
      <c r="F46" s="300">
        <f>B46*D46</f>
        <v>6602000</v>
      </c>
      <c r="G46" s="298"/>
      <c r="H46" s="108"/>
    </row>
    <row r="47" spans="1:8" ht="30" customHeight="1">
      <c r="A47" s="295"/>
      <c r="B47" s="296"/>
      <c r="C47" s="296"/>
      <c r="D47" s="297"/>
      <c r="E47" s="297"/>
      <c r="F47" s="297"/>
      <c r="G47" s="297"/>
      <c r="H47" s="297"/>
    </row>
    <row r="48" spans="1:8" ht="30" customHeight="1">
      <c r="A48" s="109"/>
      <c r="B48" s="109"/>
      <c r="C48" s="110"/>
      <c r="D48" s="294" t="s">
        <v>165</v>
      </c>
      <c r="E48" s="298"/>
      <c r="F48" s="300">
        <f>F45+F46-6600</f>
        <v>12980000</v>
      </c>
      <c r="G48" s="298"/>
      <c r="H48" s="107" t="s">
        <v>167</v>
      </c>
    </row>
    <row r="49" spans="1:5" ht="20.25">
      <c r="A49" s="105"/>
      <c r="B49" s="105"/>
      <c r="C49" s="105"/>
      <c r="D49" s="105"/>
      <c r="E49" s="105"/>
    </row>
    <row r="50" spans="1:5" ht="20.25">
      <c r="A50" s="105"/>
      <c r="B50" s="105"/>
      <c r="C50" s="105"/>
      <c r="D50" s="105"/>
      <c r="E50" s="105"/>
    </row>
  </sheetData>
  <mergeCells count="35">
    <mergeCell ref="A21:H21"/>
    <mergeCell ref="A22:H22"/>
    <mergeCell ref="A23:H23"/>
    <mergeCell ref="A42:H42"/>
    <mergeCell ref="A30:H30"/>
    <mergeCell ref="A29:H29"/>
    <mergeCell ref="A25:G25"/>
    <mergeCell ref="A26:G26"/>
    <mergeCell ref="A27:G27"/>
    <mergeCell ref="A28:G28"/>
    <mergeCell ref="A24:G24"/>
    <mergeCell ref="A15:H15"/>
    <mergeCell ref="A16:H16"/>
    <mergeCell ref="A18:H18"/>
    <mergeCell ref="A19:H19"/>
    <mergeCell ref="A20:H20"/>
    <mergeCell ref="A17:G17"/>
    <mergeCell ref="D48:E48"/>
    <mergeCell ref="F44:G44"/>
    <mergeCell ref="F45:G45"/>
    <mergeCell ref="F46:G46"/>
    <mergeCell ref="F48:G48"/>
    <mergeCell ref="B44:C44"/>
    <mergeCell ref="B45:C45"/>
    <mergeCell ref="B46:C46"/>
    <mergeCell ref="A47:H47"/>
    <mergeCell ref="D44:E44"/>
    <mergeCell ref="D45:E45"/>
    <mergeCell ref="D46:E46"/>
    <mergeCell ref="A14:H14"/>
    <mergeCell ref="A3:G3"/>
    <mergeCell ref="A4:H4"/>
    <mergeCell ref="A11:H11"/>
    <mergeCell ref="A12:H12"/>
    <mergeCell ref="A13:H13"/>
  </mergeCells>
  <phoneticPr fontId="4" type="noConversion"/>
  <pageMargins left="0.7" right="0.7" top="0.75" bottom="0.75" header="0.3" footer="0.3"/>
  <pageSetup paperSize="9" scale="61" orientation="portrait" r:id="rId1"/>
  <rowBreaks count="1" manualBreakCount="1">
    <brk id="2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79C-C78D-4910-A51E-2E45519FA1C2}">
  <sheetPr codeName="Sheet8"/>
  <dimension ref="A1"/>
  <sheetViews>
    <sheetView view="pageBreakPreview" zoomScaleNormal="100" zoomScaleSheetLayoutView="100" workbookViewId="0">
      <selection activeCell="C16" sqref="C16:F16"/>
    </sheetView>
  </sheetViews>
  <sheetFormatPr defaultRowHeight="16.5"/>
  <cols>
    <col min="1" max="16384" width="9" style="68"/>
  </cols>
  <sheetData/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42AC-FB2B-4A89-879A-A96FD025FECE}">
  <sheetPr codeName="Sheet9"/>
  <dimension ref="A1:J135"/>
  <sheetViews>
    <sheetView view="pageBreakPreview" topLeftCell="A25" zoomScaleNormal="100" zoomScaleSheetLayoutView="100" workbookViewId="0">
      <selection activeCell="C16" sqref="C16:F16"/>
    </sheetView>
  </sheetViews>
  <sheetFormatPr defaultRowHeight="16.5"/>
  <cols>
    <col min="1" max="7" width="13.75" style="68" customWidth="1"/>
    <col min="8" max="8" width="10.75" style="68" customWidth="1"/>
    <col min="9" max="256" width="9" style="68"/>
    <col min="257" max="263" width="13.75" style="68" customWidth="1"/>
    <col min="264" max="264" width="10.75" style="68" customWidth="1"/>
    <col min="265" max="512" width="9" style="68"/>
    <col min="513" max="519" width="13.75" style="68" customWidth="1"/>
    <col min="520" max="520" width="10.75" style="68" customWidth="1"/>
    <col min="521" max="768" width="9" style="68"/>
    <col min="769" max="775" width="13.75" style="68" customWidth="1"/>
    <col min="776" max="776" width="10.75" style="68" customWidth="1"/>
    <col min="777" max="1024" width="9" style="68"/>
    <col min="1025" max="1031" width="13.75" style="68" customWidth="1"/>
    <col min="1032" max="1032" width="10.75" style="68" customWidth="1"/>
    <col min="1033" max="1280" width="9" style="68"/>
    <col min="1281" max="1287" width="13.75" style="68" customWidth="1"/>
    <col min="1288" max="1288" width="10.75" style="68" customWidth="1"/>
    <col min="1289" max="1536" width="9" style="68"/>
    <col min="1537" max="1543" width="13.75" style="68" customWidth="1"/>
    <col min="1544" max="1544" width="10.75" style="68" customWidth="1"/>
    <col min="1545" max="1792" width="9" style="68"/>
    <col min="1793" max="1799" width="13.75" style="68" customWidth="1"/>
    <col min="1800" max="1800" width="10.75" style="68" customWidth="1"/>
    <col min="1801" max="2048" width="9" style="68"/>
    <col min="2049" max="2055" width="13.75" style="68" customWidth="1"/>
    <col min="2056" max="2056" width="10.75" style="68" customWidth="1"/>
    <col min="2057" max="2304" width="9" style="68"/>
    <col min="2305" max="2311" width="13.75" style="68" customWidth="1"/>
    <col min="2312" max="2312" width="10.75" style="68" customWidth="1"/>
    <col min="2313" max="2560" width="9" style="68"/>
    <col min="2561" max="2567" width="13.75" style="68" customWidth="1"/>
    <col min="2568" max="2568" width="10.75" style="68" customWidth="1"/>
    <col min="2569" max="2816" width="9" style="68"/>
    <col min="2817" max="2823" width="13.75" style="68" customWidth="1"/>
    <col min="2824" max="2824" width="10.75" style="68" customWidth="1"/>
    <col min="2825" max="3072" width="9" style="68"/>
    <col min="3073" max="3079" width="13.75" style="68" customWidth="1"/>
    <col min="3080" max="3080" width="10.75" style="68" customWidth="1"/>
    <col min="3081" max="3328" width="9" style="68"/>
    <col min="3329" max="3335" width="13.75" style="68" customWidth="1"/>
    <col min="3336" max="3336" width="10.75" style="68" customWidth="1"/>
    <col min="3337" max="3584" width="9" style="68"/>
    <col min="3585" max="3591" width="13.75" style="68" customWidth="1"/>
    <col min="3592" max="3592" width="10.75" style="68" customWidth="1"/>
    <col min="3593" max="3840" width="9" style="68"/>
    <col min="3841" max="3847" width="13.75" style="68" customWidth="1"/>
    <col min="3848" max="3848" width="10.75" style="68" customWidth="1"/>
    <col min="3849" max="4096" width="9" style="68"/>
    <col min="4097" max="4103" width="13.75" style="68" customWidth="1"/>
    <col min="4104" max="4104" width="10.75" style="68" customWidth="1"/>
    <col min="4105" max="4352" width="9" style="68"/>
    <col min="4353" max="4359" width="13.75" style="68" customWidth="1"/>
    <col min="4360" max="4360" width="10.75" style="68" customWidth="1"/>
    <col min="4361" max="4608" width="9" style="68"/>
    <col min="4609" max="4615" width="13.75" style="68" customWidth="1"/>
    <col min="4616" max="4616" width="10.75" style="68" customWidth="1"/>
    <col min="4617" max="4864" width="9" style="68"/>
    <col min="4865" max="4871" width="13.75" style="68" customWidth="1"/>
    <col min="4872" max="4872" width="10.75" style="68" customWidth="1"/>
    <col min="4873" max="5120" width="9" style="68"/>
    <col min="5121" max="5127" width="13.75" style="68" customWidth="1"/>
    <col min="5128" max="5128" width="10.75" style="68" customWidth="1"/>
    <col min="5129" max="5376" width="9" style="68"/>
    <col min="5377" max="5383" width="13.75" style="68" customWidth="1"/>
    <col min="5384" max="5384" width="10.75" style="68" customWidth="1"/>
    <col min="5385" max="5632" width="9" style="68"/>
    <col min="5633" max="5639" width="13.75" style="68" customWidth="1"/>
    <col min="5640" max="5640" width="10.75" style="68" customWidth="1"/>
    <col min="5641" max="5888" width="9" style="68"/>
    <col min="5889" max="5895" width="13.75" style="68" customWidth="1"/>
    <col min="5896" max="5896" width="10.75" style="68" customWidth="1"/>
    <col min="5897" max="6144" width="9" style="68"/>
    <col min="6145" max="6151" width="13.75" style="68" customWidth="1"/>
    <col min="6152" max="6152" width="10.75" style="68" customWidth="1"/>
    <col min="6153" max="6400" width="9" style="68"/>
    <col min="6401" max="6407" width="13.75" style="68" customWidth="1"/>
    <col min="6408" max="6408" width="10.75" style="68" customWidth="1"/>
    <col min="6409" max="6656" width="9" style="68"/>
    <col min="6657" max="6663" width="13.75" style="68" customWidth="1"/>
    <col min="6664" max="6664" width="10.75" style="68" customWidth="1"/>
    <col min="6665" max="6912" width="9" style="68"/>
    <col min="6913" max="6919" width="13.75" style="68" customWidth="1"/>
    <col min="6920" max="6920" width="10.75" style="68" customWidth="1"/>
    <col min="6921" max="7168" width="9" style="68"/>
    <col min="7169" max="7175" width="13.75" style="68" customWidth="1"/>
    <col min="7176" max="7176" width="10.75" style="68" customWidth="1"/>
    <col min="7177" max="7424" width="9" style="68"/>
    <col min="7425" max="7431" width="13.75" style="68" customWidth="1"/>
    <col min="7432" max="7432" width="10.75" style="68" customWidth="1"/>
    <col min="7433" max="7680" width="9" style="68"/>
    <col min="7681" max="7687" width="13.75" style="68" customWidth="1"/>
    <col min="7688" max="7688" width="10.75" style="68" customWidth="1"/>
    <col min="7689" max="7936" width="9" style="68"/>
    <col min="7937" max="7943" width="13.75" style="68" customWidth="1"/>
    <col min="7944" max="7944" width="10.75" style="68" customWidth="1"/>
    <col min="7945" max="8192" width="9" style="68"/>
    <col min="8193" max="8199" width="13.75" style="68" customWidth="1"/>
    <col min="8200" max="8200" width="10.75" style="68" customWidth="1"/>
    <col min="8201" max="8448" width="9" style="68"/>
    <col min="8449" max="8455" width="13.75" style="68" customWidth="1"/>
    <col min="8456" max="8456" width="10.75" style="68" customWidth="1"/>
    <col min="8457" max="8704" width="9" style="68"/>
    <col min="8705" max="8711" width="13.75" style="68" customWidth="1"/>
    <col min="8712" max="8712" width="10.75" style="68" customWidth="1"/>
    <col min="8713" max="8960" width="9" style="68"/>
    <col min="8961" max="8967" width="13.75" style="68" customWidth="1"/>
    <col min="8968" max="8968" width="10.75" style="68" customWidth="1"/>
    <col min="8969" max="9216" width="9" style="68"/>
    <col min="9217" max="9223" width="13.75" style="68" customWidth="1"/>
    <col min="9224" max="9224" width="10.75" style="68" customWidth="1"/>
    <col min="9225" max="9472" width="9" style="68"/>
    <col min="9473" max="9479" width="13.75" style="68" customWidth="1"/>
    <col min="9480" max="9480" width="10.75" style="68" customWidth="1"/>
    <col min="9481" max="9728" width="9" style="68"/>
    <col min="9729" max="9735" width="13.75" style="68" customWidth="1"/>
    <col min="9736" max="9736" width="10.75" style="68" customWidth="1"/>
    <col min="9737" max="9984" width="9" style="68"/>
    <col min="9985" max="9991" width="13.75" style="68" customWidth="1"/>
    <col min="9992" max="9992" width="10.75" style="68" customWidth="1"/>
    <col min="9993" max="10240" width="9" style="68"/>
    <col min="10241" max="10247" width="13.75" style="68" customWidth="1"/>
    <col min="10248" max="10248" width="10.75" style="68" customWidth="1"/>
    <col min="10249" max="10496" width="9" style="68"/>
    <col min="10497" max="10503" width="13.75" style="68" customWidth="1"/>
    <col min="10504" max="10504" width="10.75" style="68" customWidth="1"/>
    <col min="10505" max="10752" width="9" style="68"/>
    <col min="10753" max="10759" width="13.75" style="68" customWidth="1"/>
    <col min="10760" max="10760" width="10.75" style="68" customWidth="1"/>
    <col min="10761" max="11008" width="9" style="68"/>
    <col min="11009" max="11015" width="13.75" style="68" customWidth="1"/>
    <col min="11016" max="11016" width="10.75" style="68" customWidth="1"/>
    <col min="11017" max="11264" width="9" style="68"/>
    <col min="11265" max="11271" width="13.75" style="68" customWidth="1"/>
    <col min="11272" max="11272" width="10.75" style="68" customWidth="1"/>
    <col min="11273" max="11520" width="9" style="68"/>
    <col min="11521" max="11527" width="13.75" style="68" customWidth="1"/>
    <col min="11528" max="11528" width="10.75" style="68" customWidth="1"/>
    <col min="11529" max="11776" width="9" style="68"/>
    <col min="11777" max="11783" width="13.75" style="68" customWidth="1"/>
    <col min="11784" max="11784" width="10.75" style="68" customWidth="1"/>
    <col min="11785" max="12032" width="9" style="68"/>
    <col min="12033" max="12039" width="13.75" style="68" customWidth="1"/>
    <col min="12040" max="12040" width="10.75" style="68" customWidth="1"/>
    <col min="12041" max="12288" width="9" style="68"/>
    <col min="12289" max="12295" width="13.75" style="68" customWidth="1"/>
    <col min="12296" max="12296" width="10.75" style="68" customWidth="1"/>
    <col min="12297" max="12544" width="9" style="68"/>
    <col min="12545" max="12551" width="13.75" style="68" customWidth="1"/>
    <col min="12552" max="12552" width="10.75" style="68" customWidth="1"/>
    <col min="12553" max="12800" width="9" style="68"/>
    <col min="12801" max="12807" width="13.75" style="68" customWidth="1"/>
    <col min="12808" max="12808" width="10.75" style="68" customWidth="1"/>
    <col min="12809" max="13056" width="9" style="68"/>
    <col min="13057" max="13063" width="13.75" style="68" customWidth="1"/>
    <col min="13064" max="13064" width="10.75" style="68" customWidth="1"/>
    <col min="13065" max="13312" width="9" style="68"/>
    <col min="13313" max="13319" width="13.75" style="68" customWidth="1"/>
    <col min="13320" max="13320" width="10.75" style="68" customWidth="1"/>
    <col min="13321" max="13568" width="9" style="68"/>
    <col min="13569" max="13575" width="13.75" style="68" customWidth="1"/>
    <col min="13576" max="13576" width="10.75" style="68" customWidth="1"/>
    <col min="13577" max="13824" width="9" style="68"/>
    <col min="13825" max="13831" width="13.75" style="68" customWidth="1"/>
    <col min="13832" max="13832" width="10.75" style="68" customWidth="1"/>
    <col min="13833" max="14080" width="9" style="68"/>
    <col min="14081" max="14087" width="13.75" style="68" customWidth="1"/>
    <col min="14088" max="14088" width="10.75" style="68" customWidth="1"/>
    <col min="14089" max="14336" width="9" style="68"/>
    <col min="14337" max="14343" width="13.75" style="68" customWidth="1"/>
    <col min="14344" max="14344" width="10.75" style="68" customWidth="1"/>
    <col min="14345" max="14592" width="9" style="68"/>
    <col min="14593" max="14599" width="13.75" style="68" customWidth="1"/>
    <col min="14600" max="14600" width="10.75" style="68" customWidth="1"/>
    <col min="14601" max="14848" width="9" style="68"/>
    <col min="14849" max="14855" width="13.75" style="68" customWidth="1"/>
    <col min="14856" max="14856" width="10.75" style="68" customWidth="1"/>
    <col min="14857" max="15104" width="9" style="68"/>
    <col min="15105" max="15111" width="13.75" style="68" customWidth="1"/>
    <col min="15112" max="15112" width="10.75" style="68" customWidth="1"/>
    <col min="15113" max="15360" width="9" style="68"/>
    <col min="15361" max="15367" width="13.75" style="68" customWidth="1"/>
    <col min="15368" max="15368" width="10.75" style="68" customWidth="1"/>
    <col min="15369" max="15616" width="9" style="68"/>
    <col min="15617" max="15623" width="13.75" style="68" customWidth="1"/>
    <col min="15624" max="15624" width="10.75" style="68" customWidth="1"/>
    <col min="15625" max="15872" width="9" style="68"/>
    <col min="15873" max="15879" width="13.75" style="68" customWidth="1"/>
    <col min="15880" max="15880" width="10.75" style="68" customWidth="1"/>
    <col min="15881" max="16128" width="9" style="68"/>
    <col min="16129" max="16135" width="13.75" style="68" customWidth="1"/>
    <col min="16136" max="16136" width="10.75" style="68" customWidth="1"/>
    <col min="16137" max="16384" width="9" style="68"/>
  </cols>
  <sheetData>
    <row r="1" spans="1:10" s="85" customFormat="1" ht="48" customHeight="1">
      <c r="A1" s="303" t="s">
        <v>117</v>
      </c>
      <c r="B1" s="303"/>
      <c r="C1" s="303"/>
      <c r="D1" s="303"/>
      <c r="E1" s="303"/>
      <c r="F1" s="303"/>
      <c r="G1" s="303"/>
      <c r="H1" s="304"/>
      <c r="I1" s="304"/>
      <c r="J1" s="304"/>
    </row>
    <row r="2" spans="1:10" ht="33" customHeight="1">
      <c r="A2" s="305"/>
      <c r="B2" s="306"/>
      <c r="C2" s="306"/>
      <c r="D2" s="306"/>
      <c r="E2" s="306"/>
      <c r="F2" s="306"/>
      <c r="G2" s="306"/>
      <c r="H2" s="306"/>
      <c r="I2" s="306"/>
      <c r="J2" s="306"/>
    </row>
    <row r="3" spans="1:10" ht="33" customHeight="1">
      <c r="A3" s="225" t="s">
        <v>118</v>
      </c>
      <c r="B3" s="228"/>
      <c r="C3" s="228"/>
      <c r="D3" s="228"/>
      <c r="E3" s="228"/>
      <c r="F3" s="228"/>
      <c r="G3" s="228"/>
      <c r="H3" s="228"/>
      <c r="I3" s="228"/>
      <c r="J3" s="228"/>
    </row>
    <row r="4" spans="1:10" ht="33" customHeight="1">
      <c r="A4" s="225" t="s">
        <v>119</v>
      </c>
      <c r="B4" s="228"/>
      <c r="C4" s="228"/>
      <c r="D4" s="228"/>
      <c r="E4" s="228"/>
      <c r="F4" s="228"/>
      <c r="G4" s="228"/>
      <c r="H4" s="228"/>
      <c r="I4" s="228"/>
      <c r="J4" s="228"/>
    </row>
    <row r="5" spans="1:10" ht="33" customHeight="1">
      <c r="A5" s="225" t="s">
        <v>120</v>
      </c>
      <c r="B5" s="228"/>
      <c r="C5" s="228"/>
      <c r="D5" s="228"/>
      <c r="E5" s="228"/>
      <c r="F5" s="228"/>
      <c r="G5" s="228"/>
      <c r="H5" s="228"/>
      <c r="I5" s="228"/>
      <c r="J5" s="228"/>
    </row>
    <row r="6" spans="1:10" ht="33" customHeight="1">
      <c r="A6" s="225" t="s">
        <v>121</v>
      </c>
      <c r="B6" s="228"/>
      <c r="C6" s="228"/>
      <c r="D6" s="228"/>
      <c r="E6" s="228"/>
      <c r="F6" s="228"/>
      <c r="G6" s="228"/>
      <c r="H6" s="228"/>
      <c r="I6" s="228"/>
      <c r="J6" s="228"/>
    </row>
    <row r="7" spans="1:10" ht="33" customHeight="1">
      <c r="A7" s="225" t="s">
        <v>122</v>
      </c>
      <c r="B7" s="228"/>
      <c r="C7" s="228"/>
      <c r="D7" s="228"/>
      <c r="E7" s="228"/>
      <c r="F7" s="228"/>
      <c r="G7" s="228"/>
      <c r="H7" s="228"/>
      <c r="I7" s="228"/>
      <c r="J7" s="228"/>
    </row>
    <row r="8" spans="1:10" ht="22.5">
      <c r="G8" s="99" t="s">
        <v>123</v>
      </c>
    </row>
    <row r="43" spans="1:10" ht="33" customHeight="1">
      <c r="A43" s="86" t="s">
        <v>124</v>
      </c>
    </row>
    <row r="44" spans="1:10" ht="33" customHeight="1">
      <c r="A44" s="225" t="s">
        <v>125</v>
      </c>
      <c r="B44" s="228"/>
      <c r="C44" s="228"/>
      <c r="D44" s="228"/>
      <c r="E44" s="228"/>
      <c r="F44" s="228"/>
      <c r="G44" s="228"/>
      <c r="H44" s="228"/>
      <c r="I44" s="228"/>
      <c r="J44" s="228"/>
    </row>
    <row r="45" spans="1:10" ht="33" customHeight="1">
      <c r="A45" s="225" t="s">
        <v>126</v>
      </c>
      <c r="B45" s="228"/>
      <c r="C45" s="228"/>
      <c r="D45" s="228"/>
      <c r="E45" s="228"/>
      <c r="F45" s="228"/>
      <c r="G45" s="228"/>
      <c r="H45" s="228"/>
      <c r="I45" s="228"/>
      <c r="J45" s="228"/>
    </row>
    <row r="46" spans="1:10" ht="33" customHeight="1">
      <c r="A46" s="225" t="s">
        <v>127</v>
      </c>
      <c r="B46" s="228"/>
      <c r="C46" s="228"/>
      <c r="D46" s="228"/>
      <c r="E46" s="228"/>
      <c r="F46" s="228"/>
      <c r="G46" s="228"/>
      <c r="H46" s="228"/>
      <c r="I46" s="228"/>
      <c r="J46" s="228"/>
    </row>
    <row r="47" spans="1:10" ht="33" customHeight="1">
      <c r="A47" s="225" t="s">
        <v>128</v>
      </c>
      <c r="B47" s="228"/>
      <c r="C47" s="228"/>
      <c r="D47" s="228"/>
      <c r="E47" s="228"/>
      <c r="F47" s="228"/>
      <c r="G47" s="228"/>
      <c r="H47" s="228"/>
      <c r="I47" s="228"/>
      <c r="J47" s="228"/>
    </row>
    <row r="48" spans="1:10" ht="48" customHeight="1">
      <c r="A48" s="303" t="s">
        <v>129</v>
      </c>
      <c r="B48" s="303"/>
      <c r="C48" s="303"/>
      <c r="D48" s="303"/>
      <c r="E48" s="303"/>
      <c r="F48" s="303"/>
      <c r="G48" s="303"/>
      <c r="H48" s="85"/>
      <c r="I48" s="85"/>
    </row>
    <row r="49" spans="1:7" ht="33" customHeight="1">
      <c r="A49" s="98"/>
      <c r="B49" s="86"/>
      <c r="C49" s="86"/>
      <c r="D49" s="86"/>
      <c r="E49" s="86"/>
      <c r="F49" s="86"/>
      <c r="G49" s="86"/>
    </row>
    <row r="50" spans="1:7" ht="33" customHeight="1">
      <c r="A50" s="86" t="s">
        <v>130</v>
      </c>
      <c r="B50" s="86"/>
      <c r="C50" s="86"/>
      <c r="D50" s="86"/>
      <c r="E50" s="86"/>
      <c r="F50" s="86"/>
      <c r="G50" s="86"/>
    </row>
    <row r="51" spans="1:7" ht="33" customHeight="1">
      <c r="A51" s="86" t="s">
        <v>131</v>
      </c>
      <c r="B51" s="86"/>
      <c r="C51" s="86"/>
      <c r="D51" s="86"/>
      <c r="E51" s="86"/>
      <c r="F51" s="86"/>
      <c r="G51" s="86"/>
    </row>
    <row r="52" spans="1:7" ht="33" customHeight="1">
      <c r="A52" s="86" t="s">
        <v>132</v>
      </c>
      <c r="B52" s="86"/>
      <c r="C52" s="86"/>
      <c r="D52" s="86"/>
      <c r="E52" s="86"/>
      <c r="F52" s="86"/>
      <c r="G52" s="86"/>
    </row>
    <row r="53" spans="1:7" ht="33" customHeight="1">
      <c r="A53" s="86" t="s">
        <v>133</v>
      </c>
      <c r="B53" s="86"/>
      <c r="C53" s="86"/>
      <c r="D53" s="86"/>
      <c r="E53" s="86"/>
      <c r="F53" s="86"/>
      <c r="G53" s="86"/>
    </row>
    <row r="54" spans="1:7" ht="22.5">
      <c r="A54" s="86"/>
      <c r="B54" s="86"/>
      <c r="C54" s="86"/>
      <c r="D54" s="86"/>
      <c r="E54" s="86"/>
      <c r="F54" s="86"/>
      <c r="G54" s="86"/>
    </row>
    <row r="56" spans="1:7" ht="22.5">
      <c r="G56" s="99" t="s">
        <v>123</v>
      </c>
    </row>
    <row r="93" spans="1:1" ht="42.75" customHeight="1">
      <c r="A93" s="86" t="s">
        <v>124</v>
      </c>
    </row>
    <row r="94" spans="1:1" ht="33" customHeight="1">
      <c r="A94" s="86" t="s">
        <v>134</v>
      </c>
    </row>
    <row r="95" spans="1:1" ht="33" customHeight="1">
      <c r="A95" s="86" t="s">
        <v>135</v>
      </c>
    </row>
    <row r="96" spans="1:1" ht="33" customHeight="1">
      <c r="A96" s="86" t="s">
        <v>136</v>
      </c>
    </row>
    <row r="97" spans="1:1" ht="22.5">
      <c r="A97" s="86"/>
    </row>
    <row r="98" spans="1:1" ht="22.5">
      <c r="A98" s="86" t="s">
        <v>137</v>
      </c>
    </row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33" customHeight="1"/>
    <row r="133" ht="21.75" customHeight="1"/>
    <row r="134" ht="21.75" customHeight="1"/>
    <row r="135" ht="18" customHeight="1"/>
  </sheetData>
  <mergeCells count="12">
    <mergeCell ref="A48:G48"/>
    <mergeCell ref="A7:J7"/>
    <mergeCell ref="A44:J44"/>
    <mergeCell ref="A45:J45"/>
    <mergeCell ref="A46:J46"/>
    <mergeCell ref="A47:J47"/>
    <mergeCell ref="A6:J6"/>
    <mergeCell ref="A1:J1"/>
    <mergeCell ref="A2:J2"/>
    <mergeCell ref="A3:J3"/>
    <mergeCell ref="A4:J4"/>
    <mergeCell ref="A5:J5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68" orientation="portrait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사업계획서(표지)</vt:lpstr>
      <vt:lpstr>사업계획서</vt:lpstr>
      <vt:lpstr>이디에스</vt:lpstr>
      <vt:lpstr>토마토</vt:lpstr>
      <vt:lpstr>복합형</vt:lpstr>
      <vt:lpstr>스마트 T-24</vt:lpstr>
      <vt:lpstr>추가예산</vt:lpstr>
      <vt:lpstr>물가정보지</vt:lpstr>
      <vt:lpstr>구입물품설명</vt:lpstr>
      <vt:lpstr>이디에스!Print_Area</vt:lpstr>
      <vt:lpstr>토마토!Print_Area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광숭이</dc:creator>
  <cp:lastModifiedBy>user</cp:lastModifiedBy>
  <cp:lastPrinted>2022-07-25T04:33:01Z</cp:lastPrinted>
  <dcterms:created xsi:type="dcterms:W3CDTF">2012-12-24T06:55:46Z</dcterms:created>
  <dcterms:modified xsi:type="dcterms:W3CDTF">2023-01-03T05:20:28Z</dcterms:modified>
</cp:coreProperties>
</file>