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V and Weights" sheetId="1" r:id="rId1"/>
    <sheet name="Correlation" sheetId="2" r:id="rId2"/>
    <sheet name="Sheet1" sheetId="3" r:id="rId3"/>
  </sheets>
  <calcPr calcId="124519"/>
</workbook>
</file>

<file path=xl/calcChain.xml><?xml version="1.0" encoding="utf-8"?>
<calcChain xmlns="http://schemas.openxmlformats.org/spreadsheetml/2006/main">
  <c r="H17" i="3"/>
  <c r="D7"/>
  <c r="E7" s="1"/>
  <c r="E6"/>
  <c r="D6"/>
  <c r="E5"/>
  <c r="D5"/>
  <c r="D4"/>
  <c r="E4" s="1"/>
  <c r="E3"/>
  <c r="D3"/>
  <c r="D2"/>
  <c r="E2" s="1"/>
  <c r="H1" i="1" l="1"/>
  <c r="E3"/>
  <c r="E5"/>
  <c r="E6"/>
  <c r="E7"/>
  <c r="E2"/>
  <c r="D3"/>
  <c r="D4"/>
  <c r="E4" s="1"/>
  <c r="H2" s="1"/>
  <c r="H3" s="1"/>
  <c r="D5"/>
  <c r="D6"/>
  <c r="D7"/>
  <c r="D2"/>
  <c r="F10" l="1"/>
  <c r="C10"/>
  <c r="E10"/>
  <c r="B10"/>
  <c r="D10"/>
  <c r="B11"/>
  <c r="F11"/>
  <c r="E11"/>
  <c r="D11"/>
  <c r="C11"/>
  <c r="E12"/>
  <c r="B12"/>
  <c r="F12"/>
  <c r="D12"/>
  <c r="C12"/>
  <c r="D14"/>
  <c r="C14"/>
  <c r="F14"/>
  <c r="B14"/>
  <c r="E14"/>
  <c r="F13"/>
  <c r="E13"/>
  <c r="C13"/>
  <c r="B13"/>
  <c r="D13"/>
  <c r="H7" l="1"/>
  <c r="H6"/>
  <c r="H8" l="1"/>
  <c r="H10" s="1"/>
</calcChain>
</file>

<file path=xl/sharedStrings.xml><?xml version="1.0" encoding="utf-8"?>
<sst xmlns="http://schemas.openxmlformats.org/spreadsheetml/2006/main" count="43" uniqueCount="22">
  <si>
    <t>Stock</t>
  </si>
  <si>
    <t>IV</t>
  </si>
  <si>
    <t>Weight</t>
  </si>
  <si>
    <t>BANKNIFTY</t>
  </si>
  <si>
    <t>ICICIBANK</t>
  </si>
  <si>
    <t>SBIN</t>
  </si>
  <si>
    <t>HDFCBANK</t>
  </si>
  <si>
    <t>KOTAKBANK</t>
  </si>
  <si>
    <t>AXISBANK</t>
  </si>
  <si>
    <t>Parameter</t>
  </si>
  <si>
    <t>Value</t>
  </si>
  <si>
    <t>Dirty Correlation (IC)</t>
  </si>
  <si>
    <t>Weighted IV</t>
  </si>
  <si>
    <t>Weighted IV squared</t>
  </si>
  <si>
    <t>numerator</t>
  </si>
  <si>
    <t>BNF IV**2</t>
  </si>
  <si>
    <t>SUM Stocks weighted IV**2</t>
  </si>
  <si>
    <t>sum of products</t>
  </si>
  <si>
    <t>sum of diagonals</t>
  </si>
  <si>
    <t>denominator</t>
  </si>
  <si>
    <t>Column1</t>
  </si>
  <si>
    <t>IC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</si>
</sst>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9:F14" totalsRowShown="0" headerRowDxfId="0" dataDxfId="1">
  <autoFilter ref="A9:F14"/>
  <tableColumns count="6">
    <tableColumn id="1" name="Column1" dataDxfId="7"/>
    <tableColumn id="2" name="ICICIBANK" dataDxfId="6">
      <calculatedColumnFormula>INDEX($D$3:$D$7, MATCH($A10, $A$3:$A$7, 0)) * INDEX($D$3:$D$7, MATCH(B$9, $A$3:$A$7, 0))</calculatedColumnFormula>
    </tableColumn>
    <tableColumn id="3" name="SBIN" dataDxfId="5">
      <calculatedColumnFormula>INDEX($D$3:$D$7, MATCH($A10, $A$3:$A$7, 0)) * INDEX($D$3:$D$7, MATCH(C$9, $A$3:$A$7, 0))</calculatedColumnFormula>
    </tableColumn>
    <tableColumn id="4" name="HDFCBANK" dataDxfId="4">
      <calculatedColumnFormula>INDEX($D$3:$D$7, MATCH($A10, $A$3:$A$7, 0)) * INDEX($D$3:$D$7, MATCH(D$9, $A$3:$A$7, 0))</calculatedColumnFormula>
    </tableColumn>
    <tableColumn id="5" name="KOTAKBANK" dataDxfId="3">
      <calculatedColumnFormula>INDEX($D$3:$D$7, MATCH($A10, $A$3:$A$7, 0)) * INDEX($D$3:$D$7, MATCH(E$9, $A$3:$A$7, 0))</calculatedColumnFormula>
    </tableColumn>
    <tableColumn id="6" name="AXISBANK" dataDxfId="2">
      <calculatedColumnFormula>INDEX($D$3:$D$7, MATCH($A10, $A$3:$A$7, 0)) * INDEX($D$3:$D$7, MATCH(F$9, $A$3:$A$7, 0))</calculatedColumn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"/>
  <sheetViews>
    <sheetView tabSelected="1" workbookViewId="0">
      <selection activeCell="D22" sqref="D22"/>
    </sheetView>
  </sheetViews>
  <sheetFormatPr defaultRowHeight="15"/>
  <cols>
    <col min="1" max="1" width="12" style="3" bestFit="1" customWidth="1"/>
    <col min="2" max="2" width="12.140625" style="3" customWidth="1"/>
    <col min="3" max="3" width="18.7109375" style="3" customWidth="1"/>
    <col min="4" max="4" width="12.85546875" style="3" customWidth="1"/>
    <col min="5" max="5" width="20" style="3" bestFit="1" customWidth="1"/>
    <col min="6" max="6" width="12.140625" style="3" customWidth="1"/>
    <col min="7" max="7" width="25.7109375" style="3" bestFit="1" customWidth="1"/>
    <col min="8" max="8" width="25.28515625" style="3" customWidth="1"/>
    <col min="9" max="16384" width="9.140625" style="3"/>
  </cols>
  <sheetData>
    <row r="1" spans="1:8" ht="20.100000000000001" customHeight="1">
      <c r="A1" s="9" t="s">
        <v>0</v>
      </c>
      <c r="B1" s="9" t="s">
        <v>1</v>
      </c>
      <c r="C1" s="9" t="s">
        <v>2</v>
      </c>
      <c r="D1" s="10" t="s">
        <v>12</v>
      </c>
      <c r="E1" s="10" t="s">
        <v>13</v>
      </c>
      <c r="G1" s="7" t="s">
        <v>15</v>
      </c>
      <c r="H1" s="7">
        <f>E2</f>
        <v>1.5545990342777106E-2</v>
      </c>
    </row>
    <row r="2" spans="1:8">
      <c r="A2" s="4" t="s">
        <v>3</v>
      </c>
      <c r="B2" s="4">
        <v>0.12468356083613071</v>
      </c>
      <c r="C2" s="4">
        <v>1</v>
      </c>
      <c r="D2" s="4">
        <f>C2*B2</f>
        <v>0.12468356083613071</v>
      </c>
      <c r="E2" s="4">
        <f>D2*D2</f>
        <v>1.5545990342777106E-2</v>
      </c>
      <c r="G2" s="7" t="s">
        <v>16</v>
      </c>
      <c r="H2" s="7">
        <f>SUM(E3:E7)</f>
        <v>9.104325284569276E-3</v>
      </c>
    </row>
    <row r="3" spans="1:8">
      <c r="A3" s="6" t="s">
        <v>4</v>
      </c>
      <c r="B3" s="3">
        <v>0.17516802158204081</v>
      </c>
      <c r="C3" s="3">
        <v>0.27338556505223183</v>
      </c>
      <c r="D3" s="3">
        <f t="shared" ref="D3:D7" si="0">C3*B3</f>
        <v>4.7888408559287769E-2</v>
      </c>
      <c r="E3" s="3">
        <f t="shared" ref="E3:E7" si="1">D3*D3</f>
        <v>2.2932996743412659E-3</v>
      </c>
      <c r="G3" s="8" t="s">
        <v>14</v>
      </c>
      <c r="H3" s="8">
        <f>H1-H2</f>
        <v>6.4416650582078301E-3</v>
      </c>
    </row>
    <row r="4" spans="1:8">
      <c r="A4" s="6" t="s">
        <v>5</v>
      </c>
      <c r="B4" s="3">
        <v>0.1875282516169802</v>
      </c>
      <c r="C4" s="3">
        <v>0.13378442545109209</v>
      </c>
      <c r="D4" s="3">
        <f t="shared" si="0"/>
        <v>2.5088359398425526E-2</v>
      </c>
      <c r="E4" s="3">
        <f t="shared" si="1"/>
        <v>6.2942577730456639E-4</v>
      </c>
    </row>
    <row r="5" spans="1:8">
      <c r="A5" s="6" t="s">
        <v>6</v>
      </c>
      <c r="B5" s="3">
        <v>0.2158450106343584</v>
      </c>
      <c r="C5" s="3">
        <v>0.32098765432098758</v>
      </c>
      <c r="D5" s="3">
        <f t="shared" si="0"/>
        <v>6.9283583660411319E-2</v>
      </c>
      <c r="E5" s="3">
        <f t="shared" si="1"/>
        <v>4.8002149648292145E-3</v>
      </c>
    </row>
    <row r="6" spans="1:8">
      <c r="A6" s="6" t="s">
        <v>7</v>
      </c>
      <c r="B6" s="3">
        <v>0.19019140527271869</v>
      </c>
      <c r="C6" s="3">
        <v>0.1391263057929725</v>
      </c>
      <c r="D6" s="3">
        <f t="shared" si="0"/>
        <v>2.6460627609167422E-2</v>
      </c>
      <c r="E6" s="3">
        <f t="shared" si="1"/>
        <v>7.0016481347103324E-4</v>
      </c>
      <c r="G6" s="3" t="s">
        <v>17</v>
      </c>
      <c r="H6" s="3">
        <f>SUM(B10:F14)</f>
        <v>3.7955288998624138E-2</v>
      </c>
    </row>
    <row r="7" spans="1:8">
      <c r="A7" s="6" t="s">
        <v>8</v>
      </c>
      <c r="B7" s="3">
        <v>0.1966619164599013</v>
      </c>
      <c r="C7" s="3">
        <v>0.13271604938271611</v>
      </c>
      <c r="D7" s="3">
        <f t="shared" si="0"/>
        <v>2.6100192616591852E-2</v>
      </c>
      <c r="E7" s="3">
        <f t="shared" si="1"/>
        <v>6.8122005462319579E-4</v>
      </c>
      <c r="G7" s="3" t="s">
        <v>18</v>
      </c>
      <c r="H7" s="3">
        <f>SUM(B10,C11,D12,E13,F14)</f>
        <v>9.104325284569276E-3</v>
      </c>
    </row>
    <row r="8" spans="1:8">
      <c r="G8" s="5" t="s">
        <v>19</v>
      </c>
      <c r="H8" s="5">
        <f>H6-H7</f>
        <v>2.8850963714054864E-2</v>
      </c>
    </row>
    <row r="9" spans="1:8">
      <c r="A9" s="3" t="s">
        <v>20</v>
      </c>
      <c r="B9" s="6" t="s">
        <v>4</v>
      </c>
      <c r="C9" s="6" t="s">
        <v>5</v>
      </c>
      <c r="D9" s="6" t="s">
        <v>6</v>
      </c>
      <c r="E9" s="6" t="s">
        <v>7</v>
      </c>
      <c r="F9" s="6" t="s">
        <v>8</v>
      </c>
    </row>
    <row r="10" spans="1:8">
      <c r="A10" s="6" t="s">
        <v>4</v>
      </c>
      <c r="B10" s="3">
        <f>INDEX($D$3:$D$7, MATCH($A10, $A$3:$A$7, 0)) * INDEX($D$3:$D$7, MATCH(B$9, $A$3:$A$7, 0))</f>
        <v>2.2932996743412659E-3</v>
      </c>
      <c r="C10" s="3">
        <f>INDEX($D$3:$D$7, MATCH($A10, $A$3:$A$7, 0)) * INDEX($D$3:$D$7, MATCH(C$9, $A$3:$A$7, 0))</f>
        <v>1.2014416049540488E-3</v>
      </c>
      <c r="D10" s="3">
        <f>INDEX($D$3:$D$7, MATCH($A10, $A$3:$A$7, 0)) * INDEX($D$3:$D$7, MATCH(D$9, $A$3:$A$7, 0))</f>
        <v>3.3178805607813715E-3</v>
      </c>
      <c r="E10" s="3">
        <f>INDEX($D$3:$D$7, MATCH($A10, $A$3:$A$7, 0)) * INDEX($D$3:$D$7, MATCH(E$9, $A$3:$A$7, 0))</f>
        <v>1.2671573456829795E-3</v>
      </c>
      <c r="F10" s="3">
        <f>INDEX($D$3:$D$7, MATCH($A10, $A$3:$A$7, 0)) * INDEX($D$3:$D$7, MATCH(F$9, $A$3:$A$7, 0))</f>
        <v>1.2498966874994566E-3</v>
      </c>
      <c r="G10" s="5" t="s">
        <v>21</v>
      </c>
      <c r="H10" s="5">
        <f>H3/H8</f>
        <v>0.22327382620739794</v>
      </c>
    </row>
    <row r="11" spans="1:8">
      <c r="A11" s="6" t="s">
        <v>5</v>
      </c>
      <c r="B11" s="3">
        <f>INDEX($D$3:$D$7, MATCH($A11, $A$3:$A$7, 0)) * INDEX($D$3:$D$7, MATCH(B$9, $A$3:$A$7, 0))</f>
        <v>1.2014416049540488E-3</v>
      </c>
      <c r="C11" s="3">
        <f>INDEX($D$3:$D$7, MATCH($A11, $A$3:$A$7, 0)) * INDEX($D$3:$D$7, MATCH(C$9, $A$3:$A$7, 0))</f>
        <v>6.2942577730456639E-4</v>
      </c>
      <c r="D11" s="3">
        <f>INDEX($D$3:$D$7, MATCH($A11, $A$3:$A$7, 0)) * INDEX($D$3:$D$7, MATCH(D$9, $A$3:$A$7, 0))</f>
        <v>1.7382114472832815E-3</v>
      </c>
      <c r="E11" s="3">
        <f>INDEX($D$3:$D$7, MATCH($A11, $A$3:$A$7, 0)) * INDEX($D$3:$D$7, MATCH(E$9, $A$3:$A$7, 0))</f>
        <v>6.6385373536669348E-4</v>
      </c>
      <c r="F11" s="3">
        <f>INDEX($D$3:$D$7, MATCH($A11, $A$3:$A$7, 0)) * INDEX($D$3:$D$7, MATCH(F$9, $A$3:$A$7, 0))</f>
        <v>6.5481101273318868E-4</v>
      </c>
    </row>
    <row r="12" spans="1:8">
      <c r="A12" s="6" t="s">
        <v>6</v>
      </c>
      <c r="B12" s="3">
        <f>INDEX($D$3:$D$7, MATCH($A12, $A$3:$A$7, 0)) * INDEX($D$3:$D$7, MATCH(B$9, $A$3:$A$7, 0))</f>
        <v>3.3178805607813715E-3</v>
      </c>
      <c r="C12" s="3">
        <f>INDEX($D$3:$D$7, MATCH($A12, $A$3:$A$7, 0)) * INDEX($D$3:$D$7, MATCH(C$9, $A$3:$A$7, 0))</f>
        <v>1.7382114472832815E-3</v>
      </c>
      <c r="D12" s="3">
        <f>INDEX($D$3:$D$7, MATCH($A12, $A$3:$A$7, 0)) * INDEX($D$3:$D$7, MATCH(D$9, $A$3:$A$7, 0))</f>
        <v>4.8002149648292145E-3</v>
      </c>
      <c r="E12" s="3">
        <f>INDEX($D$3:$D$7, MATCH($A12, $A$3:$A$7, 0)) * INDEX($D$3:$D$7, MATCH(E$9, $A$3:$A$7, 0))</f>
        <v>1.8332871066667406E-3</v>
      </c>
      <c r="F12" s="3">
        <f>INDEX($D$3:$D$7, MATCH($A12, $A$3:$A$7, 0)) * INDEX($D$3:$D$7, MATCH(F$9, $A$3:$A$7, 0))</f>
        <v>1.8083148787044914E-3</v>
      </c>
    </row>
    <row r="13" spans="1:8">
      <c r="A13" s="6" t="s">
        <v>7</v>
      </c>
      <c r="B13" s="3">
        <f>INDEX($D$3:$D$7, MATCH($A13, $A$3:$A$7, 0)) * INDEX($D$3:$D$7, MATCH(B$9, $A$3:$A$7, 0))</f>
        <v>1.2671573456829795E-3</v>
      </c>
      <c r="C13" s="3">
        <f>INDEX($D$3:$D$7, MATCH($A13, $A$3:$A$7, 0)) * INDEX($D$3:$D$7, MATCH(C$9, $A$3:$A$7, 0))</f>
        <v>6.6385373536669348E-4</v>
      </c>
      <c r="D13" s="3">
        <f>INDEX($D$3:$D$7, MATCH($A13, $A$3:$A$7, 0)) * INDEX($D$3:$D$7, MATCH(D$9, $A$3:$A$7, 0))</f>
        <v>1.8332871066667406E-3</v>
      </c>
      <c r="E13" s="3">
        <f>INDEX($D$3:$D$7, MATCH($A13, $A$3:$A$7, 0)) * INDEX($D$3:$D$7, MATCH(E$9, $A$3:$A$7, 0))</f>
        <v>7.0016481347103324E-4</v>
      </c>
      <c r="F13" s="3">
        <f>INDEX($D$3:$D$7, MATCH($A13, $A$3:$A$7, 0)) * INDEX($D$3:$D$7, MATCH(F$9, $A$3:$A$7, 0))</f>
        <v>6.9062747735517804E-4</v>
      </c>
    </row>
    <row r="14" spans="1:8">
      <c r="A14" s="6" t="s">
        <v>8</v>
      </c>
      <c r="B14" s="3">
        <f>INDEX($D$3:$D$7, MATCH($A14, $A$3:$A$7, 0)) * INDEX($D$3:$D$7, MATCH(B$9, $A$3:$A$7, 0))</f>
        <v>1.2498966874994566E-3</v>
      </c>
      <c r="C14" s="3">
        <f>INDEX($D$3:$D$7, MATCH($A14, $A$3:$A$7, 0)) * INDEX($D$3:$D$7, MATCH(C$9, $A$3:$A$7, 0))</f>
        <v>6.5481101273318868E-4</v>
      </c>
      <c r="D14" s="3">
        <f>INDEX($D$3:$D$7, MATCH($A14, $A$3:$A$7, 0)) * INDEX($D$3:$D$7, MATCH(D$9, $A$3:$A$7, 0))</f>
        <v>1.8083148787044914E-3</v>
      </c>
      <c r="E14" s="3">
        <f>INDEX($D$3:$D$7, MATCH($A14, $A$3:$A$7, 0)) * INDEX($D$3:$D$7, MATCH(E$9, $A$3:$A$7, 0))</f>
        <v>6.9062747735517804E-4</v>
      </c>
      <c r="F14" s="3">
        <f>INDEX($D$3:$D$7, MATCH($A14, $A$3:$A$7, 0)) * INDEX($D$3:$D$7, MATCH(F$9, $A$3:$A$7, 0))</f>
        <v>6.8122005462319579E-4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s="1" t="s">
        <v>9</v>
      </c>
      <c r="B1" s="1" t="s">
        <v>10</v>
      </c>
    </row>
    <row r="2" spans="1:2">
      <c r="A2" t="s">
        <v>11</v>
      </c>
      <c r="B2">
        <v>0.22327382620739841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H17" sqref="H17"/>
    </sheetView>
  </sheetViews>
  <sheetFormatPr defaultRowHeight="15"/>
  <cols>
    <col min="4" max="4" width="12.140625" bestFit="1" customWidth="1"/>
    <col min="5" max="5" width="20" bestFit="1" customWidth="1"/>
  </cols>
  <sheetData>
    <row r="1" spans="1:5">
      <c r="A1" s="1" t="s">
        <v>0</v>
      </c>
      <c r="B1" s="1" t="s">
        <v>1</v>
      </c>
      <c r="C1" s="1" t="s">
        <v>2</v>
      </c>
      <c r="D1" s="2" t="s">
        <v>12</v>
      </c>
      <c r="E1" s="2" t="s">
        <v>13</v>
      </c>
    </row>
    <row r="2" spans="1:5">
      <c r="A2" t="s">
        <v>3</v>
      </c>
      <c r="B2">
        <v>0.12468356083613071</v>
      </c>
      <c r="C2">
        <v>1</v>
      </c>
      <c r="D2">
        <f>C2*B2</f>
        <v>0.12468356083613071</v>
      </c>
      <c r="E2">
        <f>D2*D2</f>
        <v>1.5545990342777106E-2</v>
      </c>
    </row>
    <row r="3" spans="1:5">
      <c r="A3" t="s">
        <v>4</v>
      </c>
      <c r="B3">
        <v>0.17516802158204081</v>
      </c>
      <c r="C3">
        <v>0.27338556505223183</v>
      </c>
      <c r="D3">
        <f t="shared" ref="D3:D7" si="0">C3*B3</f>
        <v>4.7888408559287769E-2</v>
      </c>
      <c r="E3">
        <f t="shared" ref="E3:E7" si="1">D3*D3</f>
        <v>2.2932996743412659E-3</v>
      </c>
    </row>
    <row r="4" spans="1:5">
      <c r="A4" t="s">
        <v>5</v>
      </c>
      <c r="B4">
        <v>0.1875282516169802</v>
      </c>
      <c r="C4">
        <v>0.13378442545109209</v>
      </c>
      <c r="D4">
        <f t="shared" si="0"/>
        <v>2.5088359398425526E-2</v>
      </c>
      <c r="E4">
        <f t="shared" si="1"/>
        <v>6.2942577730456639E-4</v>
      </c>
    </row>
    <row r="5" spans="1:5">
      <c r="A5" t="s">
        <v>6</v>
      </c>
      <c r="B5">
        <v>0.2158450106343584</v>
      </c>
      <c r="C5">
        <v>0.32098765432098758</v>
      </c>
      <c r="D5">
        <f t="shared" si="0"/>
        <v>6.9283583660411319E-2</v>
      </c>
      <c r="E5">
        <f t="shared" si="1"/>
        <v>4.8002149648292145E-3</v>
      </c>
    </row>
    <row r="6" spans="1:5">
      <c r="A6" t="s">
        <v>7</v>
      </c>
      <c r="B6">
        <v>0.19019140527271869</v>
      </c>
      <c r="C6">
        <v>0.1391263057929725</v>
      </c>
      <c r="D6">
        <f t="shared" si="0"/>
        <v>2.6460627609167422E-2</v>
      </c>
      <c r="E6">
        <f t="shared" si="1"/>
        <v>7.0016481347103324E-4</v>
      </c>
    </row>
    <row r="7" spans="1:5">
      <c r="A7" t="s">
        <v>8</v>
      </c>
      <c r="B7">
        <v>0.1966619164599013</v>
      </c>
      <c r="C7">
        <v>0.13271604938271611</v>
      </c>
      <c r="D7">
        <f t="shared" si="0"/>
        <v>2.6100192616591852E-2</v>
      </c>
      <c r="E7">
        <f t="shared" si="1"/>
        <v>6.8122005462319579E-4</v>
      </c>
    </row>
    <row r="17" spans="8:8">
      <c r="H17">
        <f>INDEX($D$1:$D$7, MATCH(A5, $A$1:$A$7, 0))</f>
        <v>6.9283583660411319E-2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IV and Weights</vt:lpstr>
      <vt:lpstr>Correlation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vinayak</cp:lastModifiedBy>
  <dcterms:created xsi:type="dcterms:W3CDTF">2024-11-14T04:20:31Z</dcterms:created>
  <dcterms:modified xsi:type="dcterms:W3CDTF">2024-11-14T11:04:59Z</dcterms:modified>
</cp:coreProperties>
</file>