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V and Weights" sheetId="1" r:id="rId1"/>
    <sheet name="Correlation Matrix" sheetId="2" r:id="rId2"/>
  </sheets>
  <calcPr calcId="124519"/>
</workbook>
</file>

<file path=xl/calcChain.xml><?xml version="1.0" encoding="utf-8"?>
<calcChain xmlns="http://schemas.openxmlformats.org/spreadsheetml/2006/main">
  <c r="I26" i="1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C74"/>
  <c r="D74"/>
  <c r="E74"/>
  <c r="F74"/>
  <c r="G74"/>
  <c r="H74"/>
  <c r="I74"/>
  <c r="J74"/>
  <c r="K74"/>
  <c r="L74"/>
  <c r="M74"/>
  <c r="B74"/>
  <c r="C3"/>
  <c r="E3" s="1"/>
  <c r="C4"/>
  <c r="E4" s="1"/>
  <c r="B131" s="1"/>
  <c r="C5"/>
  <c r="E5" s="1"/>
  <c r="C6"/>
  <c r="E6" s="1"/>
  <c r="F6" s="1"/>
  <c r="C7"/>
  <c r="E7" s="1"/>
  <c r="F7" s="1"/>
  <c r="C8"/>
  <c r="E8" s="1"/>
  <c r="C9"/>
  <c r="E9" s="1"/>
  <c r="F9" s="1"/>
  <c r="C10"/>
  <c r="E10" s="1"/>
  <c r="C11"/>
  <c r="E11" s="1"/>
  <c r="C12"/>
  <c r="E12" s="1"/>
  <c r="F12" s="1"/>
  <c r="C13"/>
  <c r="E13" s="1"/>
  <c r="J140" s="1"/>
  <c r="C14"/>
  <c r="E14" s="1"/>
  <c r="C2"/>
  <c r="E2" s="1"/>
  <c r="F2" s="1"/>
  <c r="B23" s="1"/>
  <c r="D3"/>
  <c r="D4"/>
  <c r="D5"/>
  <c r="D6"/>
  <c r="D7"/>
  <c r="D8"/>
  <c r="D9"/>
  <c r="D10"/>
  <c r="D11"/>
  <c r="D12"/>
  <c r="D13"/>
  <c r="D14"/>
  <c r="D2"/>
  <c r="E135" l="1"/>
  <c r="L58"/>
  <c r="K58"/>
  <c r="M58"/>
  <c r="F11"/>
  <c r="L61"/>
  <c r="K61"/>
  <c r="J61"/>
  <c r="C130"/>
  <c r="B130"/>
  <c r="J132"/>
  <c r="L55"/>
  <c r="H137"/>
  <c r="M137"/>
  <c r="F14"/>
  <c r="K64"/>
  <c r="I64"/>
  <c r="J64"/>
  <c r="H140"/>
  <c r="F140"/>
  <c r="M61"/>
  <c r="M64"/>
  <c r="B138"/>
  <c r="L137"/>
  <c r="K137"/>
  <c r="J137"/>
  <c r="E53"/>
  <c r="L64"/>
  <c r="I140"/>
  <c r="F8"/>
  <c r="I137"/>
  <c r="G140"/>
  <c r="F10"/>
  <c r="F13"/>
  <c r="F135"/>
  <c r="K132"/>
  <c r="K53"/>
  <c r="M139"/>
  <c r="C135"/>
  <c r="E62"/>
  <c r="L53"/>
  <c r="D53"/>
  <c r="B135"/>
  <c r="B57"/>
  <c r="B60"/>
  <c r="K139"/>
  <c r="C56"/>
  <c r="D59"/>
  <c r="F59"/>
  <c r="F137"/>
  <c r="J139"/>
  <c r="D135"/>
  <c r="F53"/>
  <c r="F56"/>
  <c r="D140"/>
  <c r="I53"/>
  <c r="H62"/>
  <c r="L139"/>
  <c r="B61"/>
  <c r="F134"/>
  <c r="B137"/>
  <c r="B62"/>
  <c r="L62"/>
  <c r="M59"/>
  <c r="C57"/>
  <c r="D54"/>
  <c r="I131"/>
  <c r="E134"/>
  <c r="M136"/>
  <c r="I139"/>
  <c r="G132"/>
  <c r="E132"/>
  <c r="G62"/>
  <c r="J59"/>
  <c r="L136"/>
  <c r="H139"/>
  <c r="C62"/>
  <c r="L134"/>
  <c r="K59"/>
  <c r="G131"/>
  <c r="C134"/>
  <c r="K136"/>
  <c r="G139"/>
  <c r="K134"/>
  <c r="D137"/>
  <c r="M62"/>
  <c r="D63"/>
  <c r="E60"/>
  <c r="F57"/>
  <c r="G54"/>
  <c r="F131"/>
  <c r="B134"/>
  <c r="J136"/>
  <c r="F139"/>
  <c r="C59"/>
  <c r="M131"/>
  <c r="C54"/>
  <c r="F60"/>
  <c r="G57"/>
  <c r="H54"/>
  <c r="E131"/>
  <c r="M133"/>
  <c r="I136"/>
  <c r="E139"/>
  <c r="M141"/>
  <c r="C53"/>
  <c r="I56"/>
  <c r="H134"/>
  <c r="H131"/>
  <c r="I54"/>
  <c r="H136"/>
  <c r="D139"/>
  <c r="L141"/>
  <c r="M55"/>
  <c r="H132"/>
  <c r="D62"/>
  <c r="B55"/>
  <c r="B132"/>
  <c r="B59"/>
  <c r="D57"/>
  <c r="H57"/>
  <c r="H60"/>
  <c r="I57"/>
  <c r="J54"/>
  <c r="C131"/>
  <c r="K133"/>
  <c r="G136"/>
  <c r="C139"/>
  <c r="K141"/>
  <c r="G53"/>
  <c r="F62"/>
  <c r="L131"/>
  <c r="K62"/>
  <c r="H63"/>
  <c r="J141"/>
  <c r="D56"/>
  <c r="B56"/>
  <c r="C137"/>
  <c r="J60"/>
  <c r="M138"/>
  <c r="I141"/>
  <c r="H56"/>
  <c r="E137"/>
  <c r="M56"/>
  <c r="H141"/>
  <c r="J53"/>
  <c r="K56"/>
  <c r="D134"/>
  <c r="B139"/>
  <c r="K138"/>
  <c r="G141"/>
  <c r="E140"/>
  <c r="C132"/>
  <c r="L56"/>
  <c r="B64"/>
  <c r="F136"/>
  <c r="M54"/>
  <c r="F141"/>
  <c r="H53"/>
  <c r="J134"/>
  <c r="J131"/>
  <c r="D131"/>
  <c r="K57"/>
  <c r="L130"/>
  <c r="C136"/>
  <c r="E55"/>
  <c r="I138"/>
  <c r="E141"/>
  <c r="F132"/>
  <c r="G137"/>
  <c r="B58"/>
  <c r="G134"/>
  <c r="E57"/>
  <c r="K54"/>
  <c r="J63"/>
  <c r="M57"/>
  <c r="F133"/>
  <c r="H130"/>
  <c r="L135"/>
  <c r="H138"/>
  <c r="D141"/>
  <c r="E56"/>
  <c r="C140"/>
  <c r="J56"/>
  <c r="J62"/>
  <c r="E54"/>
  <c r="E63"/>
  <c r="I60"/>
  <c r="M130"/>
  <c r="L57"/>
  <c r="K63"/>
  <c r="M60"/>
  <c r="M63"/>
  <c r="I130"/>
  <c r="E58"/>
  <c r="E61"/>
  <c r="F58"/>
  <c r="G55"/>
  <c r="G130"/>
  <c r="C133"/>
  <c r="K135"/>
  <c r="G138"/>
  <c r="C141"/>
  <c r="B54"/>
  <c r="H59"/>
  <c r="I134"/>
  <c r="K131"/>
  <c r="D60"/>
  <c r="L133"/>
  <c r="J57"/>
  <c r="I133"/>
  <c r="D136"/>
  <c r="K130"/>
  <c r="C58"/>
  <c r="J138"/>
  <c r="E133"/>
  <c r="E64"/>
  <c r="G58"/>
  <c r="H55"/>
  <c r="F130"/>
  <c r="B133"/>
  <c r="J135"/>
  <c r="F138"/>
  <c r="B141"/>
  <c r="B63"/>
  <c r="G60"/>
  <c r="I63"/>
  <c r="H133"/>
  <c r="C55"/>
  <c r="J130"/>
  <c r="C61"/>
  <c r="D61"/>
  <c r="F3"/>
  <c r="B24" s="1"/>
  <c r="B25" s="1"/>
  <c r="I55"/>
  <c r="M132"/>
  <c r="I135"/>
  <c r="E138"/>
  <c r="M140"/>
  <c r="E59"/>
  <c r="M134"/>
  <c r="D132"/>
  <c r="G59"/>
  <c r="B140"/>
  <c r="I59"/>
  <c r="I62"/>
  <c r="M53"/>
  <c r="L59"/>
  <c r="C63"/>
  <c r="F54"/>
  <c r="F63"/>
  <c r="G63"/>
  <c r="J133"/>
  <c r="L54"/>
  <c r="E136"/>
  <c r="L138"/>
  <c r="L60"/>
  <c r="G133"/>
  <c r="L63"/>
  <c r="D55"/>
  <c r="B136"/>
  <c r="D58"/>
  <c r="M135"/>
  <c r="C64"/>
  <c r="F55"/>
  <c r="D133"/>
  <c r="F4"/>
  <c r="D64"/>
  <c r="F61"/>
  <c r="F64"/>
  <c r="G61"/>
  <c r="H58"/>
  <c r="E130"/>
  <c r="F5"/>
  <c r="G64"/>
  <c r="H61"/>
  <c r="I58"/>
  <c r="J55"/>
  <c r="D130"/>
  <c r="L132"/>
  <c r="H135"/>
  <c r="D138"/>
  <c r="L140"/>
  <c r="I132"/>
  <c r="G56"/>
  <c r="C60"/>
  <c r="B53"/>
  <c r="K60"/>
  <c r="H64"/>
  <c r="I61"/>
  <c r="J58"/>
  <c r="K55"/>
  <c r="G135"/>
  <c r="C138"/>
  <c r="K140"/>
  <c r="B89" l="1"/>
  <c r="B90"/>
  <c r="B91" l="1"/>
  <c r="B94" s="1"/>
</calcChain>
</file>

<file path=xl/sharedStrings.xml><?xml version="1.0" encoding="utf-8"?>
<sst xmlns="http://schemas.openxmlformats.org/spreadsheetml/2006/main" count="158" uniqueCount="35">
  <si>
    <t>Stock</t>
  </si>
  <si>
    <t>IV</t>
  </si>
  <si>
    <t>Weight</t>
  </si>
  <si>
    <t>BANKNIFTY</t>
  </si>
  <si>
    <t>PNB</t>
  </si>
  <si>
    <t>ICICIBANK</t>
  </si>
  <si>
    <t>AUBANK</t>
  </si>
  <si>
    <t>BANKBARODA</t>
  </si>
  <si>
    <t>FEDERALBNK</t>
  </si>
  <si>
    <t>IDFCFIRSTB</t>
  </si>
  <si>
    <t>SBIN</t>
  </si>
  <si>
    <t>INDUSINDBK</t>
  </si>
  <si>
    <t>HDFCBANK</t>
  </si>
  <si>
    <t>KOTAKBANK</t>
  </si>
  <si>
    <t>BANDHANBNK</t>
  </si>
  <si>
    <t>AXISBANK</t>
  </si>
  <si>
    <t>numerator</t>
  </si>
  <si>
    <t>bnf iv**2</t>
  </si>
  <si>
    <t>IV**2</t>
  </si>
  <si>
    <t>Weighted IV</t>
  </si>
  <si>
    <t>Weighted IV **2</t>
  </si>
  <si>
    <t>sum of component weighted iv squared</t>
  </si>
  <si>
    <t>s1</t>
  </si>
  <si>
    <t>s2</t>
  </si>
  <si>
    <t>corr(s1, s2)</t>
  </si>
  <si>
    <t>$E$3 * $E4 *INDEX($B$35:$M$46, MATCH($A$3, $A$35:$A$46, 0), MATCH($A4, $B$34:$M$34, 0))</t>
  </si>
  <si>
    <t>CORRELATIONS</t>
  </si>
  <si>
    <t>IV PRODUCT</t>
  </si>
  <si>
    <t>Weighted IV Product</t>
  </si>
  <si>
    <t>sum of all the pairs</t>
  </si>
  <si>
    <t>sum of diagonal</t>
  </si>
  <si>
    <t>denominator</t>
  </si>
  <si>
    <t>dirty correlation (IC)</t>
  </si>
  <si>
    <t>timestamp</t>
  </si>
  <si>
    <t>Correlation * Weighted IV Product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</si>
</sst>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1"/>
  <sheetViews>
    <sheetView tabSelected="1" workbookViewId="0">
      <selection activeCell="I10" sqref="I10"/>
    </sheetView>
  </sheetViews>
  <sheetFormatPr defaultRowHeight="15"/>
  <cols>
    <col min="1" max="1" width="16.28515625" style="4" customWidth="1"/>
    <col min="2" max="2" width="11.5703125" style="4" bestFit="1" customWidth="1"/>
    <col min="3" max="3" width="11.85546875" style="4" customWidth="1"/>
    <col min="4" max="4" width="11.5703125" style="4" bestFit="1" customWidth="1"/>
    <col min="5" max="7" width="15.28515625" style="4" customWidth="1"/>
    <col min="8" max="8" width="18.7109375" style="4" customWidth="1"/>
    <col min="9" max="9" width="18" style="4" customWidth="1"/>
    <col min="10" max="10" width="18.140625" style="4" customWidth="1"/>
    <col min="11" max="11" width="23.140625" style="4" customWidth="1"/>
    <col min="12" max="12" width="17.140625" style="4" customWidth="1"/>
    <col min="13" max="13" width="17.85546875" style="4" customWidth="1"/>
    <col min="14" max="14" width="16.42578125" style="4" customWidth="1"/>
    <col min="15" max="15" width="13.85546875" style="4" customWidth="1"/>
    <col min="16" max="16" width="40.5703125" style="4" customWidth="1"/>
    <col min="17" max="17" width="18.5703125" style="4" customWidth="1"/>
    <col min="18" max="18" width="12.42578125" style="4" customWidth="1"/>
    <col min="19" max="19" width="14.85546875" style="4" customWidth="1"/>
    <col min="20" max="20" width="16.42578125" style="4" customWidth="1"/>
    <col min="21" max="21" width="14.140625" style="4" customWidth="1"/>
    <col min="22" max="22" width="14.5703125" style="4" customWidth="1"/>
    <col min="23" max="16384" width="9.140625" style="4"/>
  </cols>
  <sheetData>
    <row r="1" spans="1:16" s="4" customFormat="1" ht="30">
      <c r="A1" s="2" t="s">
        <v>0</v>
      </c>
      <c r="B1" s="2" t="s">
        <v>1</v>
      </c>
      <c r="C1" s="2" t="s">
        <v>2</v>
      </c>
      <c r="D1" s="3" t="s">
        <v>18</v>
      </c>
      <c r="E1" s="3" t="s">
        <v>19</v>
      </c>
      <c r="F1" s="3" t="s">
        <v>20</v>
      </c>
      <c r="G1" s="2" t="s">
        <v>2</v>
      </c>
    </row>
    <row r="2" spans="1:16" s="4" customFormat="1">
      <c r="A2" s="4" t="s">
        <v>3</v>
      </c>
      <c r="B2" s="4">
        <v>0.1922553996431412</v>
      </c>
      <c r="C2" s="4">
        <f>G2</f>
        <v>1</v>
      </c>
      <c r="D2" s="4">
        <f>B2*B2</f>
        <v>3.6962138691943938E-2</v>
      </c>
      <c r="E2" s="4">
        <f>$B2*$C2</f>
        <v>0.1922553996431412</v>
      </c>
      <c r="F2" s="4">
        <f>E2*E2</f>
        <v>3.6962138691943938E-2</v>
      </c>
      <c r="G2" s="4">
        <v>1</v>
      </c>
      <c r="K2" s="5"/>
    </row>
    <row r="3" spans="1:16" s="4" customFormat="1">
      <c r="A3" s="4" t="s">
        <v>4</v>
      </c>
      <c r="B3" s="4">
        <v>0.38061714459413187</v>
      </c>
      <c r="C3" s="4">
        <f t="shared" ref="C3:C14" si="0">G3</f>
        <v>9.1000000000000004E-3</v>
      </c>
      <c r="D3" s="4">
        <f t="shared" ref="D3:D14" si="1">B3*B3</f>
        <v>0.14486941075899029</v>
      </c>
      <c r="E3" s="4">
        <f t="shared" ref="E3:E14" si="2">$B3*$C3</f>
        <v>3.4636160158066E-3</v>
      </c>
      <c r="F3" s="4">
        <f t="shared" ref="F3:F14" si="3">E3*E3</f>
        <v>1.1996635904951987E-5</v>
      </c>
      <c r="G3" s="4">
        <v>9.1000000000000004E-3</v>
      </c>
    </row>
    <row r="4" spans="1:16" s="4" customFormat="1">
      <c r="A4" s="4" t="s">
        <v>5</v>
      </c>
      <c r="B4" s="4">
        <v>0.18292786162539831</v>
      </c>
      <c r="C4" s="4">
        <f t="shared" si="0"/>
        <v>0.2303</v>
      </c>
      <c r="D4" s="4">
        <f t="shared" si="1"/>
        <v>3.346260255884087E-2</v>
      </c>
      <c r="E4" s="4">
        <f t="shared" si="2"/>
        <v>4.212828653232923E-2</v>
      </c>
      <c r="F4" s="4">
        <f>E4*E4</f>
        <v>1.7747925261500325E-3</v>
      </c>
      <c r="G4" s="4">
        <v>0.2303</v>
      </c>
    </row>
    <row r="5" spans="1:16" s="4" customFormat="1">
      <c r="A5" s="4" t="s">
        <v>6</v>
      </c>
      <c r="B5" s="4">
        <v>0.27332303622624488</v>
      </c>
      <c r="C5" s="4">
        <f t="shared" si="0"/>
        <v>2.69E-2</v>
      </c>
      <c r="D5" s="4">
        <f t="shared" si="1"/>
        <v>7.4705482131933162E-2</v>
      </c>
      <c r="E5" s="4">
        <f t="shared" si="2"/>
        <v>7.352389674485987E-3</v>
      </c>
      <c r="F5" s="4">
        <f t="shared" si="3"/>
        <v>5.405763392548816E-5</v>
      </c>
      <c r="G5" s="4">
        <v>2.69E-2</v>
      </c>
    </row>
    <row r="6" spans="1:16" s="4" customFormat="1">
      <c r="A6" s="4" t="s">
        <v>7</v>
      </c>
      <c r="B6" s="4">
        <v>0.33678634006490221</v>
      </c>
      <c r="C6" s="4">
        <f t="shared" si="0"/>
        <v>1.84E-2</v>
      </c>
      <c r="D6" s="4">
        <f t="shared" si="1"/>
        <v>0.11342503885431196</v>
      </c>
      <c r="E6" s="4">
        <f t="shared" si="2"/>
        <v>6.1968686571942004E-3</v>
      </c>
      <c r="F6" s="4">
        <f t="shared" si="3"/>
        <v>3.8401181154515854E-5</v>
      </c>
      <c r="G6" s="4">
        <v>1.84E-2</v>
      </c>
    </row>
    <row r="7" spans="1:16" s="4" customFormat="1">
      <c r="A7" s="4" t="s">
        <v>8</v>
      </c>
      <c r="B7" s="4">
        <v>0.26754027965322841</v>
      </c>
      <c r="C7" s="4">
        <f t="shared" si="0"/>
        <v>1.6799999999999999E-2</v>
      </c>
      <c r="D7" s="4">
        <f t="shared" si="1"/>
        <v>7.1577801236927668E-2</v>
      </c>
      <c r="E7" s="4">
        <f t="shared" si="2"/>
        <v>4.4946766981742367E-3</v>
      </c>
      <c r="F7" s="4">
        <f t="shared" si="3"/>
        <v>2.020211862111046E-5</v>
      </c>
      <c r="G7" s="4">
        <v>1.6799999999999999E-2</v>
      </c>
    </row>
    <row r="8" spans="1:16" s="4" customFormat="1">
      <c r="A8" s="4" t="s">
        <v>9</v>
      </c>
      <c r="B8" s="4">
        <v>0.31511646615120031</v>
      </c>
      <c r="C8" s="4">
        <f t="shared" si="0"/>
        <v>1.0800000000000001E-2</v>
      </c>
      <c r="D8" s="4">
        <f t="shared" si="1"/>
        <v>9.9298387239620575E-2</v>
      </c>
      <c r="E8" s="4">
        <f t="shared" si="2"/>
        <v>3.4032578344329635E-3</v>
      </c>
      <c r="F8" s="4">
        <f t="shared" si="3"/>
        <v>1.1582163887629345E-5</v>
      </c>
      <c r="G8" s="4">
        <v>1.0800000000000001E-2</v>
      </c>
    </row>
    <row r="9" spans="1:16" s="4" customFormat="1" ht="45">
      <c r="A9" s="4" t="s">
        <v>10</v>
      </c>
      <c r="B9" s="4">
        <v>0.25640128201759083</v>
      </c>
      <c r="C9" s="4">
        <f t="shared" si="0"/>
        <v>0.11269999999999999</v>
      </c>
      <c r="D9" s="4">
        <f t="shared" si="1"/>
        <v>6.5741617420264145E-2</v>
      </c>
      <c r="E9" s="4">
        <f t="shared" si="2"/>
        <v>2.8896424483382484E-2</v>
      </c>
      <c r="F9" s="4">
        <f t="shared" si="3"/>
        <v>8.3500334792382665E-4</v>
      </c>
      <c r="G9" s="4">
        <v>0.11269999999999999</v>
      </c>
      <c r="P9" s="4" t="s">
        <v>25</v>
      </c>
    </row>
    <row r="10" spans="1:16" s="4" customFormat="1">
      <c r="A10" s="4" t="s">
        <v>11</v>
      </c>
      <c r="B10" s="4">
        <v>0.22190117668441051</v>
      </c>
      <c r="C10" s="4">
        <f t="shared" si="0"/>
        <v>5.5800000000000002E-2</v>
      </c>
      <c r="D10" s="4">
        <f t="shared" si="1"/>
        <v>4.9240132213925966E-2</v>
      </c>
      <c r="E10" s="4">
        <f t="shared" si="2"/>
        <v>1.2382085658990107E-2</v>
      </c>
      <c r="F10" s="4">
        <f t="shared" si="3"/>
        <v>1.5331604526656846E-4</v>
      </c>
      <c r="G10" s="4">
        <v>5.5800000000000002E-2</v>
      </c>
    </row>
    <row r="11" spans="1:16" s="4" customFormat="1">
      <c r="A11" s="4" t="s">
        <v>12</v>
      </c>
      <c r="B11" s="4">
        <v>0.16388276921083941</v>
      </c>
      <c r="C11" s="4">
        <f t="shared" si="0"/>
        <v>0.27039999999999997</v>
      </c>
      <c r="D11" s="4">
        <f t="shared" si="1"/>
        <v>2.6857562044213256E-2</v>
      </c>
      <c r="E11" s="4">
        <f t="shared" si="2"/>
        <v>4.4313900794610971E-2</v>
      </c>
      <c r="F11" s="4">
        <f t="shared" si="3"/>
        <v>1.9637218036346227E-3</v>
      </c>
      <c r="G11" s="4">
        <v>0.27039999999999997</v>
      </c>
    </row>
    <row r="12" spans="1:16" s="4" customFormat="1">
      <c r="A12" s="4" t="s">
        <v>13</v>
      </c>
      <c r="B12" s="4">
        <v>0.19393948536418171</v>
      </c>
      <c r="C12" s="4">
        <f t="shared" si="0"/>
        <v>0.1172</v>
      </c>
      <c r="D12" s="4">
        <f t="shared" si="1"/>
        <v>3.7612523983323654E-2</v>
      </c>
      <c r="E12" s="4">
        <f t="shared" si="2"/>
        <v>2.2729707684682098E-2</v>
      </c>
      <c r="F12" s="4">
        <f t="shared" si="3"/>
        <v>5.1663961143109634E-4</v>
      </c>
      <c r="G12" s="4">
        <v>0.1172</v>
      </c>
    </row>
    <row r="13" spans="1:16" s="4" customFormat="1">
      <c r="A13" s="4" t="s">
        <v>14</v>
      </c>
      <c r="B13" s="4">
        <v>0.35517006232887649</v>
      </c>
      <c r="C13" s="4">
        <f t="shared" si="0"/>
        <v>1.9800000000000002E-2</v>
      </c>
      <c r="D13" s="4">
        <f t="shared" si="1"/>
        <v>0.12614577317469802</v>
      </c>
      <c r="E13" s="4">
        <f t="shared" si="2"/>
        <v>7.0323672341117555E-3</v>
      </c>
      <c r="F13" s="4">
        <f t="shared" si="3"/>
        <v>4.9454188915408624E-5</v>
      </c>
      <c r="G13" s="4">
        <v>1.9800000000000002E-2</v>
      </c>
    </row>
    <row r="14" spans="1:16" s="4" customFormat="1">
      <c r="A14" s="4" t="s">
        <v>15</v>
      </c>
      <c r="B14" s="4">
        <v>0.1922553996431412</v>
      </c>
      <c r="C14" s="4">
        <f t="shared" si="0"/>
        <v>0.1118</v>
      </c>
      <c r="D14" s="4">
        <f t="shared" si="1"/>
        <v>3.6962138691943938E-2</v>
      </c>
      <c r="E14" s="4">
        <f t="shared" si="2"/>
        <v>2.1494153680103184E-2</v>
      </c>
      <c r="F14" s="4">
        <f t="shared" si="3"/>
        <v>4.6199864242389325E-4</v>
      </c>
      <c r="G14" s="4">
        <v>0.1118</v>
      </c>
    </row>
    <row r="16" spans="1:16" s="4" customFormat="1">
      <c r="A16" s="4" t="s">
        <v>33</v>
      </c>
    </row>
    <row r="17" spans="1:9" s="4" customFormat="1">
      <c r="A17" s="6">
        <v>45138.510416666664</v>
      </c>
    </row>
    <row r="23" spans="1:9" s="4" customFormat="1">
      <c r="A23" s="4" t="s">
        <v>17</v>
      </c>
      <c r="B23" s="4">
        <f>F2</f>
        <v>3.6962138691943938E-2</v>
      </c>
    </row>
    <row r="24" spans="1:9" s="4" customFormat="1" ht="60">
      <c r="A24" s="4" t="s">
        <v>21</v>
      </c>
      <c r="B24" s="4">
        <f>SUM(F3, F14)</f>
        <v>4.7399527832884522E-4</v>
      </c>
    </row>
    <row r="25" spans="1:9" s="4" customFormat="1">
      <c r="A25" s="3" t="s">
        <v>16</v>
      </c>
      <c r="B25" s="3">
        <f>SUM(B23, -B24)</f>
        <v>3.6488143413615094E-2</v>
      </c>
      <c r="G25" s="3" t="s">
        <v>22</v>
      </c>
      <c r="H25" s="3" t="s">
        <v>23</v>
      </c>
      <c r="I25" s="3" t="s">
        <v>24</v>
      </c>
    </row>
    <row r="26" spans="1:9" s="4" customFormat="1">
      <c r="G26" s="3" t="s">
        <v>4</v>
      </c>
      <c r="H26" s="3" t="s">
        <v>6</v>
      </c>
      <c r="I26" s="3">
        <f>INDEX($B$35:$M$46, MATCH(G26, $A$35:$A$46, 0), MATCH(H26, $B$34:$M$34, 0))</f>
        <v>7.7539308024540551E-2</v>
      </c>
    </row>
    <row r="33" spans="1:13" s="4" customFormat="1">
      <c r="A33" s="7" t="s">
        <v>26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s="4" customFormat="1">
      <c r="A34" s="8"/>
      <c r="B34" s="9" t="s">
        <v>4</v>
      </c>
      <c r="C34" s="9" t="s">
        <v>5</v>
      </c>
      <c r="D34" s="9" t="s">
        <v>6</v>
      </c>
      <c r="E34" s="9" t="s">
        <v>7</v>
      </c>
      <c r="F34" s="9" t="s">
        <v>8</v>
      </c>
      <c r="G34" s="9" t="s">
        <v>9</v>
      </c>
      <c r="H34" s="9" t="s">
        <v>10</v>
      </c>
      <c r="I34" s="9" t="s">
        <v>11</v>
      </c>
      <c r="J34" s="9" t="s">
        <v>12</v>
      </c>
      <c r="K34" s="9" t="s">
        <v>13</v>
      </c>
      <c r="L34" s="9" t="s">
        <v>14</v>
      </c>
      <c r="M34" s="9" t="s">
        <v>15</v>
      </c>
    </row>
    <row r="35" spans="1:13" s="4" customFormat="1">
      <c r="A35" s="9" t="s">
        <v>4</v>
      </c>
      <c r="B35" s="8">
        <v>1</v>
      </c>
      <c r="C35" s="8">
        <v>0.12557599394484989</v>
      </c>
      <c r="D35" s="8">
        <v>7.7539308024540551E-2</v>
      </c>
      <c r="E35" s="8">
        <v>0.55311511687619697</v>
      </c>
      <c r="F35" s="8">
        <v>0.28595505264374971</v>
      </c>
      <c r="G35" s="8">
        <v>0.22064271448114239</v>
      </c>
      <c r="H35" s="8">
        <v>0.5630879958000039</v>
      </c>
      <c r="I35" s="8">
        <v>0.1172743461379879</v>
      </c>
      <c r="J35" s="8">
        <v>0.13331154366103351</v>
      </c>
      <c r="K35" s="8">
        <v>0.1315211374127391</v>
      </c>
      <c r="L35" s="8">
        <v>0.18222773641556389</v>
      </c>
      <c r="M35" s="8">
        <v>0.1993737282797173</v>
      </c>
    </row>
    <row r="36" spans="1:13" s="4" customFormat="1">
      <c r="A36" s="9" t="s">
        <v>5</v>
      </c>
      <c r="B36" s="8">
        <v>0.12557599394484989</v>
      </c>
      <c r="C36" s="8">
        <v>1</v>
      </c>
      <c r="D36" s="8">
        <v>0.140428345104706</v>
      </c>
      <c r="E36" s="8">
        <v>0.1135474712016766</v>
      </c>
      <c r="F36" s="8">
        <v>8.6189841405635986E-2</v>
      </c>
      <c r="G36" s="8">
        <v>4.9772436254768071E-2</v>
      </c>
      <c r="H36" s="8">
        <v>0.16494048308474851</v>
      </c>
      <c r="I36" s="8">
        <v>0.2162096557680733</v>
      </c>
      <c r="J36" s="8">
        <v>0.16543592766944001</v>
      </c>
      <c r="K36" s="8">
        <v>0.27210468113071917</v>
      </c>
      <c r="L36" s="8">
        <v>-6.6574722841554704E-2</v>
      </c>
      <c r="M36" s="8">
        <v>0.36975853008855841</v>
      </c>
    </row>
    <row r="37" spans="1:13" s="4" customFormat="1">
      <c r="A37" s="9" t="s">
        <v>6</v>
      </c>
      <c r="B37" s="8">
        <v>7.7539308024540551E-2</v>
      </c>
      <c r="C37" s="8">
        <v>0.140428345104706</v>
      </c>
      <c r="D37" s="8">
        <v>1</v>
      </c>
      <c r="E37" s="8">
        <v>0.1039696048071805</v>
      </c>
      <c r="F37" s="8">
        <v>7.5699696372520109E-2</v>
      </c>
      <c r="G37" s="8">
        <v>6.8594496996961407E-2</v>
      </c>
      <c r="H37" s="8">
        <v>8.4395348093134107E-2</v>
      </c>
      <c r="I37" s="8">
        <v>4.7563855816400637E-2</v>
      </c>
      <c r="J37" s="8">
        <v>6.0328897797121681E-2</v>
      </c>
      <c r="K37" s="8">
        <v>0.51444857779129682</v>
      </c>
      <c r="L37" s="8">
        <v>2.2179340931015781E-2</v>
      </c>
      <c r="M37" s="8">
        <v>9.7042992925382529E-2</v>
      </c>
    </row>
    <row r="38" spans="1:13" s="4" customFormat="1">
      <c r="A38" s="9" t="s">
        <v>7</v>
      </c>
      <c r="B38" s="8">
        <v>0.55311511687619697</v>
      </c>
      <c r="C38" s="8">
        <v>0.1135474712016766</v>
      </c>
      <c r="D38" s="8">
        <v>0.1039696048071805</v>
      </c>
      <c r="E38" s="8">
        <v>1</v>
      </c>
      <c r="F38" s="8">
        <v>0.32177476828861717</v>
      </c>
      <c r="G38" s="8">
        <v>0.31230117993698198</v>
      </c>
      <c r="H38" s="8">
        <v>0.68676767549503537</v>
      </c>
      <c r="I38" s="8">
        <v>0.1939658877249629</v>
      </c>
      <c r="J38" s="8">
        <v>0.18968408447702831</v>
      </c>
      <c r="K38" s="8">
        <v>0.1005726649117554</v>
      </c>
      <c r="L38" s="8">
        <v>0.2253937002248487</v>
      </c>
      <c r="M38" s="8">
        <v>0.26640687978109512</v>
      </c>
    </row>
    <row r="39" spans="1:13" s="4" customFormat="1">
      <c r="A39" s="9" t="s">
        <v>8</v>
      </c>
      <c r="B39" s="8">
        <v>0.28595505264374971</v>
      </c>
      <c r="C39" s="8">
        <v>8.6189841405635986E-2</v>
      </c>
      <c r="D39" s="8">
        <v>7.5699696372520109E-2</v>
      </c>
      <c r="E39" s="8">
        <v>0.32177476828861717</v>
      </c>
      <c r="F39" s="8">
        <v>1</v>
      </c>
      <c r="G39" s="8">
        <v>0.21244084537647059</v>
      </c>
      <c r="H39" s="8">
        <v>0.27806450593130488</v>
      </c>
      <c r="I39" s="8">
        <v>8.4666806772448283E-2</v>
      </c>
      <c r="J39" s="8">
        <v>7.2895317279321557E-3</v>
      </c>
      <c r="K39" s="8">
        <v>0.12187744148405751</v>
      </c>
      <c r="L39" s="8">
        <v>0.1162309304927297</v>
      </c>
      <c r="M39" s="8">
        <v>0.1245865664579808</v>
      </c>
    </row>
    <row r="40" spans="1:13" s="4" customFormat="1">
      <c r="A40" s="9" t="s">
        <v>9</v>
      </c>
      <c r="B40" s="8">
        <v>0.22064271448114239</v>
      </c>
      <c r="C40" s="8">
        <v>4.9772436254768071E-2</v>
      </c>
      <c r="D40" s="8">
        <v>6.8594496996961407E-2</v>
      </c>
      <c r="E40" s="8">
        <v>0.31230117993698198</v>
      </c>
      <c r="F40" s="8">
        <v>0.21244084537647059</v>
      </c>
      <c r="G40" s="8">
        <v>1</v>
      </c>
      <c r="H40" s="8">
        <v>0.2707157797732811</v>
      </c>
      <c r="I40" s="8">
        <v>0.18165180620212371</v>
      </c>
      <c r="J40" s="8">
        <v>3.0043029816223421E-2</v>
      </c>
      <c r="K40" s="8">
        <v>4.4775697799824862E-2</v>
      </c>
      <c r="L40" s="8">
        <v>0.15200989191099509</v>
      </c>
      <c r="M40" s="8">
        <v>0.2341380529129167</v>
      </c>
    </row>
    <row r="41" spans="1:13" s="4" customFormat="1">
      <c r="A41" s="9" t="s">
        <v>10</v>
      </c>
      <c r="B41" s="8">
        <v>0.5630879958000039</v>
      </c>
      <c r="C41" s="8">
        <v>0.16494048308474851</v>
      </c>
      <c r="D41" s="8">
        <v>8.4395348093134107E-2</v>
      </c>
      <c r="E41" s="8">
        <v>0.68676767549503537</v>
      </c>
      <c r="F41" s="8">
        <v>0.27806450593130488</v>
      </c>
      <c r="G41" s="8">
        <v>0.2707157797732811</v>
      </c>
      <c r="H41" s="8">
        <v>1</v>
      </c>
      <c r="I41" s="8">
        <v>0.1961634360922811</v>
      </c>
      <c r="J41" s="8">
        <v>0.19272761837675609</v>
      </c>
      <c r="K41" s="8">
        <v>0.22619088234670989</v>
      </c>
      <c r="L41" s="8">
        <v>0.20879194858553199</v>
      </c>
      <c r="M41" s="8">
        <v>0.35200968486334488</v>
      </c>
    </row>
    <row r="42" spans="1:13" s="4" customFormat="1">
      <c r="A42" s="9" t="s">
        <v>11</v>
      </c>
      <c r="B42" s="8">
        <v>0.1172743461379879</v>
      </c>
      <c r="C42" s="8">
        <v>0.2162096557680733</v>
      </c>
      <c r="D42" s="8">
        <v>4.7563855816400637E-2</v>
      </c>
      <c r="E42" s="8">
        <v>0.1939658877249629</v>
      </c>
      <c r="F42" s="8">
        <v>8.4666806772448283E-2</v>
      </c>
      <c r="G42" s="8">
        <v>0.18165180620212371</v>
      </c>
      <c r="H42" s="8">
        <v>0.1961634360922811</v>
      </c>
      <c r="I42" s="8">
        <v>1</v>
      </c>
      <c r="J42" s="8">
        <v>7.0543725645398264E-2</v>
      </c>
      <c r="K42" s="8">
        <v>0.1424526501715023</v>
      </c>
      <c r="L42" s="8">
        <v>3.0402629451501781E-2</v>
      </c>
      <c r="M42" s="8">
        <v>0.16888840302416411</v>
      </c>
    </row>
    <row r="43" spans="1:13" s="4" customFormat="1">
      <c r="A43" s="9" t="s">
        <v>12</v>
      </c>
      <c r="B43" s="8">
        <v>0.13331154366103351</v>
      </c>
      <c r="C43" s="8">
        <v>0.16543592766944001</v>
      </c>
      <c r="D43" s="8">
        <v>6.0328897797121681E-2</v>
      </c>
      <c r="E43" s="8">
        <v>0.18968408447702831</v>
      </c>
      <c r="F43" s="8">
        <v>7.2895317279321557E-3</v>
      </c>
      <c r="G43" s="8">
        <v>3.0043029816223421E-2</v>
      </c>
      <c r="H43" s="8">
        <v>0.19272761837675609</v>
      </c>
      <c r="I43" s="8">
        <v>7.0543725645398264E-2</v>
      </c>
      <c r="J43" s="8">
        <v>1</v>
      </c>
      <c r="K43" s="8">
        <v>9.1614667503329958E-2</v>
      </c>
      <c r="L43" s="8">
        <v>0.24308335579284321</v>
      </c>
      <c r="M43" s="8">
        <v>0.25524443903348643</v>
      </c>
    </row>
    <row r="44" spans="1:13" s="4" customFormat="1">
      <c r="A44" s="9" t="s">
        <v>13</v>
      </c>
      <c r="B44" s="8">
        <v>0.1315211374127391</v>
      </c>
      <c r="C44" s="8">
        <v>0.27210468113071917</v>
      </c>
      <c r="D44" s="8">
        <v>0.51444857779129682</v>
      </c>
      <c r="E44" s="8">
        <v>0.1005726649117554</v>
      </c>
      <c r="F44" s="8">
        <v>0.12187744148405751</v>
      </c>
      <c r="G44" s="8">
        <v>4.4775697799824862E-2</v>
      </c>
      <c r="H44" s="8">
        <v>0.22619088234670989</v>
      </c>
      <c r="I44" s="8">
        <v>0.1424526501715023</v>
      </c>
      <c r="J44" s="8">
        <v>9.1614667503329958E-2</v>
      </c>
      <c r="K44" s="8">
        <v>1</v>
      </c>
      <c r="L44" s="8">
        <v>0.10277979110307491</v>
      </c>
      <c r="M44" s="8">
        <v>0.2355683905550606</v>
      </c>
    </row>
    <row r="45" spans="1:13" s="4" customFormat="1">
      <c r="A45" s="9" t="s">
        <v>14</v>
      </c>
      <c r="B45" s="8">
        <v>0.18222773641556389</v>
      </c>
      <c r="C45" s="8">
        <v>-6.6574722841554704E-2</v>
      </c>
      <c r="D45" s="8">
        <v>2.2179340931015781E-2</v>
      </c>
      <c r="E45" s="8">
        <v>0.2253937002248487</v>
      </c>
      <c r="F45" s="8">
        <v>0.1162309304927297</v>
      </c>
      <c r="G45" s="8">
        <v>0.15200989191099509</v>
      </c>
      <c r="H45" s="8">
        <v>0.20879194858553199</v>
      </c>
      <c r="I45" s="8">
        <v>3.0402629451501781E-2</v>
      </c>
      <c r="J45" s="8">
        <v>0.24308335579284321</v>
      </c>
      <c r="K45" s="8">
        <v>0.10277979110307491</v>
      </c>
      <c r="L45" s="8">
        <v>1</v>
      </c>
      <c r="M45" s="8">
        <v>0.1571846512757237</v>
      </c>
    </row>
    <row r="46" spans="1:13" s="4" customFormat="1">
      <c r="A46" s="9" t="s">
        <v>15</v>
      </c>
      <c r="B46" s="8">
        <v>0.1993737282797173</v>
      </c>
      <c r="C46" s="8">
        <v>0.36975853008855841</v>
      </c>
      <c r="D46" s="8">
        <v>9.7042992925382529E-2</v>
      </c>
      <c r="E46" s="8">
        <v>0.26640687978109512</v>
      </c>
      <c r="F46" s="8">
        <v>0.1245865664579808</v>
      </c>
      <c r="G46" s="8">
        <v>0.2341380529129167</v>
      </c>
      <c r="H46" s="8">
        <v>0.35200968486334488</v>
      </c>
      <c r="I46" s="8">
        <v>0.16888840302416411</v>
      </c>
      <c r="J46" s="8">
        <v>0.25524443903348643</v>
      </c>
      <c r="K46" s="8">
        <v>0.2355683905550606</v>
      </c>
      <c r="L46" s="8">
        <v>0.1571846512757237</v>
      </c>
      <c r="M46" s="8">
        <v>1</v>
      </c>
    </row>
    <row r="51" spans="1:13" s="4" customFormat="1">
      <c r="A51" s="7" t="s">
        <v>28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s="4" customFormat="1">
      <c r="B52" s="2" t="s">
        <v>4</v>
      </c>
      <c r="C52" s="2" t="s">
        <v>5</v>
      </c>
      <c r="D52" s="2" t="s">
        <v>6</v>
      </c>
      <c r="E52" s="2" t="s">
        <v>7</v>
      </c>
      <c r="F52" s="2" t="s">
        <v>8</v>
      </c>
      <c r="G52" s="2" t="s">
        <v>9</v>
      </c>
      <c r="H52" s="2" t="s">
        <v>10</v>
      </c>
      <c r="I52" s="2" t="s">
        <v>11</v>
      </c>
      <c r="J52" s="2" t="s">
        <v>12</v>
      </c>
      <c r="K52" s="2" t="s">
        <v>13</v>
      </c>
      <c r="L52" s="2" t="s">
        <v>14</v>
      </c>
      <c r="M52" s="2" t="s">
        <v>15</v>
      </c>
    </row>
    <row r="53" spans="1:13" s="4" customFormat="1">
      <c r="A53" s="2" t="s">
        <v>4</v>
      </c>
      <c r="B53" s="4">
        <f>INDEX($E$2:$E$14, MATCH($A53,$A$2:$A$14, 0)) *INDEX($E$2:$E$14, MATCH(B$52, $A$2:$A$14, 0))</f>
        <v>1.1996635904951987E-5</v>
      </c>
      <c r="C53" s="4">
        <f t="shared" ref="C53:M53" si="4">INDEX($E$2:$E$14, MATCH($A53,$A$2:$A$14, 0)) *INDEX($E$2:$E$14, MATCH(C$52, $A$2:$A$14, 0))</f>
        <v>1.4591620795186501E-4</v>
      </c>
      <c r="D53" s="4">
        <f t="shared" si="4"/>
        <v>2.5465854631000738E-5</v>
      </c>
      <c r="E53" s="4">
        <f t="shared" si="4"/>
        <v>2.1463573528907771E-5</v>
      </c>
      <c r="F53" s="4">
        <f t="shared" si="4"/>
        <v>1.5567834197669013E-5</v>
      </c>
      <c r="G53" s="4">
        <f t="shared" si="4"/>
        <v>1.1787578341261299E-5</v>
      </c>
      <c r="H53" s="4">
        <f t="shared" si="4"/>
        <v>1.0008611864018953E-4</v>
      </c>
      <c r="I53" s="4">
        <f t="shared" si="4"/>
        <v>4.2886790197567355E-5</v>
      </c>
      <c r="J53" s="4">
        <f t="shared" si="4"/>
        <v>1.5348633651507938E-4</v>
      </c>
      <c r="K53" s="4">
        <f t="shared" si="4"/>
        <v>7.8726979571267273E-5</v>
      </c>
      <c r="L53" s="4">
        <f t="shared" si="4"/>
        <v>2.4357419781103037E-5</v>
      </c>
      <c r="M53" s="4">
        <f t="shared" si="4"/>
        <v>7.444749493261376E-5</v>
      </c>
    </row>
    <row r="54" spans="1:13" s="4" customFormat="1">
      <c r="A54" s="2" t="s">
        <v>5</v>
      </c>
      <c r="B54" s="4">
        <f t="shared" ref="B54:M64" si="5">INDEX($E$2:$E$14, MATCH($A54,$A$2:$A$14, 0)) *INDEX($E$2:$E$14, MATCH(B$52, $A$2:$A$14, 0))</f>
        <v>1.4591620795186501E-4</v>
      </c>
      <c r="C54" s="4">
        <f t="shared" si="5"/>
        <v>1.7747925261500325E-3</v>
      </c>
      <c r="D54" s="4">
        <f t="shared" si="5"/>
        <v>3.0974357890408452E-4</v>
      </c>
      <c r="E54" s="4">
        <f t="shared" si="5"/>
        <v>2.6106345839348757E-4</v>
      </c>
      <c r="F54" s="4">
        <f t="shared" si="5"/>
        <v>1.8935302781086772E-4</v>
      </c>
      <c r="G54" s="4">
        <f t="shared" si="5"/>
        <v>1.4337342119238617E-4</v>
      </c>
      <c r="H54" s="4">
        <f t="shared" si="5"/>
        <v>1.2173568503957509E-3</v>
      </c>
      <c r="I54" s="4">
        <f t="shared" si="5"/>
        <v>5.2163605250977985E-4</v>
      </c>
      <c r="J54" s="4">
        <f t="shared" si="5"/>
        <v>1.866868710040583E-3</v>
      </c>
      <c r="K54" s="4">
        <f t="shared" si="5"/>
        <v>9.5756363813637299E-4</v>
      </c>
      <c r="L54" s="4">
        <f t="shared" si="5"/>
        <v>2.9626158183922364E-4</v>
      </c>
      <c r="M54" s="4">
        <f t="shared" si="5"/>
        <v>9.0551186500530568E-4</v>
      </c>
    </row>
    <row r="55" spans="1:13" s="4" customFormat="1">
      <c r="A55" s="2" t="s">
        <v>6</v>
      </c>
      <c r="B55" s="4">
        <f t="shared" si="5"/>
        <v>2.5465854631000738E-5</v>
      </c>
      <c r="C55" s="4">
        <f t="shared" si="5"/>
        <v>3.0974357890408452E-4</v>
      </c>
      <c r="D55" s="4">
        <f t="shared" si="5"/>
        <v>5.405763392548816E-5</v>
      </c>
      <c r="E55" s="4">
        <f t="shared" si="5"/>
        <v>4.5561793129300483E-5</v>
      </c>
      <c r="F55" s="4">
        <f t="shared" si="5"/>
        <v>3.3046614545809025E-5</v>
      </c>
      <c r="G55" s="4">
        <f t="shared" si="5"/>
        <v>2.5022077761498462E-5</v>
      </c>
      <c r="H55" s="4">
        <f t="shared" si="5"/>
        <v>2.1245777300118546E-4</v>
      </c>
      <c r="I55" s="4">
        <f t="shared" si="5"/>
        <v>9.103791874775988E-5</v>
      </c>
      <c r="J55" s="4">
        <f t="shared" si="5"/>
        <v>3.2581306663849409E-4</v>
      </c>
      <c r="K55" s="4">
        <f t="shared" si="5"/>
        <v>1.6711766808494145E-4</v>
      </c>
      <c r="L55" s="4">
        <f t="shared" si="5"/>
        <v>5.1704704239276851E-5</v>
      </c>
      <c r="M55" s="4">
        <f t="shared" si="5"/>
        <v>1.5803339357940563E-4</v>
      </c>
    </row>
    <row r="56" spans="1:13" s="4" customFormat="1">
      <c r="A56" s="2" t="s">
        <v>7</v>
      </c>
      <c r="B56" s="4">
        <f t="shared" si="5"/>
        <v>2.1463573528907771E-5</v>
      </c>
      <c r="C56" s="4">
        <f t="shared" si="5"/>
        <v>2.6106345839348757E-4</v>
      </c>
      <c r="D56" s="4">
        <f t="shared" si="5"/>
        <v>4.5561793129300483E-5</v>
      </c>
      <c r="E56" s="4">
        <f t="shared" si="5"/>
        <v>3.8401181154515854E-5</v>
      </c>
      <c r="F56" s="4">
        <f t="shared" si="5"/>
        <v>2.7852921155137045E-5</v>
      </c>
      <c r="G56" s="4">
        <f t="shared" si="5"/>
        <v>2.1089541806548243E-5</v>
      </c>
      <c r="H56" s="4">
        <f t="shared" si="5"/>
        <v>1.7906734718605203E-4</v>
      </c>
      <c r="I56" s="4">
        <f t="shared" si="5"/>
        <v>7.6730158530889593E-5</v>
      </c>
      <c r="J56" s="4">
        <f t="shared" si="5"/>
        <v>2.7460742291213788E-4</v>
      </c>
      <c r="K56" s="4">
        <f t="shared" si="5"/>
        <v>1.4085301313839264E-4</v>
      </c>
      <c r="L56" s="4">
        <f t="shared" si="5"/>
        <v>4.3578656098946611E-5</v>
      </c>
      <c r="M56" s="4">
        <f t="shared" si="5"/>
        <v>1.3319644725314679E-4</v>
      </c>
    </row>
    <row r="57" spans="1:13" s="4" customFormat="1">
      <c r="A57" s="2" t="s">
        <v>8</v>
      </c>
      <c r="B57" s="4">
        <f t="shared" si="5"/>
        <v>1.5567834197669013E-5</v>
      </c>
      <c r="C57" s="4">
        <f t="shared" si="5"/>
        <v>1.8935302781086772E-4</v>
      </c>
      <c r="D57" s="4">
        <f t="shared" si="5"/>
        <v>3.3046614545809025E-5</v>
      </c>
      <c r="E57" s="4">
        <f t="shared" si="5"/>
        <v>2.7852921155137045E-5</v>
      </c>
      <c r="F57" s="4">
        <f t="shared" si="5"/>
        <v>2.020211862111046E-5</v>
      </c>
      <c r="G57" s="4">
        <f t="shared" si="5"/>
        <v>1.5296543686304755E-5</v>
      </c>
      <c r="H57" s="4">
        <f t="shared" si="5"/>
        <v>1.2988008578601075E-4</v>
      </c>
      <c r="I57" s="4">
        <f t="shared" si="5"/>
        <v>5.5653471886260221E-5</v>
      </c>
      <c r="J57" s="4">
        <f t="shared" si="5"/>
        <v>1.9917665730674272E-4</v>
      </c>
      <c r="K57" s="4">
        <f t="shared" si="5"/>
        <v>1.021626874866525E-4</v>
      </c>
      <c r="L57" s="4">
        <f t="shared" si="5"/>
        <v>3.1608217140166118E-5</v>
      </c>
      <c r="M57" s="4">
        <f t="shared" si="5"/>
        <v>9.6609271692935805E-5</v>
      </c>
    </row>
    <row r="58" spans="1:13" s="4" customFormat="1">
      <c r="A58" s="2" t="s">
        <v>9</v>
      </c>
      <c r="B58" s="4">
        <f t="shared" si="5"/>
        <v>1.1787578341261299E-5</v>
      </c>
      <c r="C58" s="4">
        <f t="shared" si="5"/>
        <v>1.4337342119238617E-4</v>
      </c>
      <c r="D58" s="4">
        <f t="shared" si="5"/>
        <v>2.5022077761498462E-5</v>
      </c>
      <c r="E58" s="4">
        <f t="shared" si="5"/>
        <v>2.1089541806548243E-5</v>
      </c>
      <c r="F58" s="4">
        <f t="shared" si="5"/>
        <v>1.5296543686304755E-5</v>
      </c>
      <c r="G58" s="4">
        <f t="shared" si="5"/>
        <v>1.1582163887629345E-5</v>
      </c>
      <c r="H58" s="4">
        <f t="shared" si="5"/>
        <v>9.8341983010171932E-5</v>
      </c>
      <c r="I58" s="4">
        <f t="shared" si="5"/>
        <v>4.2139430025578125E-5</v>
      </c>
      <c r="J58" s="4">
        <f t="shared" si="5"/>
        <v>1.5081163005354492E-4</v>
      </c>
      <c r="K58" s="4">
        <f t="shared" si="5"/>
        <v>7.7355055752265482E-5</v>
      </c>
      <c r="L58" s="4">
        <f t="shared" si="5"/>
        <v>2.3932958884100503E-5</v>
      </c>
      <c r="M58" s="4">
        <f t="shared" si="5"/>
        <v>7.3150146906317273E-5</v>
      </c>
    </row>
    <row r="59" spans="1:13" s="4" customFormat="1">
      <c r="A59" s="2" t="s">
        <v>10</v>
      </c>
      <c r="B59" s="4">
        <f t="shared" si="5"/>
        <v>1.0008611864018953E-4</v>
      </c>
      <c r="C59" s="4">
        <f t="shared" si="5"/>
        <v>1.2173568503957509E-3</v>
      </c>
      <c r="D59" s="4">
        <f t="shared" si="5"/>
        <v>2.1245777300118546E-4</v>
      </c>
      <c r="E59" s="4">
        <f t="shared" si="5"/>
        <v>1.7906734718605203E-4</v>
      </c>
      <c r="F59" s="4">
        <f t="shared" si="5"/>
        <v>1.2988008578601075E-4</v>
      </c>
      <c r="G59" s="4">
        <f t="shared" si="5"/>
        <v>9.8341983010171932E-5</v>
      </c>
      <c r="H59" s="4">
        <f t="shared" si="5"/>
        <v>8.3500334792382665E-4</v>
      </c>
      <c r="I59" s="4">
        <f t="shared" si="5"/>
        <v>3.5779800319178087E-4</v>
      </c>
      <c r="J59" s="4">
        <f t="shared" si="5"/>
        <v>1.2805132878755789E-3</v>
      </c>
      <c r="K59" s="4">
        <f t="shared" si="5"/>
        <v>6.5680728163977479E-4</v>
      </c>
      <c r="L59" s="4">
        <f t="shared" si="5"/>
        <v>2.032102687199237E-4</v>
      </c>
      <c r="M59" s="4">
        <f t="shared" si="5"/>
        <v>6.2110418865131932E-4</v>
      </c>
    </row>
    <row r="60" spans="1:13" s="4" customFormat="1">
      <c r="A60" s="2" t="s">
        <v>11</v>
      </c>
      <c r="B60" s="4">
        <f t="shared" si="5"/>
        <v>4.2886790197567355E-5</v>
      </c>
      <c r="C60" s="4">
        <f t="shared" si="5"/>
        <v>5.2163605250977985E-4</v>
      </c>
      <c r="D60" s="4">
        <f t="shared" si="5"/>
        <v>9.103791874775988E-5</v>
      </c>
      <c r="E60" s="4">
        <f t="shared" si="5"/>
        <v>7.6730158530889593E-5</v>
      </c>
      <c r="F60" s="4">
        <f t="shared" si="5"/>
        <v>5.5653471886260221E-5</v>
      </c>
      <c r="G60" s="4">
        <f t="shared" si="5"/>
        <v>4.2139430025578125E-5</v>
      </c>
      <c r="H60" s="4">
        <f t="shared" si="5"/>
        <v>3.5779800319178087E-4</v>
      </c>
      <c r="I60" s="4">
        <f t="shared" si="5"/>
        <v>1.5331604526656846E-4</v>
      </c>
      <c r="J60" s="4">
        <f t="shared" si="5"/>
        <v>5.4869851552286281E-4</v>
      </c>
      <c r="K60" s="4">
        <f t="shared" si="5"/>
        <v>2.8144118755553941E-4</v>
      </c>
      <c r="L60" s="4">
        <f t="shared" si="5"/>
        <v>8.7075373478247083E-5</v>
      </c>
      <c r="M60" s="4">
        <f t="shared" si="5"/>
        <v>2.6614245203453505E-4</v>
      </c>
    </row>
    <row r="61" spans="1:13" s="4" customFormat="1">
      <c r="A61" s="2" t="s">
        <v>12</v>
      </c>
      <c r="B61" s="4">
        <f t="shared" si="5"/>
        <v>1.5348633651507938E-4</v>
      </c>
      <c r="C61" s="4">
        <f t="shared" si="5"/>
        <v>1.866868710040583E-3</v>
      </c>
      <c r="D61" s="4">
        <f t="shared" si="5"/>
        <v>3.2581306663849409E-4</v>
      </c>
      <c r="E61" s="4">
        <f t="shared" si="5"/>
        <v>2.7460742291213788E-4</v>
      </c>
      <c r="F61" s="4">
        <f t="shared" si="5"/>
        <v>1.9917665730674272E-4</v>
      </c>
      <c r="G61" s="4">
        <f t="shared" si="5"/>
        <v>1.5081163005354492E-4</v>
      </c>
      <c r="H61" s="4">
        <f t="shared" si="5"/>
        <v>1.2805132878755789E-3</v>
      </c>
      <c r="I61" s="4">
        <f t="shared" si="5"/>
        <v>5.4869851552286281E-4</v>
      </c>
      <c r="J61" s="4">
        <f t="shared" si="5"/>
        <v>1.9637218036346227E-3</v>
      </c>
      <c r="K61" s="4">
        <f t="shared" si="5"/>
        <v>1.007242011429509E-3</v>
      </c>
      <c r="L61" s="4">
        <f t="shared" si="5"/>
        <v>3.1163162396370106E-4</v>
      </c>
      <c r="M61" s="4">
        <f t="shared" si="5"/>
        <v>9.524897938442148E-4</v>
      </c>
    </row>
    <row r="62" spans="1:13" s="4" customFormat="1">
      <c r="A62" s="2" t="s">
        <v>13</v>
      </c>
      <c r="B62" s="4">
        <f t="shared" si="5"/>
        <v>7.8726979571267273E-5</v>
      </c>
      <c r="C62" s="4">
        <f t="shared" si="5"/>
        <v>9.5756363813637299E-4</v>
      </c>
      <c r="D62" s="4">
        <f t="shared" si="5"/>
        <v>1.6711766808494145E-4</v>
      </c>
      <c r="E62" s="4">
        <f t="shared" si="5"/>
        <v>1.4085301313839264E-4</v>
      </c>
      <c r="F62" s="4">
        <f t="shared" si="5"/>
        <v>1.021626874866525E-4</v>
      </c>
      <c r="G62" s="4">
        <f t="shared" si="5"/>
        <v>7.7355055752265482E-5</v>
      </c>
      <c r="H62" s="4">
        <f t="shared" si="5"/>
        <v>6.5680728163977479E-4</v>
      </c>
      <c r="I62" s="4">
        <f t="shared" si="5"/>
        <v>2.8144118755553941E-4</v>
      </c>
      <c r="J62" s="4">
        <f t="shared" si="5"/>
        <v>1.007242011429509E-3</v>
      </c>
      <c r="K62" s="4">
        <f t="shared" si="5"/>
        <v>5.1663961143109634E-4</v>
      </c>
      <c r="L62" s="4">
        <f t="shared" si="5"/>
        <v>1.5984365156269654E-4</v>
      </c>
      <c r="M62" s="4">
        <f t="shared" si="5"/>
        <v>4.885558300783793E-4</v>
      </c>
    </row>
    <row r="63" spans="1:13" s="4" customFormat="1">
      <c r="A63" s="2" t="s">
        <v>14</v>
      </c>
      <c r="B63" s="4">
        <f t="shared" si="5"/>
        <v>2.4357419781103037E-5</v>
      </c>
      <c r="C63" s="4">
        <f t="shared" si="5"/>
        <v>2.9626158183922364E-4</v>
      </c>
      <c r="D63" s="4">
        <f t="shared" si="5"/>
        <v>5.1704704239276851E-5</v>
      </c>
      <c r="E63" s="4">
        <f t="shared" si="5"/>
        <v>4.3578656098946611E-5</v>
      </c>
      <c r="F63" s="4">
        <f t="shared" si="5"/>
        <v>3.1608217140166118E-5</v>
      </c>
      <c r="G63" s="4">
        <f t="shared" si="5"/>
        <v>2.3932958884100503E-5</v>
      </c>
      <c r="H63" s="4">
        <f t="shared" si="5"/>
        <v>2.032102687199237E-4</v>
      </c>
      <c r="I63" s="4">
        <f t="shared" si="5"/>
        <v>8.7075373478247083E-5</v>
      </c>
      <c r="J63" s="4">
        <f t="shared" si="5"/>
        <v>3.1163162396370106E-4</v>
      </c>
      <c r="K63" s="4">
        <f t="shared" si="5"/>
        <v>1.5984365156269654E-4</v>
      </c>
      <c r="L63" s="4">
        <f t="shared" si="5"/>
        <v>4.9454188915408624E-5</v>
      </c>
      <c r="M63" s="4">
        <f t="shared" si="5"/>
        <v>1.5115478206492023E-4</v>
      </c>
    </row>
    <row r="64" spans="1:13" s="4" customFormat="1">
      <c r="A64" s="2" t="s">
        <v>15</v>
      </c>
      <c r="B64" s="4">
        <f t="shared" si="5"/>
        <v>7.444749493261376E-5</v>
      </c>
      <c r="C64" s="4">
        <f t="shared" si="5"/>
        <v>9.0551186500530568E-4</v>
      </c>
      <c r="D64" s="4">
        <f t="shared" si="5"/>
        <v>1.5803339357940563E-4</v>
      </c>
      <c r="E64" s="4">
        <f t="shared" si="5"/>
        <v>1.3319644725314679E-4</v>
      </c>
      <c r="F64" s="4">
        <f t="shared" si="5"/>
        <v>9.6609271692935805E-5</v>
      </c>
      <c r="G64" s="4">
        <f t="shared" si="5"/>
        <v>7.3150146906317273E-5</v>
      </c>
      <c r="H64" s="4">
        <f t="shared" si="5"/>
        <v>6.2110418865131932E-4</v>
      </c>
      <c r="I64" s="4">
        <f t="shared" si="5"/>
        <v>2.6614245203453505E-4</v>
      </c>
      <c r="J64" s="4">
        <f t="shared" si="5"/>
        <v>9.524897938442148E-4</v>
      </c>
      <c r="K64" s="4">
        <f t="shared" si="5"/>
        <v>4.885558300783793E-4</v>
      </c>
      <c r="L64" s="4">
        <f t="shared" si="5"/>
        <v>1.5115478206492023E-4</v>
      </c>
      <c r="M64" s="4">
        <f t="shared" si="5"/>
        <v>4.6199864242389325E-4</v>
      </c>
    </row>
    <row r="69" spans="1:14" s="4" customForma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s="4" customForma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s="4" customForma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s="4" customFormat="1">
      <c r="A72" s="7" t="s">
        <v>34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</row>
    <row r="73" spans="1:14" s="4" customFormat="1">
      <c r="B73" s="2" t="s">
        <v>4</v>
      </c>
      <c r="C73" s="2" t="s">
        <v>5</v>
      </c>
      <c r="D73" s="2" t="s">
        <v>6</v>
      </c>
      <c r="E73" s="2" t="s">
        <v>7</v>
      </c>
      <c r="F73" s="2" t="s">
        <v>8</v>
      </c>
      <c r="G73" s="2" t="s">
        <v>9</v>
      </c>
      <c r="H73" s="2" t="s">
        <v>10</v>
      </c>
      <c r="I73" s="2" t="s">
        <v>11</v>
      </c>
      <c r="J73" s="2" t="s">
        <v>12</v>
      </c>
      <c r="K73" s="2" t="s">
        <v>13</v>
      </c>
      <c r="L73" s="2" t="s">
        <v>14</v>
      </c>
      <c r="M73" s="2" t="s">
        <v>15</v>
      </c>
      <c r="N73" s="8"/>
    </row>
    <row r="74" spans="1:14" s="4" customFormat="1">
      <c r="A74" s="2" t="s">
        <v>4</v>
      </c>
      <c r="B74" s="4">
        <f>B53</f>
        <v>1.1996635904951987E-5</v>
      </c>
      <c r="C74" s="4">
        <f t="shared" ref="C74:M74" si="6">C53</f>
        <v>1.4591620795186501E-4</v>
      </c>
      <c r="D74" s="4">
        <f t="shared" si="6"/>
        <v>2.5465854631000738E-5</v>
      </c>
      <c r="E74" s="4">
        <f t="shared" si="6"/>
        <v>2.1463573528907771E-5</v>
      </c>
      <c r="F74" s="4">
        <f t="shared" si="6"/>
        <v>1.5567834197669013E-5</v>
      </c>
      <c r="G74" s="4">
        <f t="shared" si="6"/>
        <v>1.1787578341261299E-5</v>
      </c>
      <c r="H74" s="4">
        <f t="shared" si="6"/>
        <v>1.0008611864018953E-4</v>
      </c>
      <c r="I74" s="4">
        <f t="shared" si="6"/>
        <v>4.2886790197567355E-5</v>
      </c>
      <c r="J74" s="4">
        <f t="shared" si="6"/>
        <v>1.5348633651507938E-4</v>
      </c>
      <c r="K74" s="4">
        <f t="shared" si="6"/>
        <v>7.8726979571267273E-5</v>
      </c>
      <c r="L74" s="4">
        <f t="shared" si="6"/>
        <v>2.4357419781103037E-5</v>
      </c>
      <c r="M74" s="4">
        <f t="shared" si="6"/>
        <v>7.444749493261376E-5</v>
      </c>
      <c r="N74" s="8"/>
    </row>
    <row r="75" spans="1:14" s="4" customFormat="1">
      <c r="A75" s="2" t="s">
        <v>5</v>
      </c>
      <c r="B75" s="4">
        <f t="shared" ref="B75:M75" si="7">B54</f>
        <v>1.4591620795186501E-4</v>
      </c>
      <c r="C75" s="4">
        <f t="shared" si="7"/>
        <v>1.7747925261500325E-3</v>
      </c>
      <c r="D75" s="4">
        <f t="shared" si="7"/>
        <v>3.0974357890408452E-4</v>
      </c>
      <c r="E75" s="4">
        <f t="shared" si="7"/>
        <v>2.6106345839348757E-4</v>
      </c>
      <c r="F75" s="4">
        <f t="shared" si="7"/>
        <v>1.8935302781086772E-4</v>
      </c>
      <c r="G75" s="4">
        <f t="shared" si="7"/>
        <v>1.4337342119238617E-4</v>
      </c>
      <c r="H75" s="4">
        <f t="shared" si="7"/>
        <v>1.2173568503957509E-3</v>
      </c>
      <c r="I75" s="4">
        <f t="shared" si="7"/>
        <v>5.2163605250977985E-4</v>
      </c>
      <c r="J75" s="4">
        <f t="shared" si="7"/>
        <v>1.866868710040583E-3</v>
      </c>
      <c r="K75" s="4">
        <f t="shared" si="7"/>
        <v>9.5756363813637299E-4</v>
      </c>
      <c r="L75" s="4">
        <f t="shared" si="7"/>
        <v>2.9626158183922364E-4</v>
      </c>
      <c r="M75" s="4">
        <f t="shared" si="7"/>
        <v>9.0551186500530568E-4</v>
      </c>
      <c r="N75" s="8"/>
    </row>
    <row r="76" spans="1:14" s="4" customFormat="1">
      <c r="A76" s="2" t="s">
        <v>6</v>
      </c>
      <c r="B76" s="4">
        <f t="shared" ref="B76:M76" si="8">B55</f>
        <v>2.5465854631000738E-5</v>
      </c>
      <c r="C76" s="4">
        <f t="shared" si="8"/>
        <v>3.0974357890408452E-4</v>
      </c>
      <c r="D76" s="4">
        <f t="shared" si="8"/>
        <v>5.405763392548816E-5</v>
      </c>
      <c r="E76" s="4">
        <f t="shared" si="8"/>
        <v>4.5561793129300483E-5</v>
      </c>
      <c r="F76" s="4">
        <f t="shared" si="8"/>
        <v>3.3046614545809025E-5</v>
      </c>
      <c r="G76" s="4">
        <f t="shared" si="8"/>
        <v>2.5022077761498462E-5</v>
      </c>
      <c r="H76" s="4">
        <f t="shared" si="8"/>
        <v>2.1245777300118546E-4</v>
      </c>
      <c r="I76" s="4">
        <f t="shared" si="8"/>
        <v>9.103791874775988E-5</v>
      </c>
      <c r="J76" s="4">
        <f t="shared" si="8"/>
        <v>3.2581306663849409E-4</v>
      </c>
      <c r="K76" s="4">
        <f t="shared" si="8"/>
        <v>1.6711766808494145E-4</v>
      </c>
      <c r="L76" s="4">
        <f t="shared" si="8"/>
        <v>5.1704704239276851E-5</v>
      </c>
      <c r="M76" s="4">
        <f t="shared" si="8"/>
        <v>1.5803339357940563E-4</v>
      </c>
      <c r="N76" s="8"/>
    </row>
    <row r="77" spans="1:14" s="4" customFormat="1">
      <c r="A77" s="2" t="s">
        <v>7</v>
      </c>
      <c r="B77" s="4">
        <f t="shared" ref="B77:M77" si="9">B56</f>
        <v>2.1463573528907771E-5</v>
      </c>
      <c r="C77" s="4">
        <f t="shared" si="9"/>
        <v>2.6106345839348757E-4</v>
      </c>
      <c r="D77" s="4">
        <f t="shared" si="9"/>
        <v>4.5561793129300483E-5</v>
      </c>
      <c r="E77" s="4">
        <f t="shared" si="9"/>
        <v>3.8401181154515854E-5</v>
      </c>
      <c r="F77" s="4">
        <f t="shared" si="9"/>
        <v>2.7852921155137045E-5</v>
      </c>
      <c r="G77" s="4">
        <f t="shared" si="9"/>
        <v>2.1089541806548243E-5</v>
      </c>
      <c r="H77" s="4">
        <f t="shared" si="9"/>
        <v>1.7906734718605203E-4</v>
      </c>
      <c r="I77" s="4">
        <f t="shared" si="9"/>
        <v>7.6730158530889593E-5</v>
      </c>
      <c r="J77" s="4">
        <f t="shared" si="9"/>
        <v>2.7460742291213788E-4</v>
      </c>
      <c r="K77" s="4">
        <f t="shared" si="9"/>
        <v>1.4085301313839264E-4</v>
      </c>
      <c r="L77" s="4">
        <f t="shared" si="9"/>
        <v>4.3578656098946611E-5</v>
      </c>
      <c r="M77" s="4">
        <f t="shared" si="9"/>
        <v>1.3319644725314679E-4</v>
      </c>
      <c r="N77" s="8"/>
    </row>
    <row r="78" spans="1:14" s="4" customFormat="1">
      <c r="A78" s="2" t="s">
        <v>8</v>
      </c>
      <c r="B78" s="4">
        <f t="shared" ref="B78:M78" si="10">B57</f>
        <v>1.5567834197669013E-5</v>
      </c>
      <c r="C78" s="4">
        <f t="shared" si="10"/>
        <v>1.8935302781086772E-4</v>
      </c>
      <c r="D78" s="4">
        <f t="shared" si="10"/>
        <v>3.3046614545809025E-5</v>
      </c>
      <c r="E78" s="4">
        <f t="shared" si="10"/>
        <v>2.7852921155137045E-5</v>
      </c>
      <c r="F78" s="4">
        <f t="shared" si="10"/>
        <v>2.020211862111046E-5</v>
      </c>
      <c r="G78" s="4">
        <f t="shared" si="10"/>
        <v>1.5296543686304755E-5</v>
      </c>
      <c r="H78" s="4">
        <f t="shared" si="10"/>
        <v>1.2988008578601075E-4</v>
      </c>
      <c r="I78" s="4">
        <f t="shared" si="10"/>
        <v>5.5653471886260221E-5</v>
      </c>
      <c r="J78" s="4">
        <f t="shared" si="10"/>
        <v>1.9917665730674272E-4</v>
      </c>
      <c r="K78" s="4">
        <f t="shared" si="10"/>
        <v>1.021626874866525E-4</v>
      </c>
      <c r="L78" s="4">
        <f t="shared" si="10"/>
        <v>3.1608217140166118E-5</v>
      </c>
      <c r="M78" s="4">
        <f t="shared" si="10"/>
        <v>9.6609271692935805E-5</v>
      </c>
      <c r="N78" s="8"/>
    </row>
    <row r="79" spans="1:14" s="4" customFormat="1">
      <c r="A79" s="2" t="s">
        <v>9</v>
      </c>
      <c r="B79" s="4">
        <f t="shared" ref="B79:M79" si="11">B58</f>
        <v>1.1787578341261299E-5</v>
      </c>
      <c r="C79" s="4">
        <f t="shared" si="11"/>
        <v>1.4337342119238617E-4</v>
      </c>
      <c r="D79" s="4">
        <f t="shared" si="11"/>
        <v>2.5022077761498462E-5</v>
      </c>
      <c r="E79" s="4">
        <f t="shared" si="11"/>
        <v>2.1089541806548243E-5</v>
      </c>
      <c r="F79" s="4">
        <f t="shared" si="11"/>
        <v>1.5296543686304755E-5</v>
      </c>
      <c r="G79" s="4">
        <f t="shared" si="11"/>
        <v>1.1582163887629345E-5</v>
      </c>
      <c r="H79" s="4">
        <f t="shared" si="11"/>
        <v>9.8341983010171932E-5</v>
      </c>
      <c r="I79" s="4">
        <f t="shared" si="11"/>
        <v>4.2139430025578125E-5</v>
      </c>
      <c r="J79" s="4">
        <f t="shared" si="11"/>
        <v>1.5081163005354492E-4</v>
      </c>
      <c r="K79" s="4">
        <f t="shared" si="11"/>
        <v>7.7355055752265482E-5</v>
      </c>
      <c r="L79" s="4">
        <f t="shared" si="11"/>
        <v>2.3932958884100503E-5</v>
      </c>
      <c r="M79" s="4">
        <f t="shared" si="11"/>
        <v>7.3150146906317273E-5</v>
      </c>
      <c r="N79" s="8"/>
    </row>
    <row r="80" spans="1:14" s="4" customFormat="1">
      <c r="A80" s="2" t="s">
        <v>10</v>
      </c>
      <c r="B80" s="4">
        <f t="shared" ref="B80:M80" si="12">B59</f>
        <v>1.0008611864018953E-4</v>
      </c>
      <c r="C80" s="4">
        <f t="shared" si="12"/>
        <v>1.2173568503957509E-3</v>
      </c>
      <c r="D80" s="4">
        <f t="shared" si="12"/>
        <v>2.1245777300118546E-4</v>
      </c>
      <c r="E80" s="4">
        <f t="shared" si="12"/>
        <v>1.7906734718605203E-4</v>
      </c>
      <c r="F80" s="4">
        <f t="shared" si="12"/>
        <v>1.2988008578601075E-4</v>
      </c>
      <c r="G80" s="4">
        <f t="shared" si="12"/>
        <v>9.8341983010171932E-5</v>
      </c>
      <c r="H80" s="4">
        <f t="shared" si="12"/>
        <v>8.3500334792382665E-4</v>
      </c>
      <c r="I80" s="4">
        <f t="shared" si="12"/>
        <v>3.5779800319178087E-4</v>
      </c>
      <c r="J80" s="4">
        <f t="shared" si="12"/>
        <v>1.2805132878755789E-3</v>
      </c>
      <c r="K80" s="4">
        <f t="shared" si="12"/>
        <v>6.5680728163977479E-4</v>
      </c>
      <c r="L80" s="4">
        <f t="shared" si="12"/>
        <v>2.032102687199237E-4</v>
      </c>
      <c r="M80" s="4">
        <f t="shared" si="12"/>
        <v>6.2110418865131932E-4</v>
      </c>
      <c r="N80" s="8"/>
    </row>
    <row r="81" spans="1:14" s="4" customFormat="1">
      <c r="A81" s="2" t="s">
        <v>11</v>
      </c>
      <c r="B81" s="4">
        <f t="shared" ref="B81:M81" si="13">B60</f>
        <v>4.2886790197567355E-5</v>
      </c>
      <c r="C81" s="4">
        <f t="shared" si="13"/>
        <v>5.2163605250977985E-4</v>
      </c>
      <c r="D81" s="4">
        <f t="shared" si="13"/>
        <v>9.103791874775988E-5</v>
      </c>
      <c r="E81" s="4">
        <f t="shared" si="13"/>
        <v>7.6730158530889593E-5</v>
      </c>
      <c r="F81" s="4">
        <f t="shared" si="13"/>
        <v>5.5653471886260221E-5</v>
      </c>
      <c r="G81" s="4">
        <f t="shared" si="13"/>
        <v>4.2139430025578125E-5</v>
      </c>
      <c r="H81" s="4">
        <f t="shared" si="13"/>
        <v>3.5779800319178087E-4</v>
      </c>
      <c r="I81" s="4">
        <f t="shared" si="13"/>
        <v>1.5331604526656846E-4</v>
      </c>
      <c r="J81" s="4">
        <f t="shared" si="13"/>
        <v>5.4869851552286281E-4</v>
      </c>
      <c r="K81" s="4">
        <f t="shared" si="13"/>
        <v>2.8144118755553941E-4</v>
      </c>
      <c r="L81" s="4">
        <f t="shared" si="13"/>
        <v>8.7075373478247083E-5</v>
      </c>
      <c r="M81" s="4">
        <f t="shared" si="13"/>
        <v>2.6614245203453505E-4</v>
      </c>
      <c r="N81" s="8"/>
    </row>
    <row r="82" spans="1:14" s="4" customFormat="1">
      <c r="A82" s="2" t="s">
        <v>12</v>
      </c>
      <c r="B82" s="4">
        <f t="shared" ref="B82:M82" si="14">B61</f>
        <v>1.5348633651507938E-4</v>
      </c>
      <c r="C82" s="4">
        <f t="shared" si="14"/>
        <v>1.866868710040583E-3</v>
      </c>
      <c r="D82" s="4">
        <f t="shared" si="14"/>
        <v>3.2581306663849409E-4</v>
      </c>
      <c r="E82" s="4">
        <f t="shared" si="14"/>
        <v>2.7460742291213788E-4</v>
      </c>
      <c r="F82" s="4">
        <f t="shared" si="14"/>
        <v>1.9917665730674272E-4</v>
      </c>
      <c r="G82" s="4">
        <f t="shared" si="14"/>
        <v>1.5081163005354492E-4</v>
      </c>
      <c r="H82" s="4">
        <f t="shared" si="14"/>
        <v>1.2805132878755789E-3</v>
      </c>
      <c r="I82" s="4">
        <f t="shared" si="14"/>
        <v>5.4869851552286281E-4</v>
      </c>
      <c r="J82" s="4">
        <f t="shared" si="14"/>
        <v>1.9637218036346227E-3</v>
      </c>
      <c r="K82" s="4">
        <f t="shared" si="14"/>
        <v>1.007242011429509E-3</v>
      </c>
      <c r="L82" s="4">
        <f t="shared" si="14"/>
        <v>3.1163162396370106E-4</v>
      </c>
      <c r="M82" s="4">
        <f t="shared" si="14"/>
        <v>9.524897938442148E-4</v>
      </c>
      <c r="N82" s="8"/>
    </row>
    <row r="83" spans="1:14" s="4" customFormat="1">
      <c r="A83" s="2" t="s">
        <v>13</v>
      </c>
      <c r="B83" s="4">
        <f t="shared" ref="B83:M83" si="15">B62</f>
        <v>7.8726979571267273E-5</v>
      </c>
      <c r="C83" s="4">
        <f t="shared" si="15"/>
        <v>9.5756363813637299E-4</v>
      </c>
      <c r="D83" s="4">
        <f t="shared" si="15"/>
        <v>1.6711766808494145E-4</v>
      </c>
      <c r="E83" s="4">
        <f t="shared" si="15"/>
        <v>1.4085301313839264E-4</v>
      </c>
      <c r="F83" s="4">
        <f t="shared" si="15"/>
        <v>1.021626874866525E-4</v>
      </c>
      <c r="G83" s="4">
        <f t="shared" si="15"/>
        <v>7.7355055752265482E-5</v>
      </c>
      <c r="H83" s="4">
        <f t="shared" si="15"/>
        <v>6.5680728163977479E-4</v>
      </c>
      <c r="I83" s="4">
        <f t="shared" si="15"/>
        <v>2.8144118755553941E-4</v>
      </c>
      <c r="J83" s="4">
        <f t="shared" si="15"/>
        <v>1.007242011429509E-3</v>
      </c>
      <c r="K83" s="4">
        <f t="shared" si="15"/>
        <v>5.1663961143109634E-4</v>
      </c>
      <c r="L83" s="4">
        <f t="shared" si="15"/>
        <v>1.5984365156269654E-4</v>
      </c>
      <c r="M83" s="4">
        <f t="shared" si="15"/>
        <v>4.885558300783793E-4</v>
      </c>
      <c r="N83" s="8"/>
    </row>
    <row r="84" spans="1:14" s="4" customFormat="1">
      <c r="A84" s="2" t="s">
        <v>14</v>
      </c>
      <c r="B84" s="4">
        <f t="shared" ref="B84:M84" si="16">B63</f>
        <v>2.4357419781103037E-5</v>
      </c>
      <c r="C84" s="4">
        <f t="shared" si="16"/>
        <v>2.9626158183922364E-4</v>
      </c>
      <c r="D84" s="4">
        <f t="shared" si="16"/>
        <v>5.1704704239276851E-5</v>
      </c>
      <c r="E84" s="4">
        <f t="shared" si="16"/>
        <v>4.3578656098946611E-5</v>
      </c>
      <c r="F84" s="4">
        <f t="shared" si="16"/>
        <v>3.1608217140166118E-5</v>
      </c>
      <c r="G84" s="4">
        <f t="shared" si="16"/>
        <v>2.3932958884100503E-5</v>
      </c>
      <c r="H84" s="4">
        <f t="shared" si="16"/>
        <v>2.032102687199237E-4</v>
      </c>
      <c r="I84" s="4">
        <f t="shared" si="16"/>
        <v>8.7075373478247083E-5</v>
      </c>
      <c r="J84" s="4">
        <f t="shared" si="16"/>
        <v>3.1163162396370106E-4</v>
      </c>
      <c r="K84" s="4">
        <f t="shared" si="16"/>
        <v>1.5984365156269654E-4</v>
      </c>
      <c r="L84" s="4">
        <f t="shared" si="16"/>
        <v>4.9454188915408624E-5</v>
      </c>
      <c r="M84" s="4">
        <f t="shared" si="16"/>
        <v>1.5115478206492023E-4</v>
      </c>
      <c r="N84" s="8"/>
    </row>
    <row r="85" spans="1:14" s="4" customFormat="1">
      <c r="A85" s="2" t="s">
        <v>15</v>
      </c>
      <c r="B85" s="4">
        <f t="shared" ref="B85:M85" si="17">B64</f>
        <v>7.444749493261376E-5</v>
      </c>
      <c r="C85" s="4">
        <f t="shared" si="17"/>
        <v>9.0551186500530568E-4</v>
      </c>
      <c r="D85" s="4">
        <f t="shared" si="17"/>
        <v>1.5803339357940563E-4</v>
      </c>
      <c r="E85" s="4">
        <f t="shared" si="17"/>
        <v>1.3319644725314679E-4</v>
      </c>
      <c r="F85" s="4">
        <f t="shared" si="17"/>
        <v>9.6609271692935805E-5</v>
      </c>
      <c r="G85" s="4">
        <f t="shared" si="17"/>
        <v>7.3150146906317273E-5</v>
      </c>
      <c r="H85" s="4">
        <f t="shared" si="17"/>
        <v>6.2110418865131932E-4</v>
      </c>
      <c r="I85" s="4">
        <f t="shared" si="17"/>
        <v>2.6614245203453505E-4</v>
      </c>
      <c r="J85" s="4">
        <f t="shared" si="17"/>
        <v>9.524897938442148E-4</v>
      </c>
      <c r="K85" s="4">
        <f t="shared" si="17"/>
        <v>4.885558300783793E-4</v>
      </c>
      <c r="L85" s="4">
        <f t="shared" si="17"/>
        <v>1.5115478206492023E-4</v>
      </c>
      <c r="M85" s="4">
        <f t="shared" si="17"/>
        <v>4.6199864242389325E-4</v>
      </c>
      <c r="N85" s="8"/>
    </row>
    <row r="89" spans="1:14" s="4" customFormat="1" ht="30">
      <c r="A89" s="4" t="s">
        <v>29</v>
      </c>
      <c r="B89" s="4">
        <f>SUM(B74:M85)</f>
        <v>4.1570208462349795E-2</v>
      </c>
    </row>
    <row r="90" spans="1:14" s="4" customFormat="1">
      <c r="A90" s="4" t="s">
        <v>30</v>
      </c>
      <c r="B90" s="4">
        <f>SUM(B74,C75,D76,E77,F78,G79,H80,I81,J82,K83,L84,M85)</f>
        <v>5.8911658992391444E-3</v>
      </c>
    </row>
    <row r="91" spans="1:14" s="4" customFormat="1">
      <c r="A91" s="3" t="s">
        <v>31</v>
      </c>
      <c r="B91" s="3">
        <f>SUM(B89, -B90)</f>
        <v>3.5679042563110649E-2</v>
      </c>
    </row>
    <row r="94" spans="1:14" s="4" customFormat="1" ht="30">
      <c r="A94" s="3" t="s">
        <v>32</v>
      </c>
      <c r="B94" s="3">
        <f>B25/B91</f>
        <v>1.0226772018636225</v>
      </c>
    </row>
    <row r="128" spans="1:13" s="4" customFormat="1">
      <c r="A128" s="7" t="s">
        <v>27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 s="4" customFormat="1">
      <c r="B129" s="2" t="s">
        <v>4</v>
      </c>
      <c r="C129" s="2" t="s">
        <v>5</v>
      </c>
      <c r="D129" s="2" t="s">
        <v>6</v>
      </c>
      <c r="E129" s="2" t="s">
        <v>7</v>
      </c>
      <c r="F129" s="2" t="s">
        <v>8</v>
      </c>
      <c r="G129" s="2" t="s">
        <v>9</v>
      </c>
      <c r="H129" s="2" t="s">
        <v>10</v>
      </c>
      <c r="I129" s="2" t="s">
        <v>11</v>
      </c>
      <c r="J129" s="2" t="s">
        <v>12</v>
      </c>
      <c r="K129" s="2" t="s">
        <v>13</v>
      </c>
      <c r="L129" s="2" t="s">
        <v>14</v>
      </c>
      <c r="M129" s="2" t="s">
        <v>15</v>
      </c>
    </row>
    <row r="130" spans="1:13" s="4" customFormat="1">
      <c r="A130" s="2" t="s">
        <v>4</v>
      </c>
      <c r="B130" s="4">
        <f>INDEX($E$2:$E$14, MATCH($A130,$A$2:$A$14, 0)) *INDEX($E$2:$E$14, MATCH(B$52, $A$2:$A$14, 0))</f>
        <v>1.1996635904951987E-5</v>
      </c>
      <c r="C130" s="4">
        <f t="shared" ref="C130:M130" si="18">INDEX($E$2:$E$14, MATCH($A130,$A$2:$A$14, 0)) *INDEX($E$2:$E$14, MATCH(C$52, $A$2:$A$14, 0))</f>
        <v>1.4591620795186501E-4</v>
      </c>
      <c r="D130" s="4">
        <f t="shared" si="18"/>
        <v>2.5465854631000738E-5</v>
      </c>
      <c r="E130" s="4">
        <f t="shared" si="18"/>
        <v>2.1463573528907771E-5</v>
      </c>
      <c r="F130" s="4">
        <f t="shared" si="18"/>
        <v>1.5567834197669013E-5</v>
      </c>
      <c r="G130" s="4">
        <f t="shared" si="18"/>
        <v>1.1787578341261299E-5</v>
      </c>
      <c r="H130" s="4">
        <f t="shared" si="18"/>
        <v>1.0008611864018953E-4</v>
      </c>
      <c r="I130" s="4">
        <f t="shared" si="18"/>
        <v>4.2886790197567355E-5</v>
      </c>
      <c r="J130" s="4">
        <f t="shared" si="18"/>
        <v>1.5348633651507938E-4</v>
      </c>
      <c r="K130" s="4">
        <f t="shared" si="18"/>
        <v>7.8726979571267273E-5</v>
      </c>
      <c r="L130" s="4">
        <f t="shared" si="18"/>
        <v>2.4357419781103037E-5</v>
      </c>
      <c r="M130" s="4">
        <f t="shared" si="18"/>
        <v>7.444749493261376E-5</v>
      </c>
    </row>
    <row r="131" spans="1:13" s="4" customFormat="1">
      <c r="A131" s="2" t="s">
        <v>5</v>
      </c>
      <c r="B131" s="4">
        <f t="shared" ref="B131:M141" si="19">INDEX($E$2:$E$14, MATCH($A131,$A$2:$A$14, 0)) *INDEX($E$2:$E$14, MATCH(B$52, $A$2:$A$14, 0))</f>
        <v>1.4591620795186501E-4</v>
      </c>
      <c r="C131" s="4">
        <f t="shared" si="19"/>
        <v>1.7747925261500325E-3</v>
      </c>
      <c r="D131" s="4">
        <f t="shared" si="19"/>
        <v>3.0974357890408452E-4</v>
      </c>
      <c r="E131" s="4">
        <f t="shared" si="19"/>
        <v>2.6106345839348757E-4</v>
      </c>
      <c r="F131" s="4">
        <f t="shared" si="19"/>
        <v>1.8935302781086772E-4</v>
      </c>
      <c r="G131" s="4">
        <f t="shared" si="19"/>
        <v>1.4337342119238617E-4</v>
      </c>
      <c r="H131" s="4">
        <f t="shared" si="19"/>
        <v>1.2173568503957509E-3</v>
      </c>
      <c r="I131" s="4">
        <f t="shared" si="19"/>
        <v>5.2163605250977985E-4</v>
      </c>
      <c r="J131" s="4">
        <f t="shared" si="19"/>
        <v>1.866868710040583E-3</v>
      </c>
      <c r="K131" s="4">
        <f t="shared" si="19"/>
        <v>9.5756363813637299E-4</v>
      </c>
      <c r="L131" s="4">
        <f t="shared" si="19"/>
        <v>2.9626158183922364E-4</v>
      </c>
      <c r="M131" s="4">
        <f t="shared" si="19"/>
        <v>9.0551186500530568E-4</v>
      </c>
    </row>
    <row r="132" spans="1:13" s="4" customFormat="1">
      <c r="A132" s="2" t="s">
        <v>6</v>
      </c>
      <c r="B132" s="4">
        <f t="shared" si="19"/>
        <v>2.5465854631000738E-5</v>
      </c>
      <c r="C132" s="4">
        <f t="shared" si="19"/>
        <v>3.0974357890408452E-4</v>
      </c>
      <c r="D132" s="4">
        <f t="shared" si="19"/>
        <v>5.405763392548816E-5</v>
      </c>
      <c r="E132" s="4">
        <f t="shared" si="19"/>
        <v>4.5561793129300483E-5</v>
      </c>
      <c r="F132" s="4">
        <f t="shared" si="19"/>
        <v>3.3046614545809025E-5</v>
      </c>
      <c r="G132" s="4">
        <f t="shared" si="19"/>
        <v>2.5022077761498462E-5</v>
      </c>
      <c r="H132" s="4">
        <f t="shared" si="19"/>
        <v>2.1245777300118546E-4</v>
      </c>
      <c r="I132" s="4">
        <f t="shared" si="19"/>
        <v>9.103791874775988E-5</v>
      </c>
      <c r="J132" s="4">
        <f t="shared" si="19"/>
        <v>3.2581306663849409E-4</v>
      </c>
      <c r="K132" s="4">
        <f t="shared" si="19"/>
        <v>1.6711766808494145E-4</v>
      </c>
      <c r="L132" s="4">
        <f t="shared" si="19"/>
        <v>5.1704704239276851E-5</v>
      </c>
      <c r="M132" s="4">
        <f t="shared" si="19"/>
        <v>1.5803339357940563E-4</v>
      </c>
    </row>
    <row r="133" spans="1:13" s="4" customFormat="1">
      <c r="A133" s="2" t="s">
        <v>7</v>
      </c>
      <c r="B133" s="4">
        <f t="shared" si="19"/>
        <v>2.1463573528907771E-5</v>
      </c>
      <c r="C133" s="4">
        <f t="shared" si="19"/>
        <v>2.6106345839348757E-4</v>
      </c>
      <c r="D133" s="4">
        <f t="shared" si="19"/>
        <v>4.5561793129300483E-5</v>
      </c>
      <c r="E133" s="4">
        <f t="shared" si="19"/>
        <v>3.8401181154515854E-5</v>
      </c>
      <c r="F133" s="4">
        <f t="shared" si="19"/>
        <v>2.7852921155137045E-5</v>
      </c>
      <c r="G133" s="4">
        <f t="shared" si="19"/>
        <v>2.1089541806548243E-5</v>
      </c>
      <c r="H133" s="4">
        <f t="shared" si="19"/>
        <v>1.7906734718605203E-4</v>
      </c>
      <c r="I133" s="4">
        <f t="shared" si="19"/>
        <v>7.6730158530889593E-5</v>
      </c>
      <c r="J133" s="4">
        <f t="shared" si="19"/>
        <v>2.7460742291213788E-4</v>
      </c>
      <c r="K133" s="4">
        <f t="shared" si="19"/>
        <v>1.4085301313839264E-4</v>
      </c>
      <c r="L133" s="4">
        <f t="shared" si="19"/>
        <v>4.3578656098946611E-5</v>
      </c>
      <c r="M133" s="4">
        <f t="shared" si="19"/>
        <v>1.3319644725314679E-4</v>
      </c>
    </row>
    <row r="134" spans="1:13" s="4" customFormat="1">
      <c r="A134" s="2" t="s">
        <v>8</v>
      </c>
      <c r="B134" s="4">
        <f t="shared" si="19"/>
        <v>1.5567834197669013E-5</v>
      </c>
      <c r="C134" s="4">
        <f t="shared" si="19"/>
        <v>1.8935302781086772E-4</v>
      </c>
      <c r="D134" s="4">
        <f t="shared" si="19"/>
        <v>3.3046614545809025E-5</v>
      </c>
      <c r="E134" s="4">
        <f t="shared" si="19"/>
        <v>2.7852921155137045E-5</v>
      </c>
      <c r="F134" s="4">
        <f t="shared" si="19"/>
        <v>2.020211862111046E-5</v>
      </c>
      <c r="G134" s="4">
        <f t="shared" si="19"/>
        <v>1.5296543686304755E-5</v>
      </c>
      <c r="H134" s="4">
        <f t="shared" si="19"/>
        <v>1.2988008578601075E-4</v>
      </c>
      <c r="I134" s="4">
        <f t="shared" si="19"/>
        <v>5.5653471886260221E-5</v>
      </c>
      <c r="J134" s="4">
        <f t="shared" si="19"/>
        <v>1.9917665730674272E-4</v>
      </c>
      <c r="K134" s="4">
        <f t="shared" si="19"/>
        <v>1.021626874866525E-4</v>
      </c>
      <c r="L134" s="4">
        <f t="shared" si="19"/>
        <v>3.1608217140166118E-5</v>
      </c>
      <c r="M134" s="4">
        <f t="shared" si="19"/>
        <v>9.6609271692935805E-5</v>
      </c>
    </row>
    <row r="135" spans="1:13" s="4" customFormat="1">
      <c r="A135" s="2" t="s">
        <v>9</v>
      </c>
      <c r="B135" s="4">
        <f t="shared" si="19"/>
        <v>1.1787578341261299E-5</v>
      </c>
      <c r="C135" s="4">
        <f t="shared" si="19"/>
        <v>1.4337342119238617E-4</v>
      </c>
      <c r="D135" s="4">
        <f t="shared" si="19"/>
        <v>2.5022077761498462E-5</v>
      </c>
      <c r="E135" s="4">
        <f t="shared" si="19"/>
        <v>2.1089541806548243E-5</v>
      </c>
      <c r="F135" s="4">
        <f t="shared" si="19"/>
        <v>1.5296543686304755E-5</v>
      </c>
      <c r="G135" s="4">
        <f t="shared" si="19"/>
        <v>1.1582163887629345E-5</v>
      </c>
      <c r="H135" s="4">
        <f t="shared" si="19"/>
        <v>9.8341983010171932E-5</v>
      </c>
      <c r="I135" s="4">
        <f t="shared" si="19"/>
        <v>4.2139430025578125E-5</v>
      </c>
      <c r="J135" s="4">
        <f t="shared" si="19"/>
        <v>1.5081163005354492E-4</v>
      </c>
      <c r="K135" s="4">
        <f t="shared" si="19"/>
        <v>7.7355055752265482E-5</v>
      </c>
      <c r="L135" s="4">
        <f t="shared" si="19"/>
        <v>2.3932958884100503E-5</v>
      </c>
      <c r="M135" s="4">
        <f t="shared" si="19"/>
        <v>7.3150146906317273E-5</v>
      </c>
    </row>
    <row r="136" spans="1:13" s="4" customFormat="1">
      <c r="A136" s="2" t="s">
        <v>10</v>
      </c>
      <c r="B136" s="4">
        <f t="shared" si="19"/>
        <v>1.0008611864018953E-4</v>
      </c>
      <c r="C136" s="4">
        <f t="shared" si="19"/>
        <v>1.2173568503957509E-3</v>
      </c>
      <c r="D136" s="4">
        <f t="shared" si="19"/>
        <v>2.1245777300118546E-4</v>
      </c>
      <c r="E136" s="4">
        <f t="shared" si="19"/>
        <v>1.7906734718605203E-4</v>
      </c>
      <c r="F136" s="4">
        <f t="shared" si="19"/>
        <v>1.2988008578601075E-4</v>
      </c>
      <c r="G136" s="4">
        <f t="shared" si="19"/>
        <v>9.8341983010171932E-5</v>
      </c>
      <c r="H136" s="4">
        <f t="shared" si="19"/>
        <v>8.3500334792382665E-4</v>
      </c>
      <c r="I136" s="4">
        <f t="shared" si="19"/>
        <v>3.5779800319178087E-4</v>
      </c>
      <c r="J136" s="4">
        <f t="shared" si="19"/>
        <v>1.2805132878755789E-3</v>
      </c>
      <c r="K136" s="4">
        <f t="shared" si="19"/>
        <v>6.5680728163977479E-4</v>
      </c>
      <c r="L136" s="4">
        <f t="shared" si="19"/>
        <v>2.032102687199237E-4</v>
      </c>
      <c r="M136" s="4">
        <f t="shared" si="19"/>
        <v>6.2110418865131932E-4</v>
      </c>
    </row>
    <row r="137" spans="1:13" s="4" customFormat="1">
      <c r="A137" s="2" t="s">
        <v>11</v>
      </c>
      <c r="B137" s="4">
        <f t="shared" si="19"/>
        <v>4.2886790197567355E-5</v>
      </c>
      <c r="C137" s="4">
        <f t="shared" si="19"/>
        <v>5.2163605250977985E-4</v>
      </c>
      <c r="D137" s="4">
        <f t="shared" si="19"/>
        <v>9.103791874775988E-5</v>
      </c>
      <c r="E137" s="4">
        <f t="shared" si="19"/>
        <v>7.6730158530889593E-5</v>
      </c>
      <c r="F137" s="4">
        <f t="shared" si="19"/>
        <v>5.5653471886260221E-5</v>
      </c>
      <c r="G137" s="4">
        <f t="shared" si="19"/>
        <v>4.2139430025578125E-5</v>
      </c>
      <c r="H137" s="4">
        <f t="shared" si="19"/>
        <v>3.5779800319178087E-4</v>
      </c>
      <c r="I137" s="4">
        <f t="shared" si="19"/>
        <v>1.5331604526656846E-4</v>
      </c>
      <c r="J137" s="4">
        <f t="shared" si="19"/>
        <v>5.4869851552286281E-4</v>
      </c>
      <c r="K137" s="4">
        <f t="shared" si="19"/>
        <v>2.8144118755553941E-4</v>
      </c>
      <c r="L137" s="4">
        <f t="shared" si="19"/>
        <v>8.7075373478247083E-5</v>
      </c>
      <c r="M137" s="4">
        <f t="shared" si="19"/>
        <v>2.6614245203453505E-4</v>
      </c>
    </row>
    <row r="138" spans="1:13" s="4" customFormat="1">
      <c r="A138" s="2" t="s">
        <v>12</v>
      </c>
      <c r="B138" s="4">
        <f t="shared" si="19"/>
        <v>1.5348633651507938E-4</v>
      </c>
      <c r="C138" s="4">
        <f t="shared" si="19"/>
        <v>1.866868710040583E-3</v>
      </c>
      <c r="D138" s="4">
        <f t="shared" si="19"/>
        <v>3.2581306663849409E-4</v>
      </c>
      <c r="E138" s="4">
        <f t="shared" si="19"/>
        <v>2.7460742291213788E-4</v>
      </c>
      <c r="F138" s="4">
        <f t="shared" si="19"/>
        <v>1.9917665730674272E-4</v>
      </c>
      <c r="G138" s="4">
        <f t="shared" si="19"/>
        <v>1.5081163005354492E-4</v>
      </c>
      <c r="H138" s="4">
        <f t="shared" si="19"/>
        <v>1.2805132878755789E-3</v>
      </c>
      <c r="I138" s="4">
        <f t="shared" si="19"/>
        <v>5.4869851552286281E-4</v>
      </c>
      <c r="J138" s="4">
        <f t="shared" si="19"/>
        <v>1.9637218036346227E-3</v>
      </c>
      <c r="K138" s="4">
        <f t="shared" si="19"/>
        <v>1.007242011429509E-3</v>
      </c>
      <c r="L138" s="4">
        <f t="shared" si="19"/>
        <v>3.1163162396370106E-4</v>
      </c>
      <c r="M138" s="4">
        <f t="shared" si="19"/>
        <v>9.524897938442148E-4</v>
      </c>
    </row>
    <row r="139" spans="1:13" s="4" customFormat="1">
      <c r="A139" s="2" t="s">
        <v>13</v>
      </c>
      <c r="B139" s="4">
        <f t="shared" si="19"/>
        <v>7.8726979571267273E-5</v>
      </c>
      <c r="C139" s="4">
        <f t="shared" si="19"/>
        <v>9.5756363813637299E-4</v>
      </c>
      <c r="D139" s="4">
        <f t="shared" si="19"/>
        <v>1.6711766808494145E-4</v>
      </c>
      <c r="E139" s="4">
        <f t="shared" si="19"/>
        <v>1.4085301313839264E-4</v>
      </c>
      <c r="F139" s="4">
        <f t="shared" si="19"/>
        <v>1.021626874866525E-4</v>
      </c>
      <c r="G139" s="4">
        <f t="shared" si="19"/>
        <v>7.7355055752265482E-5</v>
      </c>
      <c r="H139" s="4">
        <f t="shared" si="19"/>
        <v>6.5680728163977479E-4</v>
      </c>
      <c r="I139" s="4">
        <f t="shared" si="19"/>
        <v>2.8144118755553941E-4</v>
      </c>
      <c r="J139" s="4">
        <f t="shared" si="19"/>
        <v>1.007242011429509E-3</v>
      </c>
      <c r="K139" s="4">
        <f t="shared" si="19"/>
        <v>5.1663961143109634E-4</v>
      </c>
      <c r="L139" s="4">
        <f t="shared" si="19"/>
        <v>1.5984365156269654E-4</v>
      </c>
      <c r="M139" s="4">
        <f t="shared" si="19"/>
        <v>4.885558300783793E-4</v>
      </c>
    </row>
    <row r="140" spans="1:13" s="4" customFormat="1">
      <c r="A140" s="2" t="s">
        <v>14</v>
      </c>
      <c r="B140" s="4">
        <f t="shared" si="19"/>
        <v>2.4357419781103037E-5</v>
      </c>
      <c r="C140" s="4">
        <f t="shared" si="19"/>
        <v>2.9626158183922364E-4</v>
      </c>
      <c r="D140" s="4">
        <f t="shared" si="19"/>
        <v>5.1704704239276851E-5</v>
      </c>
      <c r="E140" s="4">
        <f t="shared" si="19"/>
        <v>4.3578656098946611E-5</v>
      </c>
      <c r="F140" s="4">
        <f t="shared" si="19"/>
        <v>3.1608217140166118E-5</v>
      </c>
      <c r="G140" s="4">
        <f t="shared" si="19"/>
        <v>2.3932958884100503E-5</v>
      </c>
      <c r="H140" s="4">
        <f t="shared" si="19"/>
        <v>2.032102687199237E-4</v>
      </c>
      <c r="I140" s="4">
        <f t="shared" si="19"/>
        <v>8.7075373478247083E-5</v>
      </c>
      <c r="J140" s="4">
        <f t="shared" si="19"/>
        <v>3.1163162396370106E-4</v>
      </c>
      <c r="K140" s="4">
        <f t="shared" si="19"/>
        <v>1.5984365156269654E-4</v>
      </c>
      <c r="L140" s="4">
        <f t="shared" si="19"/>
        <v>4.9454188915408624E-5</v>
      </c>
      <c r="M140" s="4">
        <f t="shared" si="19"/>
        <v>1.5115478206492023E-4</v>
      </c>
    </row>
    <row r="141" spans="1:13" s="4" customFormat="1">
      <c r="A141" s="2" t="s">
        <v>15</v>
      </c>
      <c r="B141" s="4">
        <f t="shared" si="19"/>
        <v>7.444749493261376E-5</v>
      </c>
      <c r="C141" s="4">
        <f t="shared" si="19"/>
        <v>9.0551186500530568E-4</v>
      </c>
      <c r="D141" s="4">
        <f t="shared" si="19"/>
        <v>1.5803339357940563E-4</v>
      </c>
      <c r="E141" s="4">
        <f t="shared" si="19"/>
        <v>1.3319644725314679E-4</v>
      </c>
      <c r="F141" s="4">
        <f t="shared" si="19"/>
        <v>9.6609271692935805E-5</v>
      </c>
      <c r="G141" s="4">
        <f t="shared" si="19"/>
        <v>7.3150146906317273E-5</v>
      </c>
      <c r="H141" s="4">
        <f t="shared" si="19"/>
        <v>6.2110418865131932E-4</v>
      </c>
      <c r="I141" s="4">
        <f t="shared" si="19"/>
        <v>2.6614245203453505E-4</v>
      </c>
      <c r="J141" s="4">
        <f t="shared" si="19"/>
        <v>9.524897938442148E-4</v>
      </c>
      <c r="K141" s="4">
        <f t="shared" si="19"/>
        <v>4.885558300783793E-4</v>
      </c>
      <c r="L141" s="4">
        <f t="shared" si="19"/>
        <v>1.5115478206492023E-4</v>
      </c>
      <c r="M141" s="4">
        <f t="shared" si="19"/>
        <v>4.6199864242389325E-4</v>
      </c>
    </row>
  </sheetData>
  <mergeCells count="4">
    <mergeCell ref="A33:M33"/>
    <mergeCell ref="A51:M51"/>
    <mergeCell ref="A72:M72"/>
    <mergeCell ref="A128:M1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B41" sqref="B41"/>
    </sheetView>
  </sheetViews>
  <sheetFormatPr defaultRowHeight="15"/>
  <sheetData>
    <row r="1" spans="1:1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>
      <c r="A2" s="1" t="s">
        <v>4</v>
      </c>
      <c r="B2">
        <v>1</v>
      </c>
      <c r="C2">
        <v>0.66979999999999995</v>
      </c>
      <c r="D2">
        <v>-0.20200000000000001</v>
      </c>
      <c r="E2">
        <v>-0.2387</v>
      </c>
      <c r="F2">
        <v>0.53890000000000005</v>
      </c>
      <c r="G2">
        <v>0.5464</v>
      </c>
      <c r="H2">
        <v>0.6694</v>
      </c>
      <c r="I2">
        <v>0.57440000000000002</v>
      </c>
      <c r="J2">
        <v>-0.28889999999999999</v>
      </c>
      <c r="K2">
        <v>0.65739999999999998</v>
      </c>
      <c r="L2">
        <v>-0.77559999999999996</v>
      </c>
      <c r="M2">
        <v>-0.3216</v>
      </c>
    </row>
    <row r="3" spans="1:13">
      <c r="A3" s="1" t="s">
        <v>5</v>
      </c>
      <c r="B3">
        <v>0.66979999999999995</v>
      </c>
      <c r="C3">
        <v>1</v>
      </c>
      <c r="D3">
        <v>-0.55530000000000002</v>
      </c>
      <c r="E3">
        <v>-0.57330000000000003</v>
      </c>
      <c r="F3">
        <v>0.31979999999999997</v>
      </c>
      <c r="G3">
        <v>0.56599999999999995</v>
      </c>
      <c r="H3">
        <v>0.86680000000000001</v>
      </c>
      <c r="I3">
        <v>0.84889999999999999</v>
      </c>
      <c r="J3">
        <v>0.19550000000000001</v>
      </c>
      <c r="K3">
        <v>0.57630000000000003</v>
      </c>
      <c r="L3">
        <v>-0.61450000000000005</v>
      </c>
      <c r="M3">
        <v>-5.1999999999999998E-3</v>
      </c>
    </row>
    <row r="4" spans="1:13">
      <c r="A4" s="1" t="s">
        <v>6</v>
      </c>
      <c r="B4">
        <v>-0.20200000000000001</v>
      </c>
      <c r="C4">
        <v>-0.55530000000000002</v>
      </c>
      <c r="D4">
        <v>1</v>
      </c>
      <c r="E4">
        <v>0.2019</v>
      </c>
      <c r="F4">
        <v>-0.17519999999999999</v>
      </c>
      <c r="G4">
        <v>-0.56130000000000002</v>
      </c>
      <c r="H4">
        <v>-0.71950000000000003</v>
      </c>
      <c r="I4">
        <v>-0.49830000000000002</v>
      </c>
      <c r="J4">
        <v>-0.2089</v>
      </c>
      <c r="K4">
        <v>0.15</v>
      </c>
      <c r="L4">
        <v>3.6999999999999998E-2</v>
      </c>
      <c r="M4">
        <v>5.4399999999999997E-2</v>
      </c>
    </row>
    <row r="5" spans="1:13">
      <c r="A5" s="1" t="s">
        <v>7</v>
      </c>
      <c r="B5">
        <v>-0.2387</v>
      </c>
      <c r="C5">
        <v>-0.57330000000000003</v>
      </c>
      <c r="D5">
        <v>0.2019</v>
      </c>
      <c r="E5">
        <v>1</v>
      </c>
      <c r="F5">
        <v>0.31330000000000002</v>
      </c>
      <c r="G5">
        <v>-0.31630000000000003</v>
      </c>
      <c r="H5">
        <v>-0.28199999999999997</v>
      </c>
      <c r="I5">
        <v>-0.5091</v>
      </c>
      <c r="J5">
        <v>-0.20660000000000001</v>
      </c>
      <c r="K5">
        <v>-0.35699999999999998</v>
      </c>
      <c r="L5">
        <v>0.58909999999999996</v>
      </c>
      <c r="M5">
        <v>0.2392</v>
      </c>
    </row>
    <row r="6" spans="1:13">
      <c r="A6" s="1" t="s">
        <v>8</v>
      </c>
      <c r="B6">
        <v>0.53890000000000005</v>
      </c>
      <c r="C6">
        <v>0.31979999999999997</v>
      </c>
      <c r="D6">
        <v>-0.17519999999999999</v>
      </c>
      <c r="E6">
        <v>0.31330000000000002</v>
      </c>
      <c r="F6">
        <v>1</v>
      </c>
      <c r="G6">
        <v>0.13170000000000001</v>
      </c>
      <c r="H6">
        <v>0.4506</v>
      </c>
      <c r="I6">
        <v>0.35820000000000002</v>
      </c>
      <c r="J6">
        <v>-1.47E-2</v>
      </c>
      <c r="K6">
        <v>0.31659999999999999</v>
      </c>
      <c r="L6">
        <v>-0.1613</v>
      </c>
      <c r="M6">
        <v>5.4199999999999998E-2</v>
      </c>
    </row>
    <row r="7" spans="1:13">
      <c r="A7" s="1" t="s">
        <v>9</v>
      </c>
      <c r="B7">
        <v>0.5464</v>
      </c>
      <c r="C7">
        <v>0.56599999999999995</v>
      </c>
      <c r="D7">
        <v>-0.56130000000000002</v>
      </c>
      <c r="E7">
        <v>-0.31630000000000003</v>
      </c>
      <c r="F7">
        <v>0.13170000000000001</v>
      </c>
      <c r="G7">
        <v>1</v>
      </c>
      <c r="H7">
        <v>0.62439999999999996</v>
      </c>
      <c r="I7">
        <v>0.53710000000000002</v>
      </c>
      <c r="J7">
        <v>-0.21640000000000001</v>
      </c>
      <c r="K7">
        <v>0.2626</v>
      </c>
      <c r="L7">
        <v>-0.43659999999999999</v>
      </c>
      <c r="M7">
        <v>-0.41649999999999998</v>
      </c>
    </row>
    <row r="8" spans="1:13">
      <c r="A8" s="1" t="s">
        <v>10</v>
      </c>
      <c r="B8">
        <v>0.6694</v>
      </c>
      <c r="C8">
        <v>0.86680000000000001</v>
      </c>
      <c r="D8">
        <v>-0.71950000000000003</v>
      </c>
      <c r="E8">
        <v>-0.28199999999999997</v>
      </c>
      <c r="F8">
        <v>0.4506</v>
      </c>
      <c r="G8">
        <v>0.62439999999999996</v>
      </c>
      <c r="H8">
        <v>1</v>
      </c>
      <c r="I8">
        <v>0.7571</v>
      </c>
      <c r="J8">
        <v>0.19670000000000001</v>
      </c>
      <c r="K8">
        <v>0.46300000000000002</v>
      </c>
      <c r="L8">
        <v>-0.41899999999999998</v>
      </c>
      <c r="M8">
        <v>1.7399999999999999E-2</v>
      </c>
    </row>
    <row r="9" spans="1:13">
      <c r="A9" s="1" t="s">
        <v>11</v>
      </c>
      <c r="B9">
        <v>0.57440000000000002</v>
      </c>
      <c r="C9">
        <v>0.84889999999999999</v>
      </c>
      <c r="D9">
        <v>-0.49830000000000002</v>
      </c>
      <c r="E9">
        <v>-0.5091</v>
      </c>
      <c r="F9">
        <v>0.35820000000000002</v>
      </c>
      <c r="G9">
        <v>0.53710000000000002</v>
      </c>
      <c r="H9">
        <v>0.7571</v>
      </c>
      <c r="I9">
        <v>1</v>
      </c>
      <c r="J9">
        <v>0.29799999999999999</v>
      </c>
      <c r="K9">
        <v>0.47049999999999997</v>
      </c>
      <c r="L9">
        <v>-0.55940000000000001</v>
      </c>
      <c r="M9">
        <v>-8.5000000000000006E-2</v>
      </c>
    </row>
    <row r="10" spans="1:13">
      <c r="A10" s="1" t="s">
        <v>12</v>
      </c>
      <c r="B10">
        <v>-0.28889999999999999</v>
      </c>
      <c r="C10">
        <v>0.19550000000000001</v>
      </c>
      <c r="D10">
        <v>-0.2089</v>
      </c>
      <c r="E10">
        <v>-0.20660000000000001</v>
      </c>
      <c r="F10">
        <v>-1.47E-2</v>
      </c>
      <c r="G10">
        <v>-0.21640000000000001</v>
      </c>
      <c r="H10">
        <v>0.19670000000000001</v>
      </c>
      <c r="I10">
        <v>0.29799999999999999</v>
      </c>
      <c r="J10">
        <v>1</v>
      </c>
      <c r="K10">
        <v>1.3599999999999999E-2</v>
      </c>
      <c r="L10">
        <v>0.2823</v>
      </c>
      <c r="M10">
        <v>0.55700000000000005</v>
      </c>
    </row>
    <row r="11" spans="1:13">
      <c r="A11" s="1" t="s">
        <v>13</v>
      </c>
      <c r="B11">
        <v>0.65739999999999998</v>
      </c>
      <c r="C11">
        <v>0.57630000000000003</v>
      </c>
      <c r="D11">
        <v>0.15</v>
      </c>
      <c r="E11">
        <v>-0.35699999999999998</v>
      </c>
      <c r="F11">
        <v>0.31659999999999999</v>
      </c>
      <c r="G11">
        <v>0.2626</v>
      </c>
      <c r="H11">
        <v>0.46300000000000002</v>
      </c>
      <c r="I11">
        <v>0.47049999999999997</v>
      </c>
      <c r="J11">
        <v>1.3599999999999999E-2</v>
      </c>
      <c r="K11">
        <v>1</v>
      </c>
      <c r="L11">
        <v>-0.67400000000000004</v>
      </c>
      <c r="M11">
        <v>3.3999999999999998E-3</v>
      </c>
    </row>
    <row r="12" spans="1:13">
      <c r="A12" s="1" t="s">
        <v>14</v>
      </c>
      <c r="B12">
        <v>-0.77559999999999996</v>
      </c>
      <c r="C12">
        <v>-0.61450000000000005</v>
      </c>
      <c r="D12">
        <v>3.6999999999999998E-2</v>
      </c>
      <c r="E12">
        <v>0.58909999999999996</v>
      </c>
      <c r="F12">
        <v>-0.1613</v>
      </c>
      <c r="G12">
        <v>-0.43659999999999999</v>
      </c>
      <c r="H12">
        <v>-0.41899999999999998</v>
      </c>
      <c r="I12">
        <v>-0.55940000000000001</v>
      </c>
      <c r="J12">
        <v>0.2823</v>
      </c>
      <c r="K12">
        <v>-0.67400000000000004</v>
      </c>
      <c r="L12">
        <v>1</v>
      </c>
      <c r="M12">
        <v>0.52410000000000001</v>
      </c>
    </row>
    <row r="13" spans="1:13">
      <c r="A13" s="1" t="s">
        <v>15</v>
      </c>
      <c r="B13">
        <v>-0.3216</v>
      </c>
      <c r="C13">
        <v>-5.1999999999999998E-3</v>
      </c>
      <c r="D13">
        <v>5.4399999999999997E-2</v>
      </c>
      <c r="E13">
        <v>0.2392</v>
      </c>
      <c r="F13">
        <v>5.4199999999999998E-2</v>
      </c>
      <c r="G13">
        <v>-0.41649999999999998</v>
      </c>
      <c r="H13">
        <v>1.7399999999999999E-2</v>
      </c>
      <c r="I13">
        <v>-8.5000000000000006E-2</v>
      </c>
      <c r="J13">
        <v>0.55700000000000005</v>
      </c>
      <c r="K13">
        <v>3.3999999999999998E-3</v>
      </c>
      <c r="L13">
        <v>0.52410000000000001</v>
      </c>
      <c r="M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 and Weights</vt:lpstr>
      <vt:lpstr>Correlation 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</dc:creator>
  <cp:lastModifiedBy>vinayak</cp:lastModifiedBy>
  <dcterms:created xsi:type="dcterms:W3CDTF">2024-10-25T05:01:52Z</dcterms:created>
  <dcterms:modified xsi:type="dcterms:W3CDTF">2024-10-25T14:13:36Z</dcterms:modified>
</cp:coreProperties>
</file>