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70" windowWidth="21840" windowHeight="12015" tabRatio="631"/>
  </bookViews>
  <sheets>
    <sheet name="FORMAT - RENAME" sheetId="7" r:id="rId1"/>
  </sheets>
  <externalReferences>
    <externalReference r:id="rId2"/>
  </externalReferences>
  <definedNames>
    <definedName name="acc_deluxe" localSheetId="0">'FORMAT - RENAME'!#REF!</definedName>
    <definedName name="ACC_FIRST" localSheetId="0">'FORMAT - RENAME'!#REF!</definedName>
    <definedName name="Acc_super" localSheetId="0">'FORMAT - RENAME'!#REF!</definedName>
    <definedName name="center" localSheetId="0">'FORMAT - RENAME'!#REF!</definedName>
    <definedName name="center">'[1]VNSST-01'!#REF!</definedName>
    <definedName name="north" localSheetId="0">'FORMAT - RENAME'!$A$6</definedName>
    <definedName name="south" localSheetId="0">'FORMAT - RENAME'!#REF!</definedName>
    <definedName name="south">'[1]VNSST-01'!#REF!</definedName>
    <definedName name="top" localSheetId="0">'FORMAT - RENAME'!$A$1</definedName>
    <definedName name="tourist_rate" localSheetId="0">'FORMAT - RENAME'!#REF!</definedName>
  </definedNames>
  <calcPr calcId="144525"/>
</workbook>
</file>

<file path=xl/calcChain.xml><?xml version="1.0" encoding="utf-8"?>
<calcChain xmlns="http://schemas.openxmlformats.org/spreadsheetml/2006/main">
  <c r="F118" i="7" l="1"/>
  <c r="G118" i="7"/>
  <c r="E118" i="7"/>
  <c r="AG190" i="7" l="1"/>
  <c r="T190" i="7"/>
  <c r="V190" i="7" s="1"/>
  <c r="Q190" i="7"/>
  <c r="O117" i="7"/>
  <c r="N117" i="7"/>
  <c r="M117" i="7"/>
  <c r="L117" i="7"/>
  <c r="K117" i="7"/>
  <c r="J117" i="7"/>
  <c r="I117" i="7"/>
  <c r="H117" i="7"/>
  <c r="E117" i="7"/>
  <c r="O116" i="7"/>
  <c r="N116" i="7"/>
  <c r="M116" i="7"/>
  <c r="L116" i="7"/>
  <c r="K116" i="7"/>
  <c r="J116" i="7"/>
  <c r="I116" i="7"/>
  <c r="H116" i="7"/>
  <c r="G116" i="7"/>
  <c r="F116" i="7"/>
  <c r="O102" i="7"/>
  <c r="N102" i="7"/>
  <c r="M102" i="7"/>
  <c r="L102" i="7"/>
  <c r="K102" i="7"/>
  <c r="J102" i="7"/>
  <c r="I102" i="7"/>
  <c r="H102" i="7"/>
  <c r="E102" i="7"/>
  <c r="O101" i="7"/>
  <c r="N101" i="7"/>
  <c r="M101" i="7"/>
  <c r="L101" i="7"/>
  <c r="K101" i="7"/>
  <c r="J101" i="7"/>
  <c r="I101" i="7"/>
  <c r="H101" i="7"/>
  <c r="G101" i="7"/>
  <c r="F101" i="7"/>
  <c r="F68" i="7"/>
  <c r="G68" i="7"/>
  <c r="D79" i="7"/>
  <c r="D58" i="7"/>
  <c r="W190" i="7" l="1"/>
  <c r="U190" i="7"/>
  <c r="AB190" i="7"/>
  <c r="D108" i="7"/>
  <c r="D53" i="7"/>
  <c r="D24" i="7"/>
  <c r="C205" i="7" l="1"/>
  <c r="D205" i="7"/>
  <c r="O130" i="7"/>
  <c r="N130" i="7"/>
  <c r="M130" i="7"/>
  <c r="L130" i="7"/>
  <c r="K130" i="7"/>
  <c r="J130" i="7"/>
  <c r="I130" i="7"/>
  <c r="H130" i="7"/>
  <c r="G130" i="7"/>
  <c r="F130" i="7"/>
  <c r="E130" i="7"/>
  <c r="O129" i="7"/>
  <c r="K129" i="7"/>
  <c r="G129" i="7"/>
  <c r="D129" i="7"/>
  <c r="N129" i="7" s="1"/>
  <c r="M128" i="7"/>
  <c r="L128" i="7"/>
  <c r="I128" i="7"/>
  <c r="H128" i="7"/>
  <c r="D128" i="7"/>
  <c r="O128" i="7" s="1"/>
  <c r="O127" i="7"/>
  <c r="K127" i="7"/>
  <c r="E127" i="7"/>
  <c r="D127" i="7"/>
  <c r="N127" i="7" s="1"/>
  <c r="O125" i="7"/>
  <c r="N125" i="7"/>
  <c r="M125" i="7"/>
  <c r="L125" i="7"/>
  <c r="K125" i="7"/>
  <c r="J125" i="7"/>
  <c r="I125" i="7"/>
  <c r="H125" i="7"/>
  <c r="G125" i="7"/>
  <c r="F125" i="7"/>
  <c r="E125" i="7"/>
  <c r="D115" i="7"/>
  <c r="M115" i="7" s="1"/>
  <c r="M114" i="7"/>
  <c r="L114" i="7"/>
  <c r="I114" i="7"/>
  <c r="H114" i="7"/>
  <c r="D114" i="7"/>
  <c r="O114" i="7" s="1"/>
  <c r="D113" i="7"/>
  <c r="M113" i="7" s="1"/>
  <c r="D67" i="7"/>
  <c r="D66" i="7"/>
  <c r="D65" i="7"/>
  <c r="H65" i="7"/>
  <c r="E65" i="7"/>
  <c r="K65" i="7"/>
  <c r="O65" i="7"/>
  <c r="F66" i="7"/>
  <c r="H66" i="7"/>
  <c r="I66" i="7"/>
  <c r="J66" i="7"/>
  <c r="L66" i="7"/>
  <c r="M66" i="7"/>
  <c r="N66" i="7"/>
  <c r="H67" i="7"/>
  <c r="G67" i="7"/>
  <c r="J67" i="7"/>
  <c r="K67" i="7"/>
  <c r="N67" i="7"/>
  <c r="O67" i="7"/>
  <c r="D96" i="7"/>
  <c r="M96" i="7" s="1"/>
  <c r="P97" i="7"/>
  <c r="P87" i="7"/>
  <c r="M86" i="7"/>
  <c r="I86" i="7"/>
  <c r="E86" i="7"/>
  <c r="P86" i="7"/>
  <c r="O80" i="7"/>
  <c r="O79" i="7"/>
  <c r="P75" i="7"/>
  <c r="M74" i="7"/>
  <c r="I74" i="7"/>
  <c r="E74" i="7"/>
  <c r="P74" i="7"/>
  <c r="L68" i="7"/>
  <c r="H68" i="7"/>
  <c r="O68" i="7"/>
  <c r="M61" i="7"/>
  <c r="M60" i="7"/>
  <c r="P53" i="7"/>
  <c r="O62" i="7"/>
  <c r="O58" i="7"/>
  <c r="M54" i="7"/>
  <c r="E54" i="7"/>
  <c r="P54" i="7"/>
  <c r="D47" i="7"/>
  <c r="L47" i="7" s="1"/>
  <c r="D46" i="7"/>
  <c r="D45" i="7"/>
  <c r="L45" i="7" s="1"/>
  <c r="C40" i="7"/>
  <c r="C48" i="7"/>
  <c r="M46" i="7"/>
  <c r="H45" i="7"/>
  <c r="O43" i="7"/>
  <c r="N43" i="7"/>
  <c r="M43" i="7"/>
  <c r="L43" i="7"/>
  <c r="K43" i="7"/>
  <c r="J43" i="7"/>
  <c r="I43" i="7"/>
  <c r="H43" i="7"/>
  <c r="G43" i="7"/>
  <c r="F43" i="7"/>
  <c r="E43" i="7"/>
  <c r="P39" i="7"/>
  <c r="M38" i="7"/>
  <c r="I38" i="7"/>
  <c r="E38" i="7"/>
  <c r="P38" i="7"/>
  <c r="D32" i="7"/>
  <c r="O32" i="7" s="1"/>
  <c r="D31" i="7"/>
  <c r="M31" i="7" s="1"/>
  <c r="D30" i="7"/>
  <c r="O30" i="7" s="1"/>
  <c r="O28" i="7"/>
  <c r="N28" i="7"/>
  <c r="M28" i="7"/>
  <c r="L28" i="7"/>
  <c r="K28" i="7"/>
  <c r="J28" i="7"/>
  <c r="I28" i="7"/>
  <c r="H28" i="7"/>
  <c r="G28" i="7"/>
  <c r="F28" i="7"/>
  <c r="E28" i="7"/>
  <c r="F24" i="7"/>
  <c r="O24" i="7"/>
  <c r="P23" i="7"/>
  <c r="D19" i="7"/>
  <c r="D18" i="7"/>
  <c r="D17" i="7"/>
  <c r="H127" i="7" l="1"/>
  <c r="L127" i="7"/>
  <c r="J128" i="7"/>
  <c r="N128" i="7"/>
  <c r="H129" i="7"/>
  <c r="L129" i="7"/>
  <c r="I127" i="7"/>
  <c r="M127" i="7"/>
  <c r="F128" i="7"/>
  <c r="K128" i="7"/>
  <c r="I129" i="7"/>
  <c r="M129" i="7"/>
  <c r="J127" i="7"/>
  <c r="J129" i="7"/>
  <c r="J113" i="7"/>
  <c r="N113" i="7"/>
  <c r="N115" i="7"/>
  <c r="E113" i="7"/>
  <c r="O113" i="7"/>
  <c r="G115" i="7"/>
  <c r="O115" i="7"/>
  <c r="H113" i="7"/>
  <c r="L113" i="7"/>
  <c r="J114" i="7"/>
  <c r="N114" i="7"/>
  <c r="H115" i="7"/>
  <c r="L115" i="7"/>
  <c r="J115" i="7"/>
  <c r="K113" i="7"/>
  <c r="K115" i="7"/>
  <c r="I113" i="7"/>
  <c r="F114" i="7"/>
  <c r="K114" i="7"/>
  <c r="I115" i="7"/>
  <c r="M67" i="7"/>
  <c r="I67" i="7"/>
  <c r="O66" i="7"/>
  <c r="K66" i="7"/>
  <c r="M65" i="7"/>
  <c r="I65" i="7"/>
  <c r="N65" i="7"/>
  <c r="J65" i="7"/>
  <c r="L67" i="7"/>
  <c r="L65" i="7"/>
  <c r="F96" i="7"/>
  <c r="E96" i="7"/>
  <c r="I96" i="7"/>
  <c r="J96" i="7"/>
  <c r="N96" i="7"/>
  <c r="E97" i="7"/>
  <c r="I97" i="7"/>
  <c r="M97" i="7"/>
  <c r="G96" i="7"/>
  <c r="K96" i="7"/>
  <c r="O96" i="7"/>
  <c r="F97" i="7"/>
  <c r="J97" i="7"/>
  <c r="N97" i="7"/>
  <c r="H96" i="7"/>
  <c r="L96" i="7"/>
  <c r="P96" i="7"/>
  <c r="G97" i="7"/>
  <c r="K97" i="7"/>
  <c r="O97" i="7"/>
  <c r="H97" i="7"/>
  <c r="L97" i="7"/>
  <c r="F86" i="7"/>
  <c r="J86" i="7"/>
  <c r="N86" i="7"/>
  <c r="E87" i="7"/>
  <c r="I87" i="7"/>
  <c r="M87" i="7"/>
  <c r="G86" i="7"/>
  <c r="K86" i="7"/>
  <c r="O86" i="7"/>
  <c r="F87" i="7"/>
  <c r="J87" i="7"/>
  <c r="N87" i="7"/>
  <c r="H86" i="7"/>
  <c r="L86" i="7"/>
  <c r="G87" i="7"/>
  <c r="K87" i="7"/>
  <c r="O87" i="7"/>
  <c r="H87" i="7"/>
  <c r="L87" i="7"/>
  <c r="L79" i="7"/>
  <c r="L80" i="7"/>
  <c r="E79" i="7"/>
  <c r="I79" i="7"/>
  <c r="M79" i="7"/>
  <c r="I80" i="7"/>
  <c r="M80" i="7"/>
  <c r="H79" i="7"/>
  <c r="H80" i="7"/>
  <c r="F79" i="7"/>
  <c r="J79" i="7"/>
  <c r="N79" i="7"/>
  <c r="F80" i="7"/>
  <c r="J80" i="7"/>
  <c r="N80" i="7"/>
  <c r="G79" i="7"/>
  <c r="K79" i="7"/>
  <c r="G80" i="7"/>
  <c r="K80" i="7"/>
  <c r="F74" i="7"/>
  <c r="J74" i="7"/>
  <c r="N74" i="7"/>
  <c r="E75" i="7"/>
  <c r="I75" i="7"/>
  <c r="M75" i="7"/>
  <c r="G74" i="7"/>
  <c r="K74" i="7"/>
  <c r="O74" i="7"/>
  <c r="F75" i="7"/>
  <c r="J75" i="7"/>
  <c r="N75" i="7"/>
  <c r="H74" i="7"/>
  <c r="L74" i="7"/>
  <c r="G75" i="7"/>
  <c r="K75" i="7"/>
  <c r="O75" i="7"/>
  <c r="H75" i="7"/>
  <c r="L75" i="7"/>
  <c r="I68" i="7"/>
  <c r="M68" i="7"/>
  <c r="J68" i="7"/>
  <c r="N68" i="7"/>
  <c r="K68" i="7"/>
  <c r="O45" i="7"/>
  <c r="O47" i="7"/>
  <c r="H47" i="7"/>
  <c r="J60" i="7"/>
  <c r="N60" i="7"/>
  <c r="O61" i="7"/>
  <c r="O60" i="7"/>
  <c r="J61" i="7"/>
  <c r="K61" i="7"/>
  <c r="K60" i="7"/>
  <c r="F61" i="7"/>
  <c r="N61" i="7"/>
  <c r="H60" i="7"/>
  <c r="L60" i="7"/>
  <c r="H61" i="7"/>
  <c r="L61" i="7"/>
  <c r="E60" i="7"/>
  <c r="I60" i="7"/>
  <c r="I61" i="7"/>
  <c r="L58" i="7"/>
  <c r="H62" i="7"/>
  <c r="L62" i="7"/>
  <c r="E58" i="7"/>
  <c r="I58" i="7"/>
  <c r="M58" i="7"/>
  <c r="I62" i="7"/>
  <c r="M62" i="7"/>
  <c r="F58" i="7"/>
  <c r="J58" i="7"/>
  <c r="N58" i="7"/>
  <c r="J62" i="7"/>
  <c r="N62" i="7"/>
  <c r="H58" i="7"/>
  <c r="G58" i="7"/>
  <c r="K58" i="7"/>
  <c r="G62" i="7"/>
  <c r="K62" i="7"/>
  <c r="F53" i="7"/>
  <c r="N53" i="7"/>
  <c r="I53" i="7"/>
  <c r="J53" i="7"/>
  <c r="E53" i="7"/>
  <c r="M53" i="7"/>
  <c r="I54" i="7"/>
  <c r="G53" i="7"/>
  <c r="K53" i="7"/>
  <c r="O53" i="7"/>
  <c r="F54" i="7"/>
  <c r="J54" i="7"/>
  <c r="N54" i="7"/>
  <c r="H53" i="7"/>
  <c r="L53" i="7"/>
  <c r="G54" i="7"/>
  <c r="K54" i="7"/>
  <c r="O54" i="7"/>
  <c r="H54" i="7"/>
  <c r="L54" i="7"/>
  <c r="J46" i="7"/>
  <c r="N46" i="7"/>
  <c r="I45" i="7"/>
  <c r="M45" i="7"/>
  <c r="F46" i="7"/>
  <c r="K46" i="7"/>
  <c r="O46" i="7"/>
  <c r="I47" i="7"/>
  <c r="M47" i="7"/>
  <c r="J45" i="7"/>
  <c r="N45" i="7"/>
  <c r="H46" i="7"/>
  <c r="L46" i="7"/>
  <c r="J47" i="7"/>
  <c r="N47" i="7"/>
  <c r="E45" i="7"/>
  <c r="K45" i="7"/>
  <c r="I46" i="7"/>
  <c r="G47" i="7"/>
  <c r="K47" i="7"/>
  <c r="F38" i="7"/>
  <c r="N38" i="7"/>
  <c r="J38" i="7"/>
  <c r="E39" i="7"/>
  <c r="I39" i="7"/>
  <c r="M39" i="7"/>
  <c r="G38" i="7"/>
  <c r="K38" i="7"/>
  <c r="O38" i="7"/>
  <c r="F39" i="7"/>
  <c r="J39" i="7"/>
  <c r="N39" i="7"/>
  <c r="H38" i="7"/>
  <c r="L38" i="7"/>
  <c r="G39" i="7"/>
  <c r="K39" i="7"/>
  <c r="O39" i="7"/>
  <c r="H39" i="7"/>
  <c r="L39" i="7"/>
  <c r="H30" i="7"/>
  <c r="L30" i="7"/>
  <c r="J31" i="7"/>
  <c r="N31" i="7"/>
  <c r="H32" i="7"/>
  <c r="L32" i="7"/>
  <c r="I30" i="7"/>
  <c r="M30" i="7"/>
  <c r="F31" i="7"/>
  <c r="K31" i="7"/>
  <c r="O31" i="7"/>
  <c r="I32" i="7"/>
  <c r="M32" i="7"/>
  <c r="J30" i="7"/>
  <c r="N30" i="7"/>
  <c r="H31" i="7"/>
  <c r="L31" i="7"/>
  <c r="J32" i="7"/>
  <c r="N32" i="7"/>
  <c r="E30" i="7"/>
  <c r="K30" i="7"/>
  <c r="I31" i="7"/>
  <c r="G32" i="7"/>
  <c r="K32" i="7"/>
  <c r="K23" i="7"/>
  <c r="E23" i="7"/>
  <c r="M23" i="7"/>
  <c r="J24" i="7"/>
  <c r="G23" i="7"/>
  <c r="O23" i="7"/>
  <c r="N24" i="7"/>
  <c r="I23" i="7"/>
  <c r="H24" i="7"/>
  <c r="L24" i="7"/>
  <c r="P24" i="7"/>
  <c r="F23" i="7"/>
  <c r="J23" i="7"/>
  <c r="N23" i="7"/>
  <c r="E24" i="7"/>
  <c r="I24" i="7"/>
  <c r="M24" i="7"/>
  <c r="H23" i="7"/>
  <c r="L23" i="7"/>
  <c r="G24" i="7"/>
  <c r="K24" i="7"/>
  <c r="O17" i="7" l="1"/>
  <c r="N17" i="7"/>
  <c r="O15" i="7"/>
  <c r="G15" i="7"/>
  <c r="N15" i="7"/>
  <c r="P11" i="7"/>
  <c r="P10" i="7"/>
  <c r="K15" i="7" l="1"/>
  <c r="K17" i="7"/>
  <c r="H17" i="7"/>
  <c r="L17" i="7"/>
  <c r="H15" i="7"/>
  <c r="L15" i="7"/>
  <c r="E15" i="7"/>
  <c r="I15" i="7"/>
  <c r="M15" i="7"/>
  <c r="E17" i="7"/>
  <c r="I17" i="7"/>
  <c r="M17" i="7"/>
  <c r="F15" i="7"/>
  <c r="J15" i="7"/>
  <c r="J17" i="7"/>
  <c r="E10" i="7"/>
  <c r="M10" i="7"/>
  <c r="F10" i="7"/>
  <c r="J10" i="7"/>
  <c r="N10" i="7"/>
  <c r="E11" i="7"/>
  <c r="I11" i="7"/>
  <c r="M11" i="7"/>
  <c r="I10" i="7"/>
  <c r="G10" i="7"/>
  <c r="K10" i="7"/>
  <c r="O10" i="7"/>
  <c r="F11" i="7"/>
  <c r="J11" i="7"/>
  <c r="N11" i="7"/>
  <c r="H10" i="7"/>
  <c r="L10" i="7"/>
  <c r="G11" i="7"/>
  <c r="K11" i="7"/>
  <c r="O11" i="7"/>
  <c r="H11" i="7"/>
  <c r="L11" i="7"/>
  <c r="Q351" i="7"/>
  <c r="P351" i="7"/>
  <c r="O351" i="7"/>
  <c r="N351" i="7"/>
  <c r="M351" i="7"/>
  <c r="L351" i="7"/>
  <c r="K351" i="7"/>
  <c r="J351" i="7"/>
  <c r="I351" i="7"/>
  <c r="H351" i="7"/>
  <c r="G351" i="7"/>
  <c r="F351" i="7"/>
  <c r="E351" i="7"/>
  <c r="Q350" i="7"/>
  <c r="P350" i="7"/>
  <c r="O350" i="7"/>
  <c r="N350" i="7"/>
  <c r="M350" i="7"/>
  <c r="L350" i="7"/>
  <c r="K350" i="7"/>
  <c r="J350" i="7"/>
  <c r="I350" i="7"/>
  <c r="H350" i="7"/>
  <c r="G350" i="7"/>
  <c r="F350" i="7"/>
  <c r="E350" i="7"/>
  <c r="Q349" i="7"/>
  <c r="P349" i="7"/>
  <c r="O349" i="7"/>
  <c r="N349" i="7"/>
  <c r="M349" i="7"/>
  <c r="L349" i="7"/>
  <c r="K349" i="7"/>
  <c r="J349" i="7"/>
  <c r="I349" i="7"/>
  <c r="H349" i="7"/>
  <c r="G349" i="7"/>
  <c r="F349" i="7"/>
  <c r="E349" i="7"/>
  <c r="Q348" i="7"/>
  <c r="P348" i="7"/>
  <c r="O348" i="7"/>
  <c r="N348" i="7"/>
  <c r="M348" i="7"/>
  <c r="L348" i="7"/>
  <c r="K348" i="7"/>
  <c r="J348" i="7"/>
  <c r="I348" i="7"/>
  <c r="H348" i="7"/>
  <c r="G348" i="7"/>
  <c r="F348" i="7"/>
  <c r="E348" i="7"/>
  <c r="Q347" i="7"/>
  <c r="P347" i="7"/>
  <c r="O347" i="7"/>
  <c r="N347" i="7"/>
  <c r="M347" i="7"/>
  <c r="L347" i="7"/>
  <c r="K347" i="7"/>
  <c r="J347" i="7"/>
  <c r="I347" i="7"/>
  <c r="H347" i="7"/>
  <c r="G347" i="7"/>
  <c r="F347" i="7"/>
  <c r="E347" i="7"/>
  <c r="Q346" i="7"/>
  <c r="P346" i="7"/>
  <c r="O346" i="7"/>
  <c r="N346" i="7"/>
  <c r="M346" i="7"/>
  <c r="L346" i="7"/>
  <c r="K346" i="7"/>
  <c r="J346" i="7"/>
  <c r="I346" i="7"/>
  <c r="H346" i="7"/>
  <c r="G346" i="7"/>
  <c r="F346" i="7"/>
  <c r="E346" i="7"/>
  <c r="Q345" i="7"/>
  <c r="P345" i="7"/>
  <c r="O345" i="7"/>
  <c r="N345" i="7"/>
  <c r="M345" i="7"/>
  <c r="L345" i="7"/>
  <c r="K345" i="7"/>
  <c r="J345" i="7"/>
  <c r="I345" i="7"/>
  <c r="H345" i="7"/>
  <c r="G345" i="7"/>
  <c r="F345" i="7"/>
  <c r="E345" i="7"/>
  <c r="Q344" i="7"/>
  <c r="P344" i="7"/>
  <c r="O344" i="7"/>
  <c r="N344" i="7"/>
  <c r="M344" i="7"/>
  <c r="L344" i="7"/>
  <c r="K344" i="7"/>
  <c r="J344" i="7"/>
  <c r="I344" i="7"/>
  <c r="H344" i="7"/>
  <c r="G344" i="7"/>
  <c r="F344" i="7"/>
  <c r="E344" i="7"/>
  <c r="Q343" i="7"/>
  <c r="P343" i="7"/>
  <c r="O343" i="7"/>
  <c r="N343" i="7"/>
  <c r="M343" i="7"/>
  <c r="L343" i="7"/>
  <c r="K343" i="7"/>
  <c r="J343" i="7"/>
  <c r="I343" i="7"/>
  <c r="H343" i="7"/>
  <c r="G343" i="7"/>
  <c r="F343" i="7"/>
  <c r="E343" i="7"/>
  <c r="Q342" i="7"/>
  <c r="P342" i="7"/>
  <c r="O342" i="7"/>
  <c r="N342" i="7"/>
  <c r="M342" i="7"/>
  <c r="L342" i="7"/>
  <c r="K342" i="7"/>
  <c r="J342" i="7"/>
  <c r="I342" i="7"/>
  <c r="H342" i="7"/>
  <c r="G342" i="7"/>
  <c r="F342" i="7"/>
  <c r="E342" i="7"/>
  <c r="Q341" i="7"/>
  <c r="P341" i="7"/>
  <c r="O341" i="7"/>
  <c r="N341" i="7"/>
  <c r="M341" i="7"/>
  <c r="L341" i="7"/>
  <c r="K341" i="7"/>
  <c r="J341" i="7"/>
  <c r="I341" i="7"/>
  <c r="H341" i="7"/>
  <c r="G341" i="7"/>
  <c r="F341" i="7"/>
  <c r="E341" i="7"/>
  <c r="Q340" i="7"/>
  <c r="P340" i="7"/>
  <c r="O340" i="7"/>
  <c r="N340" i="7"/>
  <c r="M340" i="7"/>
  <c r="L340" i="7"/>
  <c r="K340" i="7"/>
  <c r="J340" i="7"/>
  <c r="I340" i="7"/>
  <c r="H340" i="7"/>
  <c r="G340" i="7"/>
  <c r="F340" i="7"/>
  <c r="E340" i="7"/>
  <c r="Q339" i="7"/>
  <c r="P339" i="7"/>
  <c r="O339" i="7"/>
  <c r="N339" i="7"/>
  <c r="M339" i="7"/>
  <c r="L339" i="7"/>
  <c r="K339" i="7"/>
  <c r="J339" i="7"/>
  <c r="I339" i="7"/>
  <c r="H339" i="7"/>
  <c r="G339" i="7"/>
  <c r="F339" i="7"/>
  <c r="E339" i="7"/>
  <c r="Q338" i="7"/>
  <c r="P338" i="7"/>
  <c r="O338" i="7"/>
  <c r="N338" i="7"/>
  <c r="M338" i="7"/>
  <c r="L338" i="7"/>
  <c r="K338" i="7"/>
  <c r="J338" i="7"/>
  <c r="I338" i="7"/>
  <c r="H338" i="7"/>
  <c r="G338" i="7"/>
  <c r="F338" i="7"/>
  <c r="E338" i="7"/>
  <c r="Q323" i="7"/>
  <c r="P323" i="7"/>
  <c r="O323" i="7"/>
  <c r="N323" i="7"/>
  <c r="M323" i="7"/>
  <c r="L323" i="7"/>
  <c r="K323" i="7"/>
  <c r="J323" i="7"/>
  <c r="I323" i="7"/>
  <c r="H323" i="7"/>
  <c r="G323" i="7"/>
  <c r="F323" i="7"/>
  <c r="E323" i="7"/>
  <c r="Q322" i="7"/>
  <c r="P322" i="7"/>
  <c r="O322" i="7"/>
  <c r="N322" i="7"/>
  <c r="M322" i="7"/>
  <c r="L322" i="7"/>
  <c r="K322" i="7"/>
  <c r="J322" i="7"/>
  <c r="I322" i="7"/>
  <c r="H322" i="7"/>
  <c r="G322" i="7"/>
  <c r="F322" i="7"/>
  <c r="E322" i="7"/>
  <c r="Q321" i="7"/>
  <c r="P321" i="7"/>
  <c r="O321" i="7"/>
  <c r="N321" i="7"/>
  <c r="M321" i="7"/>
  <c r="L321" i="7"/>
  <c r="K321" i="7"/>
  <c r="J321" i="7"/>
  <c r="I321" i="7"/>
  <c r="H321" i="7"/>
  <c r="G321" i="7"/>
  <c r="F321" i="7"/>
  <c r="E321" i="7"/>
  <c r="Q320" i="7"/>
  <c r="P320" i="7"/>
  <c r="O320" i="7"/>
  <c r="N320" i="7"/>
  <c r="M320" i="7"/>
  <c r="L320" i="7"/>
  <c r="K320" i="7"/>
  <c r="J320" i="7"/>
  <c r="I320" i="7"/>
  <c r="H320" i="7"/>
  <c r="G320" i="7"/>
  <c r="F320" i="7"/>
  <c r="E320" i="7"/>
  <c r="Q319" i="7"/>
  <c r="P319" i="7"/>
  <c r="O319" i="7"/>
  <c r="N319" i="7"/>
  <c r="M319" i="7"/>
  <c r="L319" i="7"/>
  <c r="K319" i="7"/>
  <c r="J319" i="7"/>
  <c r="I319" i="7"/>
  <c r="H319" i="7"/>
  <c r="G319" i="7"/>
  <c r="F319" i="7"/>
  <c r="E319" i="7"/>
  <c r="Q318" i="7"/>
  <c r="P318" i="7"/>
  <c r="O318" i="7"/>
  <c r="N318" i="7"/>
  <c r="M318" i="7"/>
  <c r="L318" i="7"/>
  <c r="K318" i="7"/>
  <c r="J318" i="7"/>
  <c r="I318" i="7"/>
  <c r="H318" i="7"/>
  <c r="G318" i="7"/>
  <c r="F318" i="7"/>
  <c r="E318" i="7"/>
  <c r="Q317" i="7"/>
  <c r="P317" i="7"/>
  <c r="O317" i="7"/>
  <c r="N317" i="7"/>
  <c r="M317" i="7"/>
  <c r="L317" i="7"/>
  <c r="K317" i="7"/>
  <c r="J317" i="7"/>
  <c r="I317" i="7"/>
  <c r="H317" i="7"/>
  <c r="G317" i="7"/>
  <c r="F317" i="7"/>
  <c r="E317" i="7"/>
  <c r="Q316" i="7"/>
  <c r="P316" i="7"/>
  <c r="O316" i="7"/>
  <c r="N316" i="7"/>
  <c r="M316" i="7"/>
  <c r="L316" i="7"/>
  <c r="K316" i="7"/>
  <c r="J316" i="7"/>
  <c r="I316" i="7"/>
  <c r="H316" i="7"/>
  <c r="G316" i="7"/>
  <c r="F316" i="7"/>
  <c r="E316" i="7"/>
  <c r="Q315" i="7"/>
  <c r="P315" i="7"/>
  <c r="O315" i="7"/>
  <c r="N315" i="7"/>
  <c r="M315" i="7"/>
  <c r="L315" i="7"/>
  <c r="K315" i="7"/>
  <c r="J315" i="7"/>
  <c r="I315" i="7"/>
  <c r="H315" i="7"/>
  <c r="G315" i="7"/>
  <c r="F315" i="7"/>
  <c r="E315" i="7"/>
  <c r="Q314" i="7"/>
  <c r="P314" i="7"/>
  <c r="O314" i="7"/>
  <c r="N314" i="7"/>
  <c r="M314" i="7"/>
  <c r="L314" i="7"/>
  <c r="K314" i="7"/>
  <c r="J314" i="7"/>
  <c r="I314" i="7"/>
  <c r="H314" i="7"/>
  <c r="G314" i="7"/>
  <c r="F314" i="7"/>
  <c r="E314" i="7"/>
  <c r="Q313" i="7"/>
  <c r="P313" i="7"/>
  <c r="O313" i="7"/>
  <c r="N313" i="7"/>
  <c r="M313" i="7"/>
  <c r="L313" i="7"/>
  <c r="K313" i="7"/>
  <c r="J313" i="7"/>
  <c r="I313" i="7"/>
  <c r="H313" i="7"/>
  <c r="G313" i="7"/>
  <c r="F313" i="7"/>
  <c r="E313" i="7"/>
  <c r="Q312" i="7"/>
  <c r="P312" i="7"/>
  <c r="O312" i="7"/>
  <c r="N312" i="7"/>
  <c r="M312" i="7"/>
  <c r="L312" i="7"/>
  <c r="K312" i="7"/>
  <c r="J312" i="7"/>
  <c r="I312" i="7"/>
  <c r="H312" i="7"/>
  <c r="G312" i="7"/>
  <c r="F312" i="7"/>
  <c r="E312" i="7"/>
  <c r="Q31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Q310" i="7"/>
  <c r="P310" i="7"/>
  <c r="O310" i="7"/>
  <c r="N310" i="7"/>
  <c r="M310" i="7"/>
  <c r="L310" i="7"/>
  <c r="K310" i="7"/>
  <c r="J310" i="7"/>
  <c r="I310" i="7"/>
  <c r="H310" i="7"/>
  <c r="G310" i="7"/>
  <c r="F310" i="7"/>
  <c r="E310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Q291" i="7"/>
  <c r="E292" i="7"/>
  <c r="F292" i="7"/>
  <c r="G292" i="7"/>
  <c r="H292" i="7"/>
  <c r="I292" i="7"/>
  <c r="J292" i="7"/>
  <c r="K292" i="7"/>
  <c r="L292" i="7"/>
  <c r="M292" i="7"/>
  <c r="N292" i="7"/>
  <c r="O292" i="7"/>
  <c r="P292" i="7"/>
  <c r="Q292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Q294" i="7"/>
  <c r="E295" i="7"/>
  <c r="F295" i="7"/>
  <c r="G295" i="7"/>
  <c r="H295" i="7"/>
  <c r="I295" i="7"/>
  <c r="J295" i="7"/>
  <c r="K295" i="7"/>
  <c r="L295" i="7"/>
  <c r="M295" i="7"/>
  <c r="N295" i="7"/>
  <c r="O295" i="7"/>
  <c r="P295" i="7"/>
  <c r="Q295" i="7"/>
  <c r="F282" i="7"/>
  <c r="G282" i="7"/>
  <c r="H282" i="7"/>
  <c r="I282" i="7"/>
  <c r="J282" i="7"/>
  <c r="K282" i="7"/>
  <c r="L282" i="7"/>
  <c r="M282" i="7"/>
  <c r="N282" i="7"/>
  <c r="O282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E254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Q185" i="7"/>
  <c r="Q298" i="7" s="1"/>
  <c r="O7" i="7"/>
  <c r="N7" i="7"/>
  <c r="L7" i="7"/>
  <c r="M7" i="7"/>
  <c r="K7" i="7"/>
  <c r="J7" i="7"/>
  <c r="I7" i="7"/>
  <c r="H7" i="7"/>
  <c r="G7" i="7"/>
  <c r="F7" i="7"/>
  <c r="E7" i="7"/>
  <c r="R211" i="7"/>
  <c r="R210" i="7"/>
  <c r="R209" i="7"/>
  <c r="R208" i="7"/>
  <c r="R207" i="7"/>
  <c r="R206" i="7"/>
  <c r="R205" i="7"/>
  <c r="R204" i="7"/>
  <c r="R203" i="7"/>
  <c r="R202" i="7"/>
  <c r="R201" i="7"/>
  <c r="R200" i="7"/>
  <c r="R199" i="7"/>
  <c r="R198" i="7"/>
  <c r="E198" i="7"/>
  <c r="D176" i="7"/>
  <c r="E176" i="7" s="1"/>
  <c r="D177" i="7"/>
  <c r="F177" i="7" s="1"/>
  <c r="D174" i="7"/>
  <c r="J174" i="7" s="1"/>
  <c r="D171" i="7"/>
  <c r="F171" i="7" s="1"/>
  <c r="D172" i="7"/>
  <c r="G172" i="7" s="1"/>
  <c r="D173" i="7"/>
  <c r="M173" i="7" s="1"/>
  <c r="G174" i="7"/>
  <c r="D175" i="7"/>
  <c r="N175" i="7" s="1"/>
  <c r="F174" i="7"/>
  <c r="N174" i="7"/>
  <c r="D170" i="7"/>
  <c r="O170" i="7" s="1"/>
  <c r="D169" i="7"/>
  <c r="D168" i="7"/>
  <c r="D167" i="7"/>
  <c r="K167" i="7" s="1"/>
  <c r="D165" i="7"/>
  <c r="O165" i="7" s="1"/>
  <c r="D164" i="7"/>
  <c r="O164" i="7" s="1"/>
  <c r="D163" i="7"/>
  <c r="O163" i="7" s="1"/>
  <c r="D162" i="7"/>
  <c r="O162" i="7" s="1"/>
  <c r="D161" i="7"/>
  <c r="E161" i="7" s="1"/>
  <c r="D160" i="7"/>
  <c r="P160" i="7" s="1"/>
  <c r="D159" i="7"/>
  <c r="N159" i="7" s="1"/>
  <c r="D157" i="7"/>
  <c r="O157" i="7" s="1"/>
  <c r="D156" i="7"/>
  <c r="O156" i="7" s="1"/>
  <c r="D155" i="7"/>
  <c r="O155" i="7" s="1"/>
  <c r="D154" i="7"/>
  <c r="O154" i="7" s="1"/>
  <c r="D153" i="7"/>
  <c r="J153" i="7" s="1"/>
  <c r="D152" i="7"/>
  <c r="D151" i="7"/>
  <c r="D149" i="7"/>
  <c r="O149" i="7" s="1"/>
  <c r="D148" i="7"/>
  <c r="O148" i="7" s="1"/>
  <c r="D147" i="7"/>
  <c r="O147" i="7" s="1"/>
  <c r="D146" i="7"/>
  <c r="O146" i="7" s="1"/>
  <c r="D145" i="7"/>
  <c r="J145" i="7" s="1"/>
  <c r="D144" i="7"/>
  <c r="O144" i="7" s="1"/>
  <c r="D143" i="7"/>
  <c r="D141" i="7"/>
  <c r="G141" i="7" s="1"/>
  <c r="D140" i="7"/>
  <c r="G140" i="7" s="1"/>
  <c r="D139" i="7"/>
  <c r="K139" i="7" s="1"/>
  <c r="D138" i="7"/>
  <c r="D137" i="7"/>
  <c r="O137" i="7" s="1"/>
  <c r="D136" i="7"/>
  <c r="O136" i="7" s="1"/>
  <c r="D135" i="7"/>
  <c r="J135" i="7" s="1"/>
  <c r="D133" i="7"/>
  <c r="M133" i="7" s="1"/>
  <c r="D132" i="7"/>
  <c r="O132" i="7" s="1"/>
  <c r="D131" i="7"/>
  <c r="K131" i="7" s="1"/>
  <c r="D124" i="7"/>
  <c r="J124" i="7" s="1"/>
  <c r="D123" i="7"/>
  <c r="P123" i="7" s="1"/>
  <c r="D122" i="7"/>
  <c r="I122" i="7" s="1"/>
  <c r="D121" i="7"/>
  <c r="O119" i="7"/>
  <c r="O118" i="7"/>
  <c r="O111" i="7"/>
  <c r="D110" i="7"/>
  <c r="O110" i="7" s="1"/>
  <c r="M109" i="7"/>
  <c r="P108" i="7"/>
  <c r="D107" i="7"/>
  <c r="N107" i="7" s="1"/>
  <c r="D105" i="7"/>
  <c r="N105" i="7" s="1"/>
  <c r="D104" i="7"/>
  <c r="N104" i="7" s="1"/>
  <c r="N103" i="7"/>
  <c r="N100" i="7"/>
  <c r="D99" i="7"/>
  <c r="O99" i="7" s="1"/>
  <c r="D98" i="7"/>
  <c r="P98" i="7" s="1"/>
  <c r="D95" i="7"/>
  <c r="D93" i="7"/>
  <c r="G93" i="7" s="1"/>
  <c r="G91" i="7"/>
  <c r="D89" i="7"/>
  <c r="O89" i="7" s="1"/>
  <c r="I88" i="7"/>
  <c r="D85" i="7"/>
  <c r="M85" i="7" s="1"/>
  <c r="D83" i="7"/>
  <c r="N83" i="7" s="1"/>
  <c r="D82" i="7"/>
  <c r="N82" i="7" s="1"/>
  <c r="N81" i="7"/>
  <c r="D78" i="7"/>
  <c r="N78" i="7" s="1"/>
  <c r="D77" i="7"/>
  <c r="O77" i="7" s="1"/>
  <c r="P76" i="7"/>
  <c r="D73" i="7"/>
  <c r="N73" i="7" s="1"/>
  <c r="D71" i="7"/>
  <c r="O71" i="7" s="1"/>
  <c r="D70" i="7"/>
  <c r="O70" i="7" s="1"/>
  <c r="O69" i="7"/>
  <c r="D57" i="7"/>
  <c r="O57" i="7" s="1"/>
  <c r="D56" i="7"/>
  <c r="K56" i="7" s="1"/>
  <c r="D55" i="7"/>
  <c r="N55" i="7" s="1"/>
  <c r="D52" i="7"/>
  <c r="P52" i="7" s="1"/>
  <c r="D50" i="7"/>
  <c r="N50" i="7" s="1"/>
  <c r="D49" i="7"/>
  <c r="N49" i="7" s="1"/>
  <c r="D48" i="7"/>
  <c r="N48" i="7" s="1"/>
  <c r="D42" i="7"/>
  <c r="N42" i="7" s="1"/>
  <c r="D41" i="7"/>
  <c r="L41" i="7" s="1"/>
  <c r="D40" i="7"/>
  <c r="J40" i="7" s="1"/>
  <c r="D37" i="7"/>
  <c r="D35" i="7"/>
  <c r="O35" i="7" s="1"/>
  <c r="D34" i="7"/>
  <c r="O34" i="7" s="1"/>
  <c r="D33" i="7"/>
  <c r="O33" i="7" s="1"/>
  <c r="D27" i="7"/>
  <c r="D26" i="7"/>
  <c r="O26" i="7" s="1"/>
  <c r="D25" i="7"/>
  <c r="P25" i="7" s="1"/>
  <c r="D22" i="7"/>
  <c r="M22" i="7" s="1"/>
  <c r="D12" i="7"/>
  <c r="L12" i="7" s="1"/>
  <c r="D13" i="7"/>
  <c r="E13" i="7" s="1"/>
  <c r="D14" i="7"/>
  <c r="L14" i="7" s="1"/>
  <c r="G19" i="7"/>
  <c r="D20" i="7"/>
  <c r="F20" i="7" s="1"/>
  <c r="D9" i="7"/>
  <c r="M9" i="7" s="1"/>
  <c r="J9" i="7" l="1"/>
  <c r="J296" i="7"/>
  <c r="E352" i="7"/>
  <c r="I352" i="7"/>
  <c r="I327" i="7" s="1"/>
  <c r="AC184" i="7" s="1"/>
  <c r="M352" i="7"/>
  <c r="M327" i="7" s="1"/>
  <c r="Q352" i="7"/>
  <c r="Q327" i="7" s="1"/>
  <c r="G159" i="7"/>
  <c r="J176" i="7"/>
  <c r="H352" i="7"/>
  <c r="H327" i="7" s="1"/>
  <c r="L352" i="7"/>
  <c r="L327" i="7" s="1"/>
  <c r="P352" i="7"/>
  <c r="P327" i="7" s="1"/>
  <c r="G352" i="7"/>
  <c r="G327" i="7" s="1"/>
  <c r="K352" i="7"/>
  <c r="K327" i="7" s="1"/>
  <c r="O352" i="7"/>
  <c r="O327" i="7" s="1"/>
  <c r="F352" i="7"/>
  <c r="F327" i="7" s="1"/>
  <c r="J352" i="7"/>
  <c r="J327" i="7" s="1"/>
  <c r="O52" i="7"/>
  <c r="G85" i="7"/>
  <c r="E324" i="7"/>
  <c r="E299" i="7" s="1"/>
  <c r="I324" i="7"/>
  <c r="I299" i="7" s="1"/>
  <c r="AB184" i="7" s="1"/>
  <c r="M324" i="7"/>
  <c r="M299" i="7" s="1"/>
  <c r="Q324" i="7"/>
  <c r="Q299" i="7" s="1"/>
  <c r="Q300" i="7" s="1"/>
  <c r="Q303" i="7" s="1"/>
  <c r="F22" i="7"/>
  <c r="O85" i="7"/>
  <c r="K159" i="7"/>
  <c r="F167" i="7"/>
  <c r="N352" i="7"/>
  <c r="N327" i="7" s="1"/>
  <c r="G22" i="7"/>
  <c r="E52" i="7"/>
  <c r="K135" i="7"/>
  <c r="J167" i="7"/>
  <c r="N22" i="7"/>
  <c r="F52" i="7"/>
  <c r="F85" i="7"/>
  <c r="O176" i="7"/>
  <c r="H324" i="7"/>
  <c r="H299" i="7" s="1"/>
  <c r="L324" i="7"/>
  <c r="L299" i="7" s="1"/>
  <c r="P324" i="7"/>
  <c r="P299" i="7" s="1"/>
  <c r="G324" i="7"/>
  <c r="G299" i="7" s="1"/>
  <c r="K324" i="7"/>
  <c r="K299" i="7" s="1"/>
  <c r="O324" i="7"/>
  <c r="O299" i="7" s="1"/>
  <c r="F324" i="7"/>
  <c r="F299" i="7" s="1"/>
  <c r="J324" i="7"/>
  <c r="J299" i="7" s="1"/>
  <c r="N324" i="7"/>
  <c r="N299" i="7" s="1"/>
  <c r="E160" i="7"/>
  <c r="K140" i="7"/>
  <c r="M175" i="7"/>
  <c r="H20" i="7"/>
  <c r="E40" i="7"/>
  <c r="K48" i="7"/>
  <c r="K81" i="7"/>
  <c r="O171" i="7"/>
  <c r="F132" i="7"/>
  <c r="F160" i="7"/>
  <c r="F133" i="7"/>
  <c r="J161" i="7"/>
  <c r="L173" i="7"/>
  <c r="G42" i="7"/>
  <c r="G78" i="7"/>
  <c r="M88" i="7"/>
  <c r="K78" i="7"/>
  <c r="G48" i="7"/>
  <c r="G83" i="7"/>
  <c r="E25" i="7"/>
  <c r="O40" i="7"/>
  <c r="K42" i="7"/>
  <c r="I56" i="7"/>
  <c r="G82" i="7"/>
  <c r="K83" i="7"/>
  <c r="J98" i="7"/>
  <c r="G132" i="7"/>
  <c r="G133" i="7"/>
  <c r="H149" i="7"/>
  <c r="E153" i="7"/>
  <c r="K160" i="7"/>
  <c r="Q270" i="7"/>
  <c r="M25" i="7"/>
  <c r="F25" i="7"/>
  <c r="K82" i="7"/>
  <c r="K132" i="7"/>
  <c r="O133" i="7"/>
  <c r="M136" i="7"/>
  <c r="F153" i="7"/>
  <c r="M160" i="7"/>
  <c r="Q326" i="7"/>
  <c r="Q328" i="7" s="1"/>
  <c r="Q331" i="7" s="1"/>
  <c r="K25" i="7"/>
  <c r="M172" i="7"/>
  <c r="K76" i="7"/>
  <c r="J108" i="7"/>
  <c r="O76" i="7"/>
  <c r="K98" i="7"/>
  <c r="G103" i="7"/>
  <c r="G105" i="7"/>
  <c r="E108" i="7"/>
  <c r="E109" i="7"/>
  <c r="G139" i="7"/>
  <c r="H165" i="7"/>
  <c r="J172" i="7"/>
  <c r="N176" i="7"/>
  <c r="H176" i="7"/>
  <c r="G14" i="7"/>
  <c r="O13" i="7"/>
  <c r="O22" i="7"/>
  <c r="G25" i="7"/>
  <c r="O25" i="7"/>
  <c r="G49" i="7"/>
  <c r="K50" i="7"/>
  <c r="J52" i="7"/>
  <c r="K73" i="7"/>
  <c r="F76" i="7"/>
  <c r="O78" i="7"/>
  <c r="O81" i="7"/>
  <c r="O82" i="7"/>
  <c r="O83" i="7"/>
  <c r="J85" i="7"/>
  <c r="G88" i="7"/>
  <c r="E98" i="7"/>
  <c r="O98" i="7"/>
  <c r="K100" i="7"/>
  <c r="K103" i="7"/>
  <c r="K104" i="7"/>
  <c r="K105" i="7"/>
  <c r="K107" i="7"/>
  <c r="F108" i="7"/>
  <c r="M108" i="7"/>
  <c r="L119" i="7"/>
  <c r="G123" i="7"/>
  <c r="G124" i="7"/>
  <c r="J133" i="7"/>
  <c r="G135" i="7"/>
  <c r="E136" i="7"/>
  <c r="F144" i="7"/>
  <c r="F145" i="7"/>
  <c r="N153" i="7"/>
  <c r="O159" i="7"/>
  <c r="G160" i="7"/>
  <c r="O160" i="7"/>
  <c r="I172" i="7"/>
  <c r="L176" i="7"/>
  <c r="G176" i="7"/>
  <c r="F13" i="7"/>
  <c r="N144" i="7"/>
  <c r="G50" i="7"/>
  <c r="E76" i="7"/>
  <c r="G100" i="7"/>
  <c r="G104" i="7"/>
  <c r="G107" i="7"/>
  <c r="K108" i="7"/>
  <c r="F124" i="7"/>
  <c r="N136" i="7"/>
  <c r="E144" i="7"/>
  <c r="M20" i="7"/>
  <c r="J25" i="7"/>
  <c r="K49" i="7"/>
  <c r="K52" i="7"/>
  <c r="J76" i="7"/>
  <c r="N85" i="7"/>
  <c r="F98" i="7"/>
  <c r="O100" i="7"/>
  <c r="O103" i="7"/>
  <c r="O104" i="7"/>
  <c r="O105" i="7"/>
  <c r="O107" i="7"/>
  <c r="G108" i="7"/>
  <c r="O108" i="7"/>
  <c r="K123" i="7"/>
  <c r="O124" i="7"/>
  <c r="N133" i="7"/>
  <c r="G136" i="7"/>
  <c r="K144" i="7"/>
  <c r="I145" i="7"/>
  <c r="J160" i="7"/>
  <c r="E172" i="7"/>
  <c r="K176" i="7"/>
  <c r="F176" i="7"/>
  <c r="E327" i="7"/>
  <c r="G20" i="7"/>
  <c r="I175" i="7"/>
  <c r="K20" i="7"/>
  <c r="E20" i="7"/>
  <c r="H175" i="7"/>
  <c r="N172" i="7"/>
  <c r="F172" i="7"/>
  <c r="J171" i="7"/>
  <c r="L177" i="7"/>
  <c r="L20" i="7"/>
  <c r="K12" i="7"/>
  <c r="K171" i="7"/>
  <c r="O20" i="7"/>
  <c r="I20" i="7"/>
  <c r="K177" i="7"/>
  <c r="N19" i="7"/>
  <c r="J19" i="7"/>
  <c r="H173" i="7"/>
  <c r="N20" i="7"/>
  <c r="J20" i="7"/>
  <c r="E173" i="7"/>
  <c r="L172" i="7"/>
  <c r="H172" i="7"/>
  <c r="K14" i="7"/>
  <c r="O172" i="7"/>
  <c r="K172" i="7"/>
  <c r="N27" i="7"/>
  <c r="K27" i="7"/>
  <c r="G27" i="7"/>
  <c r="M37" i="7"/>
  <c r="O37" i="7"/>
  <c r="G37" i="7"/>
  <c r="N37" i="7"/>
  <c r="F37" i="7"/>
  <c r="N90" i="7"/>
  <c r="O90" i="7"/>
  <c r="K90" i="7"/>
  <c r="M95" i="7"/>
  <c r="J95" i="7"/>
  <c r="O95" i="7"/>
  <c r="G95" i="7"/>
  <c r="P121" i="7"/>
  <c r="M121" i="7"/>
  <c r="G121" i="7"/>
  <c r="O121" i="7"/>
  <c r="E121" i="7"/>
  <c r="K121" i="7"/>
  <c r="F121" i="7"/>
  <c r="J121" i="7"/>
  <c r="E14" i="7"/>
  <c r="K13" i="7"/>
  <c r="O27" i="7"/>
  <c r="J37" i="7"/>
  <c r="I40" i="7"/>
  <c r="M73" i="7"/>
  <c r="J73" i="7"/>
  <c r="O73" i="7"/>
  <c r="G73" i="7"/>
  <c r="G90" i="7"/>
  <c r="F95" i="7"/>
  <c r="J109" i="7"/>
  <c r="I121" i="7"/>
  <c r="P152" i="7"/>
  <c r="O152" i="7"/>
  <c r="J152" i="7"/>
  <c r="E152" i="7"/>
  <c r="I152" i="7"/>
  <c r="N152" i="7"/>
  <c r="G152" i="7"/>
  <c r="M152" i="7"/>
  <c r="F152" i="7"/>
  <c r="P168" i="7"/>
  <c r="M168" i="7"/>
  <c r="G168" i="7"/>
  <c r="O168" i="7"/>
  <c r="I168" i="7"/>
  <c r="N168" i="7"/>
  <c r="F168" i="7"/>
  <c r="K168" i="7"/>
  <c r="E168" i="7"/>
  <c r="N296" i="7"/>
  <c r="F296" i="7"/>
  <c r="N33" i="7"/>
  <c r="K33" i="7"/>
  <c r="G33" i="7"/>
  <c r="N35" i="7"/>
  <c r="K35" i="7"/>
  <c r="G35" i="7"/>
  <c r="K37" i="7"/>
  <c r="P56" i="7"/>
  <c r="O56" i="7"/>
  <c r="G56" i="7"/>
  <c r="M56" i="7"/>
  <c r="E56" i="7"/>
  <c r="F73" i="7"/>
  <c r="P88" i="7"/>
  <c r="K88" i="7"/>
  <c r="F88" i="7"/>
  <c r="O88" i="7"/>
  <c r="J88" i="7"/>
  <c r="E88" i="7"/>
  <c r="N88" i="7"/>
  <c r="N91" i="7"/>
  <c r="O91" i="7"/>
  <c r="K91" i="7"/>
  <c r="N93" i="7"/>
  <c r="O93" i="7"/>
  <c r="K93" i="7"/>
  <c r="K95" i="7"/>
  <c r="N121" i="7"/>
  <c r="N138" i="7"/>
  <c r="O138" i="7"/>
  <c r="G138" i="7"/>
  <c r="K138" i="7"/>
  <c r="N143" i="7"/>
  <c r="O143" i="7"/>
  <c r="K143" i="7"/>
  <c r="G143" i="7"/>
  <c r="K152" i="7"/>
  <c r="J168" i="7"/>
  <c r="N34" i="7"/>
  <c r="K34" i="7"/>
  <c r="G34" i="7"/>
  <c r="M55" i="7"/>
  <c r="J55" i="7"/>
  <c r="F55" i="7"/>
  <c r="N92" i="7"/>
  <c r="O92" i="7"/>
  <c r="K92" i="7"/>
  <c r="G9" i="7"/>
  <c r="E9" i="7"/>
  <c r="F9" i="7"/>
  <c r="N9" i="7"/>
  <c r="I9" i="7"/>
  <c r="F14" i="7"/>
  <c r="H14" i="7"/>
  <c r="M14" i="7"/>
  <c r="I14" i="7"/>
  <c r="O14" i="7"/>
  <c r="P40" i="7"/>
  <c r="M40" i="7"/>
  <c r="G40" i="7"/>
  <c r="K40" i="7"/>
  <c r="F40" i="7"/>
  <c r="N40" i="7"/>
  <c r="N95" i="7"/>
  <c r="P109" i="7"/>
  <c r="I109" i="7"/>
  <c r="N109" i="7"/>
  <c r="F109" i="7"/>
  <c r="P169" i="7"/>
  <c r="E169" i="7"/>
  <c r="I169" i="7"/>
  <c r="M169" i="7"/>
  <c r="H18" i="7"/>
  <c r="F18" i="7"/>
  <c r="M131" i="7"/>
  <c r="O131" i="7"/>
  <c r="G131" i="7"/>
  <c r="N151" i="7"/>
  <c r="G151" i="7"/>
  <c r="M161" i="7"/>
  <c r="G175" i="7"/>
  <c r="K175" i="7"/>
  <c r="O175" i="7"/>
  <c r="E171" i="7"/>
  <c r="I171" i="7"/>
  <c r="M171" i="7"/>
  <c r="E177" i="7"/>
  <c r="H177" i="7"/>
  <c r="N177" i="7"/>
  <c r="J22" i="7"/>
  <c r="I25" i="7"/>
  <c r="N25" i="7"/>
  <c r="O42" i="7"/>
  <c r="O48" i="7"/>
  <c r="O49" i="7"/>
  <c r="O50" i="7"/>
  <c r="G52" i="7"/>
  <c r="M52" i="7"/>
  <c r="G76" i="7"/>
  <c r="M76" i="7"/>
  <c r="K85" i="7"/>
  <c r="G98" i="7"/>
  <c r="M98" i="7"/>
  <c r="I108" i="7"/>
  <c r="N108" i="7"/>
  <c r="O123" i="7"/>
  <c r="F131" i="7"/>
  <c r="M132" i="7"/>
  <c r="J132" i="7"/>
  <c r="N132" i="7"/>
  <c r="M135" i="7"/>
  <c r="N135" i="7"/>
  <c r="F135" i="7"/>
  <c r="O135" i="7"/>
  <c r="I136" i="7"/>
  <c r="N140" i="7"/>
  <c r="O140" i="7"/>
  <c r="I144" i="7"/>
  <c r="K151" i="7"/>
  <c r="L175" i="7"/>
  <c r="F175" i="7"/>
  <c r="N171" i="7"/>
  <c r="H171" i="7"/>
  <c r="J177" i="7"/>
  <c r="Q242" i="7"/>
  <c r="Q214" i="7"/>
  <c r="E268" i="7"/>
  <c r="N131" i="7"/>
  <c r="N141" i="7"/>
  <c r="O141" i="7"/>
  <c r="P161" i="7"/>
  <c r="N161" i="7"/>
  <c r="F161" i="7"/>
  <c r="K22" i="7"/>
  <c r="I52" i="7"/>
  <c r="N52" i="7"/>
  <c r="I76" i="7"/>
  <c r="N76" i="7"/>
  <c r="I98" i="7"/>
  <c r="N98" i="7"/>
  <c r="M124" i="7"/>
  <c r="N124" i="7"/>
  <c r="K124" i="7"/>
  <c r="J131" i="7"/>
  <c r="P136" i="7"/>
  <c r="K136" i="7"/>
  <c r="F136" i="7"/>
  <c r="J136" i="7"/>
  <c r="N139" i="7"/>
  <c r="O139" i="7"/>
  <c r="K141" i="7"/>
  <c r="P144" i="7"/>
  <c r="M144" i="7"/>
  <c r="G144" i="7"/>
  <c r="J144" i="7"/>
  <c r="P145" i="7"/>
  <c r="M145" i="7"/>
  <c r="E145" i="7"/>
  <c r="N145" i="7"/>
  <c r="O151" i="7"/>
  <c r="P153" i="7"/>
  <c r="I153" i="7"/>
  <c r="M153" i="7"/>
  <c r="I161" i="7"/>
  <c r="M167" i="7"/>
  <c r="O167" i="7"/>
  <c r="G167" i="7"/>
  <c r="N167" i="7"/>
  <c r="J175" i="7"/>
  <c r="E175" i="7"/>
  <c r="L171" i="7"/>
  <c r="G171" i="7"/>
  <c r="F173" i="7"/>
  <c r="I173" i="7"/>
  <c r="O177" i="7"/>
  <c r="G177" i="7"/>
  <c r="K133" i="7"/>
  <c r="I160" i="7"/>
  <c r="N160" i="7"/>
  <c r="O296" i="7"/>
  <c r="K296" i="7"/>
  <c r="G296" i="7"/>
  <c r="L296" i="7"/>
  <c r="H296" i="7"/>
  <c r="M296" i="7"/>
  <c r="I296" i="7"/>
  <c r="I18" i="7"/>
  <c r="L18" i="7"/>
  <c r="M18" i="7"/>
  <c r="M177" i="7"/>
  <c r="I177" i="7"/>
  <c r="M176" i="7"/>
  <c r="I176" i="7"/>
  <c r="M174" i="7"/>
  <c r="E174" i="7"/>
  <c r="L174" i="7"/>
  <c r="H174" i="7"/>
  <c r="O173" i="7"/>
  <c r="K173" i="7"/>
  <c r="G173" i="7"/>
  <c r="I174" i="7"/>
  <c r="O174" i="7"/>
  <c r="K174" i="7"/>
  <c r="N173" i="7"/>
  <c r="J173" i="7"/>
  <c r="H170" i="7"/>
  <c r="L170" i="7"/>
  <c r="H167" i="7"/>
  <c r="L167" i="7"/>
  <c r="P167" i="7"/>
  <c r="F169" i="7"/>
  <c r="J169" i="7"/>
  <c r="N169" i="7"/>
  <c r="E170" i="7"/>
  <c r="I170" i="7"/>
  <c r="M170" i="7"/>
  <c r="E167" i="7"/>
  <c r="I167" i="7"/>
  <c r="H168" i="7"/>
  <c r="L168" i="7"/>
  <c r="G169" i="7"/>
  <c r="K169" i="7"/>
  <c r="O169" i="7"/>
  <c r="F170" i="7"/>
  <c r="J170" i="7"/>
  <c r="N170" i="7"/>
  <c r="H169" i="7"/>
  <c r="L169" i="7"/>
  <c r="G170" i="7"/>
  <c r="K170" i="7"/>
  <c r="H162" i="7"/>
  <c r="L162" i="7"/>
  <c r="H163" i="7"/>
  <c r="L163" i="7"/>
  <c r="H164" i="7"/>
  <c r="L164" i="7"/>
  <c r="L165" i="7"/>
  <c r="H159" i="7"/>
  <c r="L159" i="7"/>
  <c r="P159" i="7"/>
  <c r="E162" i="7"/>
  <c r="I162" i="7"/>
  <c r="M162" i="7"/>
  <c r="E163" i="7"/>
  <c r="I163" i="7"/>
  <c r="M163" i="7"/>
  <c r="E164" i="7"/>
  <c r="I164" i="7"/>
  <c r="M164" i="7"/>
  <c r="E165" i="7"/>
  <c r="I165" i="7"/>
  <c r="M165" i="7"/>
  <c r="E159" i="7"/>
  <c r="I159" i="7"/>
  <c r="M159" i="7"/>
  <c r="H160" i="7"/>
  <c r="L160" i="7"/>
  <c r="G161" i="7"/>
  <c r="K161" i="7"/>
  <c r="O161" i="7"/>
  <c r="F162" i="7"/>
  <c r="J162" i="7"/>
  <c r="N162" i="7"/>
  <c r="F163" i="7"/>
  <c r="J163" i="7"/>
  <c r="N163" i="7"/>
  <c r="F164" i="7"/>
  <c r="J164" i="7"/>
  <c r="N164" i="7"/>
  <c r="F165" i="7"/>
  <c r="J165" i="7"/>
  <c r="N165" i="7"/>
  <c r="F159" i="7"/>
  <c r="J159" i="7"/>
  <c r="H161" i="7"/>
  <c r="L161" i="7"/>
  <c r="G162" i="7"/>
  <c r="K162" i="7"/>
  <c r="G163" i="7"/>
  <c r="K163" i="7"/>
  <c r="G164" i="7"/>
  <c r="K164" i="7"/>
  <c r="G165" i="7"/>
  <c r="K165" i="7"/>
  <c r="H154" i="7"/>
  <c r="L154" i="7"/>
  <c r="H155" i="7"/>
  <c r="L155" i="7"/>
  <c r="H156" i="7"/>
  <c r="L156" i="7"/>
  <c r="H157" i="7"/>
  <c r="H151" i="7"/>
  <c r="P151" i="7"/>
  <c r="E154" i="7"/>
  <c r="M154" i="7"/>
  <c r="I155" i="7"/>
  <c r="E156" i="7"/>
  <c r="M156" i="7"/>
  <c r="M157" i="7"/>
  <c r="E151" i="7"/>
  <c r="I151" i="7"/>
  <c r="M151" i="7"/>
  <c r="H152" i="7"/>
  <c r="L152" i="7"/>
  <c r="G153" i="7"/>
  <c r="K153" i="7"/>
  <c r="O153" i="7"/>
  <c r="F154" i="7"/>
  <c r="J154" i="7"/>
  <c r="N154" i="7"/>
  <c r="F155" i="7"/>
  <c r="J155" i="7"/>
  <c r="N155" i="7"/>
  <c r="F156" i="7"/>
  <c r="J156" i="7"/>
  <c r="N156" i="7"/>
  <c r="F157" i="7"/>
  <c r="J157" i="7"/>
  <c r="N157" i="7"/>
  <c r="L157" i="7"/>
  <c r="L151" i="7"/>
  <c r="I154" i="7"/>
  <c r="E155" i="7"/>
  <c r="M155" i="7"/>
  <c r="I156" i="7"/>
  <c r="E157" i="7"/>
  <c r="I157" i="7"/>
  <c r="F151" i="7"/>
  <c r="J151" i="7"/>
  <c r="H153" i="7"/>
  <c r="L153" i="7"/>
  <c r="G154" i="7"/>
  <c r="K154" i="7"/>
  <c r="G155" i="7"/>
  <c r="K155" i="7"/>
  <c r="G156" i="7"/>
  <c r="K156" i="7"/>
  <c r="G157" i="7"/>
  <c r="K157" i="7"/>
  <c r="H146" i="7"/>
  <c r="H147" i="7"/>
  <c r="L147" i="7"/>
  <c r="H148" i="7"/>
  <c r="L148" i="7"/>
  <c r="L149" i="7"/>
  <c r="H143" i="7"/>
  <c r="L143" i="7"/>
  <c r="P143" i="7"/>
  <c r="E146" i="7"/>
  <c r="I146" i="7"/>
  <c r="M146" i="7"/>
  <c r="E147" i="7"/>
  <c r="I147" i="7"/>
  <c r="M147" i="7"/>
  <c r="E148" i="7"/>
  <c r="I148" i="7"/>
  <c r="M148" i="7"/>
  <c r="E149" i="7"/>
  <c r="I149" i="7"/>
  <c r="M149" i="7"/>
  <c r="E143" i="7"/>
  <c r="I143" i="7"/>
  <c r="M143" i="7"/>
  <c r="H144" i="7"/>
  <c r="L144" i="7"/>
  <c r="G145" i="7"/>
  <c r="K145" i="7"/>
  <c r="O145" i="7"/>
  <c r="F146" i="7"/>
  <c r="J146" i="7"/>
  <c r="N146" i="7"/>
  <c r="F147" i="7"/>
  <c r="J147" i="7"/>
  <c r="N147" i="7"/>
  <c r="F148" i="7"/>
  <c r="J148" i="7"/>
  <c r="N148" i="7"/>
  <c r="F149" i="7"/>
  <c r="J149" i="7"/>
  <c r="N149" i="7"/>
  <c r="L146" i="7"/>
  <c r="F143" i="7"/>
  <c r="J143" i="7"/>
  <c r="H145" i="7"/>
  <c r="L145" i="7"/>
  <c r="G146" i="7"/>
  <c r="K146" i="7"/>
  <c r="G147" i="7"/>
  <c r="K147" i="7"/>
  <c r="G148" i="7"/>
  <c r="K148" i="7"/>
  <c r="G149" i="7"/>
  <c r="K149" i="7"/>
  <c r="H137" i="7"/>
  <c r="L137" i="7"/>
  <c r="P137" i="7"/>
  <c r="E137" i="7"/>
  <c r="I137" i="7"/>
  <c r="M137" i="7"/>
  <c r="H138" i="7"/>
  <c r="L138" i="7"/>
  <c r="H139" i="7"/>
  <c r="L139" i="7"/>
  <c r="H140" i="7"/>
  <c r="L140" i="7"/>
  <c r="H141" i="7"/>
  <c r="L141" i="7"/>
  <c r="H135" i="7"/>
  <c r="L135" i="7"/>
  <c r="P135" i="7"/>
  <c r="F137" i="7"/>
  <c r="J137" i="7"/>
  <c r="N137" i="7"/>
  <c r="E138" i="7"/>
  <c r="I138" i="7"/>
  <c r="M138" i="7"/>
  <c r="E139" i="7"/>
  <c r="I139" i="7"/>
  <c r="M139" i="7"/>
  <c r="E140" i="7"/>
  <c r="I140" i="7"/>
  <c r="M140" i="7"/>
  <c r="E141" i="7"/>
  <c r="I141" i="7"/>
  <c r="M141" i="7"/>
  <c r="E135" i="7"/>
  <c r="I135" i="7"/>
  <c r="H136" i="7"/>
  <c r="L136" i="7"/>
  <c r="G137" i="7"/>
  <c r="K137" i="7"/>
  <c r="F138" i="7"/>
  <c r="J138" i="7"/>
  <c r="F139" i="7"/>
  <c r="J139" i="7"/>
  <c r="F140" i="7"/>
  <c r="J140" i="7"/>
  <c r="F141" i="7"/>
  <c r="J141" i="7"/>
  <c r="P122" i="7"/>
  <c r="E122" i="7"/>
  <c r="M122" i="7"/>
  <c r="H123" i="7"/>
  <c r="L123" i="7"/>
  <c r="F122" i="7"/>
  <c r="J122" i="7"/>
  <c r="N122" i="7"/>
  <c r="E123" i="7"/>
  <c r="I123" i="7"/>
  <c r="M123" i="7"/>
  <c r="H124" i="7"/>
  <c r="L124" i="7"/>
  <c r="H131" i="7"/>
  <c r="L131" i="7"/>
  <c r="H132" i="7"/>
  <c r="L132" i="7"/>
  <c r="H133" i="7"/>
  <c r="L133" i="7"/>
  <c r="H121" i="7"/>
  <c r="L121" i="7"/>
  <c r="G122" i="7"/>
  <c r="K122" i="7"/>
  <c r="O122" i="7"/>
  <c r="F123" i="7"/>
  <c r="J123" i="7"/>
  <c r="N123" i="7"/>
  <c r="E124" i="7"/>
  <c r="I124" i="7"/>
  <c r="E131" i="7"/>
  <c r="I131" i="7"/>
  <c r="E132" i="7"/>
  <c r="I132" i="7"/>
  <c r="E133" i="7"/>
  <c r="I133" i="7"/>
  <c r="H122" i="7"/>
  <c r="L122" i="7"/>
  <c r="H110" i="7"/>
  <c r="L111" i="7"/>
  <c r="H118" i="7"/>
  <c r="L118" i="7"/>
  <c r="H119" i="7"/>
  <c r="H107" i="7"/>
  <c r="L107" i="7"/>
  <c r="P107" i="7"/>
  <c r="E110" i="7"/>
  <c r="I110" i="7"/>
  <c r="M110" i="7"/>
  <c r="E111" i="7"/>
  <c r="I111" i="7"/>
  <c r="M111" i="7"/>
  <c r="I118" i="7"/>
  <c r="M118" i="7"/>
  <c r="E119" i="7"/>
  <c r="I119" i="7"/>
  <c r="M119" i="7"/>
  <c r="E107" i="7"/>
  <c r="I107" i="7"/>
  <c r="M107" i="7"/>
  <c r="H108" i="7"/>
  <c r="L108" i="7"/>
  <c r="G109" i="7"/>
  <c r="K109" i="7"/>
  <c r="O109" i="7"/>
  <c r="F110" i="7"/>
  <c r="J110" i="7"/>
  <c r="N110" i="7"/>
  <c r="F111" i="7"/>
  <c r="J111" i="7"/>
  <c r="N111" i="7"/>
  <c r="J118" i="7"/>
  <c r="N118" i="7"/>
  <c r="F119" i="7"/>
  <c r="J119" i="7"/>
  <c r="N119" i="7"/>
  <c r="L110" i="7"/>
  <c r="H111" i="7"/>
  <c r="F107" i="7"/>
  <c r="J107" i="7"/>
  <c r="H109" i="7"/>
  <c r="L109" i="7"/>
  <c r="G110" i="7"/>
  <c r="K110" i="7"/>
  <c r="G111" i="7"/>
  <c r="K111" i="7"/>
  <c r="K118" i="7"/>
  <c r="G119" i="7"/>
  <c r="K119" i="7"/>
  <c r="H99" i="7"/>
  <c r="L99" i="7"/>
  <c r="P99" i="7"/>
  <c r="E99" i="7"/>
  <c r="I99" i="7"/>
  <c r="M99" i="7"/>
  <c r="H100" i="7"/>
  <c r="L100" i="7"/>
  <c r="H103" i="7"/>
  <c r="L103" i="7"/>
  <c r="H104" i="7"/>
  <c r="L104" i="7"/>
  <c r="H105" i="7"/>
  <c r="L105" i="7"/>
  <c r="H95" i="7"/>
  <c r="L95" i="7"/>
  <c r="P95" i="7"/>
  <c r="F99" i="7"/>
  <c r="J99" i="7"/>
  <c r="N99" i="7"/>
  <c r="E100" i="7"/>
  <c r="I100" i="7"/>
  <c r="M100" i="7"/>
  <c r="E103" i="7"/>
  <c r="I103" i="7"/>
  <c r="M103" i="7"/>
  <c r="E104" i="7"/>
  <c r="I104" i="7"/>
  <c r="M104" i="7"/>
  <c r="E105" i="7"/>
  <c r="I105" i="7"/>
  <c r="M105" i="7"/>
  <c r="E95" i="7"/>
  <c r="I95" i="7"/>
  <c r="H98" i="7"/>
  <c r="L98" i="7"/>
  <c r="G99" i="7"/>
  <c r="K99" i="7"/>
  <c r="F100" i="7"/>
  <c r="J100" i="7"/>
  <c r="F103" i="7"/>
  <c r="J103" i="7"/>
  <c r="F104" i="7"/>
  <c r="J104" i="7"/>
  <c r="F105" i="7"/>
  <c r="J105" i="7"/>
  <c r="H89" i="7"/>
  <c r="L89" i="7"/>
  <c r="P89" i="7"/>
  <c r="E89" i="7"/>
  <c r="I89" i="7"/>
  <c r="M89" i="7"/>
  <c r="H90" i="7"/>
  <c r="L90" i="7"/>
  <c r="H91" i="7"/>
  <c r="L91" i="7"/>
  <c r="H92" i="7"/>
  <c r="L92" i="7"/>
  <c r="H93" i="7"/>
  <c r="L93" i="7"/>
  <c r="H85" i="7"/>
  <c r="L85" i="7"/>
  <c r="P85" i="7"/>
  <c r="F89" i="7"/>
  <c r="J89" i="7"/>
  <c r="N89" i="7"/>
  <c r="E90" i="7"/>
  <c r="I90" i="7"/>
  <c r="M90" i="7"/>
  <c r="I91" i="7"/>
  <c r="M91" i="7"/>
  <c r="E92" i="7"/>
  <c r="I92" i="7"/>
  <c r="M92" i="7"/>
  <c r="E93" i="7"/>
  <c r="I93" i="7"/>
  <c r="M93" i="7"/>
  <c r="E85" i="7"/>
  <c r="I85" i="7"/>
  <c r="H88" i="7"/>
  <c r="L88" i="7"/>
  <c r="G89" i="7"/>
  <c r="K89" i="7"/>
  <c r="F90" i="7"/>
  <c r="J90" i="7"/>
  <c r="F91" i="7"/>
  <c r="J91" i="7"/>
  <c r="J92" i="7"/>
  <c r="F93" i="7"/>
  <c r="J93" i="7"/>
  <c r="H77" i="7"/>
  <c r="L77" i="7"/>
  <c r="P77" i="7"/>
  <c r="E77" i="7"/>
  <c r="I77" i="7"/>
  <c r="M77" i="7"/>
  <c r="H78" i="7"/>
  <c r="L78" i="7"/>
  <c r="H81" i="7"/>
  <c r="L81" i="7"/>
  <c r="H82" i="7"/>
  <c r="L82" i="7"/>
  <c r="H83" i="7"/>
  <c r="L83" i="7"/>
  <c r="H73" i="7"/>
  <c r="L73" i="7"/>
  <c r="P73" i="7"/>
  <c r="F77" i="7"/>
  <c r="J77" i="7"/>
  <c r="N77" i="7"/>
  <c r="E78" i="7"/>
  <c r="I78" i="7"/>
  <c r="M78" i="7"/>
  <c r="E81" i="7"/>
  <c r="I81" i="7"/>
  <c r="M81" i="7"/>
  <c r="E82" i="7"/>
  <c r="I82" i="7"/>
  <c r="M82" i="7"/>
  <c r="E83" i="7"/>
  <c r="I83" i="7"/>
  <c r="M83" i="7"/>
  <c r="E73" i="7"/>
  <c r="I73" i="7"/>
  <c r="H76" i="7"/>
  <c r="L76" i="7"/>
  <c r="G77" i="7"/>
  <c r="K77" i="7"/>
  <c r="F78" i="7"/>
  <c r="J78" i="7"/>
  <c r="J81" i="7"/>
  <c r="F82" i="7"/>
  <c r="J82" i="7"/>
  <c r="F83" i="7"/>
  <c r="J83" i="7"/>
  <c r="H57" i="7"/>
  <c r="L57" i="7"/>
  <c r="H69" i="7"/>
  <c r="L69" i="7"/>
  <c r="H70" i="7"/>
  <c r="L70" i="7"/>
  <c r="H71" i="7"/>
  <c r="L71" i="7"/>
  <c r="H52" i="7"/>
  <c r="L52" i="7"/>
  <c r="G55" i="7"/>
  <c r="K55" i="7"/>
  <c r="O55" i="7"/>
  <c r="F56" i="7"/>
  <c r="J56" i="7"/>
  <c r="N56" i="7"/>
  <c r="E57" i="7"/>
  <c r="I57" i="7"/>
  <c r="M57" i="7"/>
  <c r="E69" i="7"/>
  <c r="I69" i="7"/>
  <c r="M69" i="7"/>
  <c r="E70" i="7"/>
  <c r="I70" i="7"/>
  <c r="M70" i="7"/>
  <c r="E71" i="7"/>
  <c r="I71" i="7"/>
  <c r="M71" i="7"/>
  <c r="H55" i="7"/>
  <c r="L55" i="7"/>
  <c r="P55" i="7"/>
  <c r="F57" i="7"/>
  <c r="J57" i="7"/>
  <c r="N57" i="7"/>
  <c r="J69" i="7"/>
  <c r="N69" i="7"/>
  <c r="F70" i="7"/>
  <c r="J70" i="7"/>
  <c r="N70" i="7"/>
  <c r="F71" i="7"/>
  <c r="J71" i="7"/>
  <c r="N71" i="7"/>
  <c r="E55" i="7"/>
  <c r="I55" i="7"/>
  <c r="H56" i="7"/>
  <c r="L56" i="7"/>
  <c r="G57" i="7"/>
  <c r="K57" i="7"/>
  <c r="K69" i="7"/>
  <c r="G70" i="7"/>
  <c r="K70" i="7"/>
  <c r="G71" i="7"/>
  <c r="K71" i="7"/>
  <c r="H41" i="7"/>
  <c r="P41" i="7"/>
  <c r="E41" i="7"/>
  <c r="I41" i="7"/>
  <c r="M41" i="7"/>
  <c r="H42" i="7"/>
  <c r="L42" i="7"/>
  <c r="H48" i="7"/>
  <c r="L48" i="7"/>
  <c r="H49" i="7"/>
  <c r="L49" i="7"/>
  <c r="H50" i="7"/>
  <c r="L50" i="7"/>
  <c r="H37" i="7"/>
  <c r="L37" i="7"/>
  <c r="P37" i="7"/>
  <c r="F41" i="7"/>
  <c r="J41" i="7"/>
  <c r="N41" i="7"/>
  <c r="E42" i="7"/>
  <c r="I42" i="7"/>
  <c r="M42" i="7"/>
  <c r="E48" i="7"/>
  <c r="I48" i="7"/>
  <c r="M48" i="7"/>
  <c r="E49" i="7"/>
  <c r="I49" i="7"/>
  <c r="M49" i="7"/>
  <c r="E50" i="7"/>
  <c r="I50" i="7"/>
  <c r="M50" i="7"/>
  <c r="E37" i="7"/>
  <c r="I37" i="7"/>
  <c r="H40" i="7"/>
  <c r="L40" i="7"/>
  <c r="G41" i="7"/>
  <c r="K41" i="7"/>
  <c r="O41" i="7"/>
  <c r="F42" i="7"/>
  <c r="J42" i="7"/>
  <c r="F48" i="7"/>
  <c r="J48" i="7"/>
  <c r="F49" i="7"/>
  <c r="J49" i="7"/>
  <c r="F50" i="7"/>
  <c r="J50" i="7"/>
  <c r="H26" i="7"/>
  <c r="L26" i="7"/>
  <c r="P26" i="7"/>
  <c r="E26" i="7"/>
  <c r="I26" i="7"/>
  <c r="M26" i="7"/>
  <c r="H27" i="7"/>
  <c r="L27" i="7"/>
  <c r="H33" i="7"/>
  <c r="L33" i="7"/>
  <c r="H34" i="7"/>
  <c r="L34" i="7"/>
  <c r="H35" i="7"/>
  <c r="L35" i="7"/>
  <c r="H22" i="7"/>
  <c r="L22" i="7"/>
  <c r="P22" i="7"/>
  <c r="F26" i="7"/>
  <c r="J26" i="7"/>
  <c r="N26" i="7"/>
  <c r="E27" i="7"/>
  <c r="I27" i="7"/>
  <c r="M27" i="7"/>
  <c r="E33" i="7"/>
  <c r="I33" i="7"/>
  <c r="M33" i="7"/>
  <c r="E34" i="7"/>
  <c r="I34" i="7"/>
  <c r="M34" i="7"/>
  <c r="E35" i="7"/>
  <c r="I35" i="7"/>
  <c r="M35" i="7"/>
  <c r="E22" i="7"/>
  <c r="I22" i="7"/>
  <c r="H25" i="7"/>
  <c r="L25" i="7"/>
  <c r="G26" i="7"/>
  <c r="K26" i="7"/>
  <c r="F27" i="7"/>
  <c r="J27" i="7"/>
  <c r="F33" i="7"/>
  <c r="J33" i="7"/>
  <c r="F34" i="7"/>
  <c r="J34" i="7"/>
  <c r="F35" i="7"/>
  <c r="J35" i="7"/>
  <c r="M19" i="7"/>
  <c r="I19" i="7"/>
  <c r="P12" i="7"/>
  <c r="H12" i="7"/>
  <c r="L19" i="7"/>
  <c r="H19" i="7"/>
  <c r="O18" i="7"/>
  <c r="K18" i="7"/>
  <c r="O12" i="7"/>
  <c r="G12" i="7"/>
  <c r="E12" i="7"/>
  <c r="N14" i="7"/>
  <c r="J14" i="7"/>
  <c r="O19" i="7"/>
  <c r="K19" i="7"/>
  <c r="N18" i="7"/>
  <c r="J18" i="7"/>
  <c r="N13" i="7"/>
  <c r="J13" i="7"/>
  <c r="M13" i="7"/>
  <c r="I13" i="7"/>
  <c r="N12" i="7"/>
  <c r="J12" i="7"/>
  <c r="F12" i="7"/>
  <c r="G13" i="7"/>
  <c r="P13" i="7"/>
  <c r="L13" i="7"/>
  <c r="H13" i="7"/>
  <c r="M12" i="7"/>
  <c r="I12" i="7"/>
  <c r="P9" i="7"/>
  <c r="L9" i="7"/>
  <c r="H9" i="7"/>
  <c r="O9" i="7"/>
  <c r="K9" i="7"/>
  <c r="Q210" i="7"/>
  <c r="Q209" i="7"/>
  <c r="K209" i="7"/>
  <c r="L209" i="7"/>
  <c r="M209" i="7"/>
  <c r="M210" i="7"/>
  <c r="L210" i="7"/>
  <c r="K210" i="7"/>
  <c r="J210" i="7"/>
  <c r="N210" i="7"/>
  <c r="O210" i="7"/>
  <c r="P210" i="7"/>
  <c r="I210" i="7"/>
  <c r="J209" i="7"/>
  <c r="K211" i="7"/>
  <c r="J211" i="7"/>
  <c r="I211" i="7"/>
  <c r="H210" i="7"/>
  <c r="H211" i="7"/>
  <c r="H209" i="7"/>
  <c r="H208" i="7"/>
  <c r="G210" i="7"/>
  <c r="G211" i="7"/>
  <c r="F210" i="7"/>
  <c r="F211" i="7"/>
  <c r="F209" i="7"/>
  <c r="E210" i="7"/>
  <c r="E211" i="7"/>
  <c r="E201" i="7" l="1"/>
  <c r="F201" i="7"/>
  <c r="G201" i="7"/>
  <c r="H201" i="7"/>
  <c r="I201" i="7"/>
  <c r="J201" i="7"/>
  <c r="K201" i="7"/>
  <c r="L201" i="7"/>
  <c r="M201" i="7"/>
  <c r="N201" i="7"/>
  <c r="O201" i="7"/>
  <c r="P201" i="7"/>
  <c r="G180" i="7" l="1"/>
  <c r="F180" i="7" l="1"/>
  <c r="N180" i="7"/>
  <c r="J180" i="7"/>
  <c r="M180" i="7"/>
  <c r="I180" i="7"/>
  <c r="E180" i="7"/>
  <c r="L180" i="7"/>
  <c r="H180" i="7"/>
  <c r="O180" i="7"/>
  <c r="K180" i="7"/>
  <c r="F198" i="7"/>
  <c r="F199" i="7"/>
  <c r="F200" i="7"/>
  <c r="F202" i="7"/>
  <c r="F203" i="7"/>
  <c r="F204" i="7"/>
  <c r="F205" i="7"/>
  <c r="F206" i="7"/>
  <c r="F207" i="7"/>
  <c r="F208" i="7"/>
  <c r="E199" i="7"/>
  <c r="E200" i="7"/>
  <c r="E202" i="7"/>
  <c r="E203" i="7"/>
  <c r="E204" i="7"/>
  <c r="E205" i="7"/>
  <c r="E206" i="7"/>
  <c r="E207" i="7"/>
  <c r="E208" i="7"/>
  <c r="E209" i="7"/>
  <c r="E179" i="7"/>
  <c r="E181" i="7"/>
  <c r="F181" i="7" s="1"/>
  <c r="G181" i="7" s="1"/>
  <c r="H181" i="7" s="1"/>
  <c r="I181" i="7" s="1"/>
  <c r="J181" i="7" s="1"/>
  <c r="K181" i="7" s="1"/>
  <c r="L181" i="7" s="1"/>
  <c r="M181" i="7" s="1"/>
  <c r="N181" i="7" s="1"/>
  <c r="O181" i="7" s="1"/>
  <c r="P181" i="7" s="1"/>
  <c r="E182" i="7"/>
  <c r="F182" i="7" s="1"/>
  <c r="G182" i="7" s="1"/>
  <c r="H182" i="7" s="1"/>
  <c r="I182" i="7" s="1"/>
  <c r="J182" i="7" s="1"/>
  <c r="K182" i="7" s="1"/>
  <c r="L182" i="7" s="1"/>
  <c r="M182" i="7" s="1"/>
  <c r="N182" i="7" s="1"/>
  <c r="O182" i="7" s="1"/>
  <c r="P182" i="7" s="1"/>
  <c r="Q199" i="7"/>
  <c r="Q201" i="7"/>
  <c r="Q202" i="7"/>
  <c r="G198" i="7"/>
  <c r="G199" i="7"/>
  <c r="G200" i="7"/>
  <c r="G202" i="7"/>
  <c r="G203" i="7"/>
  <c r="G204" i="7"/>
  <c r="G205" i="7"/>
  <c r="G206" i="7"/>
  <c r="G207" i="7"/>
  <c r="G208" i="7"/>
  <c r="G209" i="7"/>
  <c r="H198" i="7"/>
  <c r="H199" i="7"/>
  <c r="H200" i="7"/>
  <c r="H202" i="7"/>
  <c r="H203" i="7"/>
  <c r="H204" i="7"/>
  <c r="H205" i="7"/>
  <c r="H206" i="7"/>
  <c r="H207" i="7"/>
  <c r="I198" i="7"/>
  <c r="I199" i="7"/>
  <c r="I200" i="7"/>
  <c r="I202" i="7"/>
  <c r="I203" i="7"/>
  <c r="I204" i="7"/>
  <c r="I205" i="7"/>
  <c r="I206" i="7"/>
  <c r="I207" i="7"/>
  <c r="I208" i="7"/>
  <c r="I209" i="7"/>
  <c r="J198" i="7"/>
  <c r="J199" i="7"/>
  <c r="J200" i="7"/>
  <c r="J202" i="7"/>
  <c r="J203" i="7"/>
  <c r="J204" i="7"/>
  <c r="J205" i="7"/>
  <c r="J206" i="7"/>
  <c r="J207" i="7"/>
  <c r="J208" i="7"/>
  <c r="K198" i="7"/>
  <c r="K199" i="7"/>
  <c r="K200" i="7"/>
  <c r="K202" i="7"/>
  <c r="K203" i="7"/>
  <c r="K204" i="7"/>
  <c r="K205" i="7"/>
  <c r="K206" i="7"/>
  <c r="K207" i="7"/>
  <c r="K208" i="7"/>
  <c r="L198" i="7"/>
  <c r="L199" i="7"/>
  <c r="L200" i="7"/>
  <c r="L202" i="7"/>
  <c r="L203" i="7"/>
  <c r="L204" i="7"/>
  <c r="L205" i="7"/>
  <c r="L206" i="7"/>
  <c r="L207" i="7"/>
  <c r="L208" i="7"/>
  <c r="L211" i="7"/>
  <c r="M198" i="7"/>
  <c r="M199" i="7"/>
  <c r="M200" i="7"/>
  <c r="M202" i="7"/>
  <c r="M203" i="7"/>
  <c r="M204" i="7"/>
  <c r="M205" i="7"/>
  <c r="M206" i="7"/>
  <c r="M207" i="7"/>
  <c r="M208" i="7"/>
  <c r="M211" i="7"/>
  <c r="N198" i="7"/>
  <c r="N199" i="7"/>
  <c r="N200" i="7"/>
  <c r="N202" i="7"/>
  <c r="N203" i="7"/>
  <c r="N204" i="7"/>
  <c r="N205" i="7"/>
  <c r="N206" i="7"/>
  <c r="N207" i="7"/>
  <c r="N208" i="7"/>
  <c r="N209" i="7"/>
  <c r="N211" i="7"/>
  <c r="O198" i="7"/>
  <c r="O199" i="7"/>
  <c r="O200" i="7"/>
  <c r="O202" i="7"/>
  <c r="O203" i="7"/>
  <c r="O204" i="7"/>
  <c r="O205" i="7"/>
  <c r="O206" i="7"/>
  <c r="O207" i="7"/>
  <c r="O208" i="7"/>
  <c r="O209" i="7"/>
  <c r="O211" i="7"/>
  <c r="Q198" i="7"/>
  <c r="Q200" i="7"/>
  <c r="Q203" i="7"/>
  <c r="Q204" i="7"/>
  <c r="Q205" i="7"/>
  <c r="Q206" i="7"/>
  <c r="Q207" i="7"/>
  <c r="Q208" i="7"/>
  <c r="Q211" i="7"/>
  <c r="V184" i="7"/>
  <c r="W184" i="7"/>
  <c r="P199" i="7"/>
  <c r="P200" i="7"/>
  <c r="P202" i="7"/>
  <c r="P203" i="7"/>
  <c r="P204" i="7"/>
  <c r="P205" i="7"/>
  <c r="P206" i="7"/>
  <c r="P207" i="7"/>
  <c r="P208" i="7"/>
  <c r="P209" i="7"/>
  <c r="P211" i="7"/>
  <c r="P198" i="7"/>
  <c r="N254" i="7"/>
  <c r="N268" i="7" s="1"/>
  <c r="N243" i="7" s="1"/>
  <c r="N226" i="7"/>
  <c r="N240" i="7" s="1"/>
  <c r="N215" i="7" s="1"/>
  <c r="O226" i="7"/>
  <c r="O240" i="7" s="1"/>
  <c r="O215" i="7" s="1"/>
  <c r="O254" i="7"/>
  <c r="O268" i="7" s="1"/>
  <c r="O243" i="7" s="1"/>
  <c r="Q282" i="7"/>
  <c r="Q296" i="7" s="1"/>
  <c r="P282" i="7"/>
  <c r="P296" i="7" s="1"/>
  <c r="E282" i="7"/>
  <c r="E296" i="7" s="1"/>
  <c r="Q254" i="7"/>
  <c r="Q268" i="7" s="1"/>
  <c r="Q243" i="7" s="1"/>
  <c r="P254" i="7"/>
  <c r="P268" i="7" s="1"/>
  <c r="P243" i="7" s="1"/>
  <c r="M254" i="7"/>
  <c r="M268" i="7" s="1"/>
  <c r="M243" i="7" s="1"/>
  <c r="L254" i="7"/>
  <c r="L268" i="7" s="1"/>
  <c r="L243" i="7" s="1"/>
  <c r="K254" i="7"/>
  <c r="K268" i="7" s="1"/>
  <c r="K243" i="7" s="1"/>
  <c r="J254" i="7"/>
  <c r="J268" i="7" s="1"/>
  <c r="J243" i="7" s="1"/>
  <c r="I254" i="7"/>
  <c r="I268" i="7" s="1"/>
  <c r="I243" i="7" s="1"/>
  <c r="Z184" i="7" s="1"/>
  <c r="H254" i="7"/>
  <c r="H268" i="7" s="1"/>
  <c r="H243" i="7" s="1"/>
  <c r="G254" i="7"/>
  <c r="G268" i="7" s="1"/>
  <c r="G243" i="7" s="1"/>
  <c r="F254" i="7"/>
  <c r="F268" i="7" s="1"/>
  <c r="F243" i="7" s="1"/>
  <c r="Q226" i="7"/>
  <c r="Q240" i="7" s="1"/>
  <c r="Q215" i="7" s="1"/>
  <c r="P226" i="7"/>
  <c r="P240" i="7" s="1"/>
  <c r="P215" i="7" s="1"/>
  <c r="M226" i="7"/>
  <c r="M240" i="7" s="1"/>
  <c r="M215" i="7" s="1"/>
  <c r="L226" i="7"/>
  <c r="L240" i="7" s="1"/>
  <c r="L215" i="7" s="1"/>
  <c r="K226" i="7"/>
  <c r="K240" i="7" s="1"/>
  <c r="K215" i="7" s="1"/>
  <c r="J226" i="7"/>
  <c r="J240" i="7" s="1"/>
  <c r="J215" i="7" s="1"/>
  <c r="I226" i="7"/>
  <c r="I240" i="7" s="1"/>
  <c r="I215" i="7" s="1"/>
  <c r="Y184" i="7" s="1"/>
  <c r="H226" i="7"/>
  <c r="H240" i="7" s="1"/>
  <c r="H215" i="7" s="1"/>
  <c r="G226" i="7"/>
  <c r="G240" i="7" s="1"/>
  <c r="G215" i="7" s="1"/>
  <c r="F226" i="7"/>
  <c r="F240" i="7" s="1"/>
  <c r="F215" i="7" s="1"/>
  <c r="E226" i="7"/>
  <c r="E240" i="7" s="1"/>
  <c r="L212" i="7" l="1"/>
  <c r="L186" i="7" s="1"/>
  <c r="J212" i="7"/>
  <c r="J186" i="7" s="1"/>
  <c r="H212" i="7"/>
  <c r="H186" i="7" s="1"/>
  <c r="Q212" i="7"/>
  <c r="Q186" i="7" s="1"/>
  <c r="Q187" i="7" s="1"/>
  <c r="Q191" i="7" s="1"/>
  <c r="M212" i="7"/>
  <c r="M186" i="7" s="1"/>
  <c r="F179" i="7"/>
  <c r="E185" i="7"/>
  <c r="E326" i="7" s="1"/>
  <c r="E328" i="7" s="1"/>
  <c r="E331" i="7" s="1"/>
  <c r="F212" i="7"/>
  <c r="F186" i="7" s="1"/>
  <c r="O212" i="7"/>
  <c r="O186" i="7" s="1"/>
  <c r="N212" i="7"/>
  <c r="N186" i="7" s="1"/>
  <c r="K212" i="7"/>
  <c r="K186" i="7" s="1"/>
  <c r="P212" i="7"/>
  <c r="P186" i="7" s="1"/>
  <c r="I212" i="7"/>
  <c r="I186" i="7" s="1"/>
  <c r="X184" i="7" s="1"/>
  <c r="G212" i="7"/>
  <c r="G186" i="7" s="1"/>
  <c r="E212" i="7"/>
  <c r="E186" i="7" s="1"/>
  <c r="X183" i="7" s="1"/>
  <c r="G271" i="7"/>
  <c r="E215" i="7"/>
  <c r="Y183" i="7" s="1"/>
  <c r="AB183" i="7"/>
  <c r="F271" i="7"/>
  <c r="AC183" i="7"/>
  <c r="O271" i="7"/>
  <c r="M271" i="7"/>
  <c r="N271" i="7"/>
  <c r="K271" i="7"/>
  <c r="Q271" i="7"/>
  <c r="Q272" i="7" s="1"/>
  <c r="Q275" i="7" s="1"/>
  <c r="E243" i="7"/>
  <c r="Z183" i="7" s="1"/>
  <c r="E271" i="7"/>
  <c r="AA183" i="7" s="1"/>
  <c r="I271" i="7"/>
  <c r="AA184" i="7" s="1"/>
  <c r="H271" i="7"/>
  <c r="L271" i="7"/>
  <c r="Q216" i="7"/>
  <c r="Q219" i="7" s="1"/>
  <c r="Q244" i="7"/>
  <c r="Q247" i="7" s="1"/>
  <c r="J271" i="7"/>
  <c r="P271" i="7"/>
  <c r="E270" i="7" l="1"/>
  <c r="E298" i="7"/>
  <c r="E300" i="7" s="1"/>
  <c r="E303" i="7" s="1"/>
  <c r="E242" i="7"/>
  <c r="E214" i="7"/>
  <c r="E216" i="7" s="1"/>
  <c r="E219" i="7" s="1"/>
  <c r="E187" i="7"/>
  <c r="E190" i="7" s="1"/>
  <c r="G179" i="7"/>
  <c r="F185" i="7"/>
  <c r="F326" i="7" s="1"/>
  <c r="F328" i="7" s="1"/>
  <c r="F331" i="7" s="1"/>
  <c r="E191" i="7" l="1"/>
  <c r="E193" i="7" s="1"/>
  <c r="F270" i="7"/>
  <c r="F298" i="7"/>
  <c r="F300" i="7" s="1"/>
  <c r="F303" i="7" s="1"/>
  <c r="H179" i="7"/>
  <c r="G185" i="7"/>
  <c r="G326" i="7" s="1"/>
  <c r="G328" i="7" s="1"/>
  <c r="G331" i="7" s="1"/>
  <c r="F214" i="7"/>
  <c r="F216" i="7" s="1"/>
  <c r="F219" i="7" s="1"/>
  <c r="F187" i="7"/>
  <c r="F242" i="7"/>
  <c r="F244" i="7" s="1"/>
  <c r="F247" i="7" s="1"/>
  <c r="E244" i="7"/>
  <c r="E247" i="7" s="1"/>
  <c r="F190" i="7" l="1"/>
  <c r="G298" i="7"/>
  <c r="G300" i="7" s="1"/>
  <c r="G303" i="7" s="1"/>
  <c r="G270" i="7"/>
  <c r="G214" i="7"/>
  <c r="G216" i="7" s="1"/>
  <c r="G219" i="7" s="1"/>
  <c r="G242" i="7"/>
  <c r="G244" i="7" s="1"/>
  <c r="G247" i="7" s="1"/>
  <c r="G187" i="7"/>
  <c r="H185" i="7"/>
  <c r="H326" i="7" s="1"/>
  <c r="H328" i="7" s="1"/>
  <c r="H331" i="7" s="1"/>
  <c r="I179" i="7"/>
  <c r="E272" i="7"/>
  <c r="E275" i="7" s="1"/>
  <c r="F272" i="7"/>
  <c r="F275" i="7" s="1"/>
  <c r="G190" i="7" l="1"/>
  <c r="H298" i="7"/>
  <c r="H300" i="7" s="1"/>
  <c r="H303" i="7" s="1"/>
  <c r="H270" i="7"/>
  <c r="H187" i="7"/>
  <c r="H190" i="7" s="1"/>
  <c r="H242" i="7"/>
  <c r="H214" i="7"/>
  <c r="H216" i="7" s="1"/>
  <c r="H219" i="7" s="1"/>
  <c r="I185" i="7"/>
  <c r="J179" i="7"/>
  <c r="G272" i="7"/>
  <c r="G275" i="7" s="1"/>
  <c r="I326" i="7" l="1"/>
  <c r="I328" i="7" s="1"/>
  <c r="I331" i="7" s="1"/>
  <c r="U184" i="7"/>
  <c r="H191" i="7"/>
  <c r="H193" i="7" s="1"/>
  <c r="I298" i="7"/>
  <c r="I300" i="7" s="1"/>
  <c r="I303" i="7" s="1"/>
  <c r="I270" i="7"/>
  <c r="I242" i="7"/>
  <c r="I214" i="7"/>
  <c r="I216" i="7" s="1"/>
  <c r="I219" i="7" s="1"/>
  <c r="I187" i="7"/>
  <c r="I190" i="7" s="1"/>
  <c r="H272" i="7"/>
  <c r="H275" i="7" s="1"/>
  <c r="H244" i="7"/>
  <c r="H247" i="7" s="1"/>
  <c r="J185" i="7"/>
  <c r="J326" i="7" s="1"/>
  <c r="J328" i="7" s="1"/>
  <c r="J331" i="7" s="1"/>
  <c r="K179" i="7"/>
  <c r="I191" i="7" l="1"/>
  <c r="I193" i="7" s="1"/>
  <c r="J270" i="7"/>
  <c r="J298" i="7"/>
  <c r="J300" i="7" s="1"/>
  <c r="J303" i="7" s="1"/>
  <c r="K185" i="7"/>
  <c r="K326" i="7" s="1"/>
  <c r="K328" i="7" s="1"/>
  <c r="K331" i="7" s="1"/>
  <c r="L179" i="7"/>
  <c r="T188" i="7"/>
  <c r="T186" i="7"/>
  <c r="T187" i="7"/>
  <c r="U187" i="7" s="1"/>
  <c r="AF186" i="7" s="1"/>
  <c r="T189" i="7"/>
  <c r="U189" i="7" s="1"/>
  <c r="AF191" i="7" s="1"/>
  <c r="T192" i="7"/>
  <c r="T191" i="7"/>
  <c r="J214" i="7"/>
  <c r="J216" i="7" s="1"/>
  <c r="J219" i="7" s="1"/>
  <c r="J187" i="7"/>
  <c r="J190" i="7" s="1"/>
  <c r="J242" i="7"/>
  <c r="I244" i="7"/>
  <c r="I247" i="7" s="1"/>
  <c r="I272" i="7"/>
  <c r="I275" i="7" s="1"/>
  <c r="J191" i="7" l="1"/>
  <c r="J193" i="7" s="1"/>
  <c r="K298" i="7"/>
  <c r="K300" i="7" s="1"/>
  <c r="K303" i="7" s="1"/>
  <c r="K270" i="7"/>
  <c r="AC192" i="7"/>
  <c r="AG195" i="7" s="1"/>
  <c r="W191" i="7"/>
  <c r="AI193" i="7" s="1"/>
  <c r="V191" i="7"/>
  <c r="AH193" i="7" s="1"/>
  <c r="AB191" i="7"/>
  <c r="AG193" i="7" s="1"/>
  <c r="W186" i="7"/>
  <c r="AI184" i="7" s="1"/>
  <c r="X186" i="7"/>
  <c r="AG184" i="7" s="1"/>
  <c r="V186" i="7"/>
  <c r="AH184" i="7" s="1"/>
  <c r="U191" i="7"/>
  <c r="AF193" i="7" s="1"/>
  <c r="W192" i="7"/>
  <c r="AI195" i="7" s="1"/>
  <c r="V192" i="7"/>
  <c r="AH195" i="7" s="1"/>
  <c r="Z188" i="7"/>
  <c r="AG188" i="7" s="1"/>
  <c r="W188" i="7"/>
  <c r="AI190" i="7" s="1"/>
  <c r="V188" i="7"/>
  <c r="AH190" i="7" s="1"/>
  <c r="U192" i="7"/>
  <c r="AF195" i="7" s="1"/>
  <c r="U188" i="7"/>
  <c r="AF190" i="7" s="1"/>
  <c r="V189" i="7"/>
  <c r="AH191" i="7" s="1"/>
  <c r="AA189" i="7"/>
  <c r="AG191" i="7" s="1"/>
  <c r="W189" i="7"/>
  <c r="AI191" i="7" s="1"/>
  <c r="L185" i="7"/>
  <c r="L326" i="7" s="1"/>
  <c r="L328" i="7" s="1"/>
  <c r="L331" i="7" s="1"/>
  <c r="M179" i="7"/>
  <c r="J244" i="7"/>
  <c r="J247" i="7" s="1"/>
  <c r="J272" i="7"/>
  <c r="J275" i="7" s="1"/>
  <c r="U186" i="7"/>
  <c r="AF184" i="7" s="1"/>
  <c r="Y187" i="7"/>
  <c r="AG186" i="7" s="1"/>
  <c r="V187" i="7"/>
  <c r="AH186" i="7" s="1"/>
  <c r="W187" i="7"/>
  <c r="AI186" i="7" s="1"/>
  <c r="K242" i="7"/>
  <c r="K187" i="7"/>
  <c r="K190" i="7" s="1"/>
  <c r="K214" i="7"/>
  <c r="K216" i="7" s="1"/>
  <c r="K219" i="7" s="1"/>
  <c r="AI188" i="7" l="1"/>
  <c r="AH188" i="7"/>
  <c r="AF188" i="7"/>
  <c r="K191" i="7"/>
  <c r="K193" i="7" s="1"/>
  <c r="L270" i="7"/>
  <c r="L298" i="7"/>
  <c r="L300" i="7" s="1"/>
  <c r="L303" i="7" s="1"/>
  <c r="M185" i="7"/>
  <c r="M326" i="7" s="1"/>
  <c r="M328" i="7" s="1"/>
  <c r="M331" i="7" s="1"/>
  <c r="N179" i="7"/>
  <c r="K244" i="7"/>
  <c r="K247" i="7" s="1"/>
  <c r="K272" i="7"/>
  <c r="K275" i="7" s="1"/>
  <c r="L187" i="7"/>
  <c r="L190" i="7" s="1"/>
  <c r="L242" i="7"/>
  <c r="L214" i="7"/>
  <c r="L216" i="7" s="1"/>
  <c r="L219" i="7" s="1"/>
  <c r="L191" i="7" l="1"/>
  <c r="L193" i="7" s="1"/>
  <c r="M270" i="7"/>
  <c r="M298" i="7"/>
  <c r="M300" i="7" s="1"/>
  <c r="M303" i="7" s="1"/>
  <c r="L272" i="7"/>
  <c r="L275" i="7" s="1"/>
  <c r="L244" i="7"/>
  <c r="L247" i="7" s="1"/>
  <c r="N185" i="7"/>
  <c r="N326" i="7" s="1"/>
  <c r="N328" i="7" s="1"/>
  <c r="N331" i="7" s="1"/>
  <c r="O179" i="7"/>
  <c r="M242" i="7"/>
  <c r="M214" i="7"/>
  <c r="M216" i="7" s="1"/>
  <c r="M219" i="7" s="1"/>
  <c r="M187" i="7"/>
  <c r="M190" i="7" s="1"/>
  <c r="M191" i="7" l="1"/>
  <c r="M193" i="7" s="1"/>
  <c r="N270" i="7"/>
  <c r="N298" i="7"/>
  <c r="N300" i="7" s="1"/>
  <c r="N303" i="7" s="1"/>
  <c r="O185" i="7"/>
  <c r="O326" i="7" s="1"/>
  <c r="O328" i="7" s="1"/>
  <c r="O331" i="7" s="1"/>
  <c r="P179" i="7"/>
  <c r="P185" i="7" s="1"/>
  <c r="P326" i="7" s="1"/>
  <c r="P328" i="7" s="1"/>
  <c r="P331" i="7" s="1"/>
  <c r="N214" i="7"/>
  <c r="N216" i="7" s="1"/>
  <c r="N219" i="7" s="1"/>
  <c r="N187" i="7"/>
  <c r="N190" i="7" s="1"/>
  <c r="N242" i="7"/>
  <c r="M272" i="7"/>
  <c r="M275" i="7" s="1"/>
  <c r="M244" i="7"/>
  <c r="M247" i="7" s="1"/>
  <c r="N191" i="7" l="1"/>
  <c r="N193" i="7" s="1"/>
  <c r="O298" i="7"/>
  <c r="O300" i="7" s="1"/>
  <c r="O303" i="7" s="1"/>
  <c r="O270" i="7"/>
  <c r="P270" i="7"/>
  <c r="P298" i="7"/>
  <c r="P300" i="7" s="1"/>
  <c r="P303" i="7" s="1"/>
  <c r="P187" i="7"/>
  <c r="P242" i="7"/>
  <c r="P214" i="7"/>
  <c r="P216" i="7" s="1"/>
  <c r="P219" i="7" s="1"/>
  <c r="N272" i="7"/>
  <c r="N275" i="7" s="1"/>
  <c r="N244" i="7"/>
  <c r="N247" i="7" s="1"/>
  <c r="O214" i="7"/>
  <c r="O216" i="7" s="1"/>
  <c r="O219" i="7" s="1"/>
  <c r="O242" i="7"/>
  <c r="O187" i="7"/>
  <c r="O190" i="7" s="1"/>
  <c r="P190" i="7" l="1"/>
  <c r="F191" i="7"/>
  <c r="F193" i="7" s="1"/>
  <c r="G191" i="7"/>
  <c r="G193" i="7" s="1"/>
  <c r="P191" i="7"/>
  <c r="O191" i="7"/>
  <c r="O193" i="7" s="1"/>
  <c r="O272" i="7"/>
  <c r="O275" i="7" s="1"/>
  <c r="O244" i="7"/>
  <c r="O247" i="7" s="1"/>
  <c r="P272" i="7"/>
  <c r="P275" i="7" s="1"/>
  <c r="P244" i="7"/>
  <c r="P247" i="7" s="1"/>
</calcChain>
</file>

<file path=xl/comments1.xml><?xml version="1.0" encoding="utf-8"?>
<comments xmlns="http://schemas.openxmlformats.org/spreadsheetml/2006/main">
  <authors>
    <author>MAI HOANG</author>
  </authors>
  <commentList>
    <comment ref="E4" authorId="0">
      <text>
        <r>
          <rPr>
            <b/>
            <sz val="8"/>
            <color indexed="81"/>
            <rFont val="Tahoma"/>
            <family val="2"/>
          </rPr>
          <t>7-seat car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" authorId="0">
      <text>
        <r>
          <rPr>
            <b/>
            <sz val="8"/>
            <color indexed="81"/>
            <rFont val="Tahoma"/>
            <family val="2"/>
          </rPr>
          <t xml:space="preserve">16-seat Van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>
      <text>
        <r>
          <rPr>
            <b/>
            <sz val="8"/>
            <color indexed="81"/>
            <rFont val="Tahoma"/>
            <family val="2"/>
          </rPr>
          <t xml:space="preserve">16-seat Van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>
      <text>
        <r>
          <rPr>
            <b/>
            <sz val="8"/>
            <color indexed="81"/>
            <rFont val="Tahoma"/>
            <family val="2"/>
          </rPr>
          <t xml:space="preserve">16-seat Van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4" authorId="0">
      <text>
        <r>
          <rPr>
            <b/>
            <sz val="8"/>
            <color indexed="81"/>
            <rFont val="Tahoma"/>
            <family val="2"/>
          </rPr>
          <t xml:space="preserve">16-seat Van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4" authorId="0">
      <text>
        <r>
          <rPr>
            <b/>
            <sz val="8"/>
            <color indexed="81"/>
            <rFont val="Tahoma"/>
            <family val="2"/>
          </rPr>
          <t xml:space="preserve">16-seat Van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4" authorId="0">
      <text>
        <r>
          <rPr>
            <b/>
            <sz val="8"/>
            <color indexed="81"/>
            <rFont val="Tahoma"/>
            <family val="2"/>
          </rPr>
          <t>30-seat Coaster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" authorId="0">
      <text>
        <r>
          <rPr>
            <b/>
            <sz val="8"/>
            <color indexed="81"/>
            <rFont val="Tahoma"/>
            <family val="2"/>
          </rPr>
          <t>30-seat Coaster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4" authorId="0">
      <text>
        <r>
          <rPr>
            <b/>
            <sz val="8"/>
            <color indexed="81"/>
            <rFont val="Tahoma"/>
            <family val="2"/>
          </rPr>
          <t>30-seat Coaster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4" authorId="0">
      <text>
        <r>
          <rPr>
            <b/>
            <sz val="8"/>
            <color indexed="81"/>
            <rFont val="Tahoma"/>
            <family val="2"/>
          </rPr>
          <t>35-seat Huyndai Town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4" authorId="0">
      <text>
        <r>
          <rPr>
            <b/>
            <sz val="8"/>
            <color indexed="81"/>
            <rFont val="Tahoma"/>
            <family val="2"/>
          </rPr>
          <t>35-seat Huyndai Town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7" authorId="0">
      <text>
        <r>
          <rPr>
            <b/>
            <sz val="8"/>
            <color indexed="81"/>
            <rFont val="Tahoma"/>
            <family val="2"/>
          </rPr>
          <t>4-seat car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<sst xmlns="http://schemas.openxmlformats.org/spreadsheetml/2006/main" count="548" uniqueCount="156">
  <si>
    <t>* Currency = USD</t>
  </si>
  <si>
    <t>LAND SERVICES</t>
  </si>
  <si>
    <t>Quantity</t>
  </si>
  <si>
    <t>TL</t>
  </si>
  <si>
    <t>S.S.</t>
  </si>
  <si>
    <t>Transfer cost/km:</t>
  </si>
  <si>
    <t>Waters + towels</t>
  </si>
  <si>
    <t>Visa approval</t>
  </si>
  <si>
    <t>Tour leader expense</t>
  </si>
  <si>
    <t>TOTAL LAND</t>
  </si>
  <si>
    <t>TOTAL ACCOMM</t>
  </si>
  <si>
    <t>GRAND TOTAL</t>
  </si>
  <si>
    <t>TL.</t>
  </si>
  <si>
    <t>SS</t>
  </si>
  <si>
    <t>Day</t>
  </si>
  <si>
    <t>Hotel</t>
  </si>
  <si>
    <t>4pax</t>
  </si>
  <si>
    <t>6pax</t>
  </si>
  <si>
    <t>8pax</t>
  </si>
  <si>
    <t>10pax</t>
  </si>
  <si>
    <t>12pax</t>
  </si>
  <si>
    <t>SGL</t>
  </si>
  <si>
    <t>DBL</t>
  </si>
  <si>
    <t>TOTAL ACC.</t>
  </si>
  <si>
    <t>OFFER 1</t>
  </si>
  <si>
    <t>2 pax</t>
  </si>
  <si>
    <t>2pax</t>
  </si>
  <si>
    <t>SALES PRICE</t>
  </si>
  <si>
    <t>PAX NUMBER:</t>
  </si>
  <si>
    <t>Basic Option</t>
  </si>
  <si>
    <t>Comfort Option</t>
  </si>
  <si>
    <t>Superior Option</t>
  </si>
  <si>
    <t>First Class Option</t>
  </si>
  <si>
    <t>Deluxe Option</t>
  </si>
  <si>
    <t>Meals</t>
  </si>
  <si>
    <t xml:space="preserve">Accommodations </t>
  </si>
  <si>
    <t>Comfort</t>
  </si>
  <si>
    <t>First Class</t>
  </si>
  <si>
    <t>Deluxe</t>
  </si>
  <si>
    <t>Total Basic</t>
  </si>
  <si>
    <t>Total Comfort</t>
  </si>
  <si>
    <t>Total Luxury</t>
  </si>
  <si>
    <t>Total Deluxe</t>
  </si>
  <si>
    <t>Total First Class</t>
  </si>
  <si>
    <t>Total Superior</t>
  </si>
  <si>
    <t>TOTAL</t>
  </si>
  <si>
    <t>Luxury</t>
  </si>
  <si>
    <t>Basic</t>
  </si>
  <si>
    <t>Superior</t>
  </si>
  <si>
    <t>Sightseeings</t>
  </si>
  <si>
    <t>BASIC</t>
  </si>
  <si>
    <t>COMFORT</t>
  </si>
  <si>
    <t>SUPERIOR</t>
  </si>
  <si>
    <t>FIRST CLASS</t>
  </si>
  <si>
    <t>LUXURY</t>
  </si>
  <si>
    <t>DELUXE</t>
  </si>
  <si>
    <t>EXTRA MEALS</t>
  </si>
  <si>
    <t>FLIGHTS  &amp; TRAINS</t>
  </si>
  <si>
    <t>EXCURSIONS-ACTIVITIES-PACKAGES (Transfers + package included)</t>
  </si>
  <si>
    <t>Flights &amp; Trains</t>
  </si>
  <si>
    <t>TOUR  PRICE WITH ACCOMMODATION AT BASIC HOTEL:</t>
  </si>
  <si>
    <t>TOUR  PRICE WITH ACCOMMODATION AT COMFORT HOTEL:</t>
  </si>
  <si>
    <t>TOUR  PRICE WITH ACCOMMODATION AT SUPERIOR HOTEL:</t>
  </si>
  <si>
    <t>TOUR  PRICE WITH ACCOMMODATION AT FIRST CLASS HOTEL:</t>
  </si>
  <si>
    <t>3pax</t>
  </si>
  <si>
    <t>5pax</t>
  </si>
  <si>
    <t>7pax</t>
  </si>
  <si>
    <t>9pax</t>
  </si>
  <si>
    <t>11pax</t>
  </si>
  <si>
    <t>An Hoa</t>
  </si>
  <si>
    <t>USD/VND</t>
  </si>
  <si>
    <t>Tip</t>
  </si>
  <si>
    <t>Bonnus chauffeur Sud</t>
  </si>
  <si>
    <t>Bonnus chauffeur Nord</t>
  </si>
  <si>
    <t>/pax</t>
  </si>
  <si>
    <t>/groupe</t>
  </si>
  <si>
    <t>* Prepared by Doan Ha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</si>
  <si>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</si>
  <si>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</si>
  <si>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</si>
  <si>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</si>
  <si>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</si>
  <si>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</si>
  <si>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</si>
  <si>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</si>
  <si>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</si>
  <si>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</si>
  <si>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</si>
  <si>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</si>
  <si>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</si>
  <si>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</si>
  <si>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VND</t>
  </si>
  <si>
    <t>USD</t>
  </si>
  <si>
    <t>number of day</t>
  </si>
  <si>
    <t>prix/pax/day</t>
  </si>
  <si>
    <t>Prod Format</t>
  </si>
  <si>
    <t>guide</t>
  </si>
  <si>
    <t>chauffeur</t>
  </si>
  <si>
    <t>Luxury Option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</si>
  <si>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</si>
  <si>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</si>
  <si>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</si>
  <si>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</si>
  <si>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</si>
  <si>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</si>
  <si>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</si>
  <si>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</si>
  <si>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</si>
  <si>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</si>
  <si>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</si>
  <si>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</si>
  <si>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</si>
  <si>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</si>
  <si>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 xml:space="preserve">Luang Prabang den </t>
  </si>
  <si>
    <t>Khopfa Cruise</t>
  </si>
  <si>
    <t xml:space="preserve">D </t>
  </si>
  <si>
    <t>Guide</t>
  </si>
  <si>
    <t xml:space="preserve">CAR LUANG </t>
  </si>
  <si>
    <t>15 pax</t>
  </si>
  <si>
    <t>30 pax</t>
  </si>
  <si>
    <t>40 pax</t>
  </si>
  <si>
    <t xml:space="preserve">2 car </t>
  </si>
  <si>
    <t>4 car</t>
  </si>
  <si>
    <t>5 car</t>
  </si>
  <si>
    <t xml:space="preserve">Luang Prabang </t>
  </si>
  <si>
    <t xml:space="preserve">Fee visite </t>
  </si>
  <si>
    <t>L + D</t>
  </si>
  <si>
    <t>Luang Prabang</t>
  </si>
  <si>
    <t>fee viisite</t>
  </si>
  <si>
    <t>L</t>
  </si>
  <si>
    <t xml:space="preserve">Baci </t>
  </si>
  <si>
    <t>Luang Prabang Pakbeng</t>
  </si>
  <si>
    <t xml:space="preserve">fee Pak Ou </t>
  </si>
  <si>
    <t xml:space="preserve">D Duyen </t>
  </si>
  <si>
    <t xml:space="preserve">Bateau </t>
  </si>
  <si>
    <t>Pakbeng  Muang La</t>
  </si>
  <si>
    <t xml:space="preserve">Package </t>
  </si>
  <si>
    <t xml:space="preserve">L </t>
  </si>
  <si>
    <t>Car 45s</t>
  </si>
  <si>
    <t xml:space="preserve">Muang La </t>
  </si>
  <si>
    <t>Package PBL01T</t>
  </si>
  <si>
    <t>Muang La nong Khiaw</t>
  </si>
  <si>
    <t>Fee visite Nong Khiaw</t>
  </si>
  <si>
    <t>Nong Khiaw Luang Prabang</t>
  </si>
  <si>
    <t>L +D</t>
  </si>
  <si>
    <t xml:space="preserve">CAR 45s pre tour </t>
  </si>
  <si>
    <t>Luang Depart</t>
  </si>
  <si>
    <t>Sabaidee Guest House</t>
  </si>
  <si>
    <t>Le Grand Pakbeng</t>
  </si>
  <si>
    <t>Namkat Yorla Pa</t>
  </si>
  <si>
    <t>Nong Kiau Riverside</t>
  </si>
  <si>
    <t>Car 35s pretour</t>
  </si>
  <si>
    <t>Car 35s</t>
  </si>
  <si>
    <t>car 35s</t>
  </si>
  <si>
    <t>OFFER 1 + Tour Leader</t>
  </si>
  <si>
    <t>local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</si>
</sst>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-* #,##0_-;\-* #,##0_-;_-* &quot;-&quot;??_-;_-@_-"/>
    <numFmt numFmtId="165" formatCode="_-* #,##0.00_-;\-* #,##0.00_-;_-* &quot;-&quot;??_-;_-@_-"/>
    <numFmt numFmtId="166" formatCode="_-* #,##0.00\ _€_-;\-* #,##0.00\ _€_-;_-* &quot;-&quot;??\ _€_-;_-@_-"/>
    <numFmt numFmtId="167" formatCode="_-* #,##0\ _€_-;\-* #,##0\ _€_-;_-* &quot;-&quot;??\ _€_-;_-@_-"/>
    <numFmt numFmtId="168" formatCode="_-* #,##0.00\ &quot;€&quot;_-;\-* #,##0.00\ &quot;€&quot;_-;_-* &quot;-&quot;??\ &quot;€&quot;_-;_-@_-"/>
    <numFmt numFmtId="169" formatCode="_([$$-409]* #,##0_);_([$$-409]* \(#,##0\);_([$$-409]* &quot;-&quot;??_);_(@_)"/>
    <numFmt numFmtId="170" formatCode="0_);\(0\)"/>
    <numFmt numFmtId="171" formatCode="_-* #,##0.0_-;\-* #,##0.0_-;_-* &quot;-&quot;??_-;_-@_-"/>
    <numFmt numFmtId="172" formatCode="_(* #,##0.0_);_(* \(#,##0.0\);_(* &quot;-&quot;?_);_(@_)"/>
  </numFmts>
  <fonts count="32" x14ac:knownFonts="1">
    <font>
      <sz val="10"/>
      <name val="Arial"/>
    </font>
    <font>
      <b/>
      <sz val="14"/>
      <color indexed="12"/>
      <name val="Arial"/>
      <family val="2"/>
    </font>
    <font>
      <sz val="14"/>
      <name val="Arial"/>
      <family val="2"/>
    </font>
    <font>
      <i/>
      <sz val="8"/>
      <color indexed="12"/>
      <name val="Arial"/>
      <family val="2"/>
    </font>
    <font>
      <sz val="8"/>
      <color rgb="FF0000FF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8"/>
      <color rgb="FF0000FF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b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rgb="FF3333FF"/>
      <name val="Arial"/>
      <family val="2"/>
    </font>
    <font>
      <b/>
      <sz val="14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sz val="14"/>
      <color rgb="FFFF0000"/>
      <name val="Arial"/>
      <family val="2"/>
    </font>
    <font>
      <b/>
      <sz val="14"/>
      <color rgb="FF0000FF"/>
      <name val="Arial"/>
      <family val="2"/>
    </font>
    <font>
      <sz val="14"/>
      <color rgb="FF0000FF"/>
      <name val="Arial"/>
      <family val="2"/>
    </font>
    <font>
      <b/>
      <sz val="10"/>
      <color rgb="FF3333FF"/>
      <name val="Arial"/>
      <family val="2"/>
    </font>
    <font>
      <sz val="8"/>
      <color rgb="FF0B0B0B"/>
      <name val="Arial"/>
      <family val="2"/>
    </font>
    <font>
      <b/>
      <sz val="8"/>
      <color indexed="62"/>
      <name val="Arial"/>
      <family val="2"/>
    </font>
    <font>
      <sz val="8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AF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6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2" fillId="0" borderId="0"/>
    <xf numFmtId="9" fontId="24" fillId="0" borderId="0" applyFont="0" applyFill="0" applyBorder="0" applyAlignment="0" applyProtection="0"/>
  </cellStyleXfs>
  <cellXfs count="232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Continuous" vertical="center"/>
      <protection locked="0"/>
    </xf>
    <xf numFmtId="0" fontId="6" fillId="0" borderId="6" xfId="0" applyFont="1" applyBorder="1" applyAlignment="1" applyProtection="1">
      <alignment horizontal="centerContinuous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left"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2" fontId="10" fillId="0" borderId="19" xfId="0" applyNumberFormat="1" applyFont="1" applyBorder="1" applyAlignment="1" applyProtection="1">
      <alignment vertical="center"/>
      <protection locked="0"/>
    </xf>
    <xf numFmtId="0" fontId="6" fillId="0" borderId="19" xfId="0" applyFont="1" applyFill="1" applyBorder="1" applyAlignment="1" applyProtection="1">
      <alignment vertical="center"/>
      <protection locked="0"/>
    </xf>
    <xf numFmtId="0" fontId="6" fillId="0" borderId="18" xfId="0" applyFont="1" applyFill="1" applyBorder="1" applyAlignment="1" applyProtection="1">
      <alignment vertical="center"/>
      <protection locked="0"/>
    </xf>
    <xf numFmtId="165" fontId="6" fillId="0" borderId="20" xfId="0" applyNumberFormat="1" applyFont="1" applyFill="1" applyBorder="1" applyAlignment="1" applyProtection="1">
      <alignment vertical="center"/>
      <protection locked="0"/>
    </xf>
    <xf numFmtId="1" fontId="6" fillId="0" borderId="19" xfId="0" applyNumberFormat="1" applyFont="1" applyFill="1" applyBorder="1" applyAlignment="1" applyProtection="1">
      <alignment vertical="center"/>
      <protection locked="0"/>
    </xf>
    <xf numFmtId="165" fontId="4" fillId="0" borderId="20" xfId="0" applyNumberFormat="1" applyFont="1" applyFill="1" applyBorder="1" applyAlignment="1" applyProtection="1">
      <alignment vertical="center"/>
      <protection locked="0"/>
    </xf>
    <xf numFmtId="43" fontId="6" fillId="0" borderId="0" xfId="0" applyNumberFormat="1" applyFont="1" applyAlignment="1" applyProtection="1">
      <alignment vertical="center"/>
      <protection locked="0"/>
    </xf>
    <xf numFmtId="0" fontId="6" fillId="0" borderId="18" xfId="0" applyFont="1" applyBorder="1" applyAlignment="1" applyProtection="1">
      <alignment vertical="center"/>
    </xf>
    <xf numFmtId="0" fontId="5" fillId="0" borderId="19" xfId="0" applyFont="1" applyBorder="1" applyAlignment="1" applyProtection="1">
      <alignment vertical="center"/>
    </xf>
    <xf numFmtId="0" fontId="6" fillId="0" borderId="19" xfId="0" applyFont="1" applyBorder="1" applyAlignment="1" applyProtection="1">
      <alignment vertical="center"/>
    </xf>
    <xf numFmtId="165" fontId="5" fillId="0" borderId="19" xfId="0" applyNumberFormat="1" applyFont="1" applyBorder="1" applyAlignment="1" applyProtection="1">
      <alignment vertical="center"/>
    </xf>
    <xf numFmtId="165" fontId="6" fillId="0" borderId="20" xfId="0" applyNumberFormat="1" applyFont="1" applyBorder="1" applyAlignment="1" applyProtection="1">
      <alignment vertical="center"/>
    </xf>
    <xf numFmtId="0" fontId="6" fillId="0" borderId="0" xfId="0" applyFont="1" applyAlignment="1" applyProtection="1">
      <alignment vertical="center"/>
    </xf>
    <xf numFmtId="165" fontId="6" fillId="0" borderId="19" xfId="0" applyNumberFormat="1" applyFont="1" applyBorder="1" applyAlignment="1" applyProtection="1">
      <alignment vertical="center"/>
    </xf>
    <xf numFmtId="0" fontId="13" fillId="0" borderId="21" xfId="0" applyFont="1" applyFill="1" applyBorder="1" applyAlignment="1" applyProtection="1">
      <alignment vertical="center"/>
    </xf>
    <xf numFmtId="0" fontId="14" fillId="0" borderId="22" xfId="0" applyFont="1" applyFill="1" applyBorder="1" applyAlignment="1" applyProtection="1">
      <alignment horizontal="center" vertical="center"/>
    </xf>
    <xf numFmtId="0" fontId="13" fillId="0" borderId="22" xfId="0" applyFont="1" applyFill="1" applyBorder="1" applyAlignment="1" applyProtection="1">
      <alignment vertical="center"/>
    </xf>
    <xf numFmtId="164" fontId="9" fillId="0" borderId="22" xfId="0" applyNumberFormat="1" applyFont="1" applyFill="1" applyBorder="1" applyAlignment="1" applyProtection="1">
      <alignment vertical="center"/>
    </xf>
    <xf numFmtId="164" fontId="9" fillId="0" borderId="23" xfId="0" applyNumberFormat="1" applyFont="1" applyFill="1" applyBorder="1" applyAlignment="1" applyProtection="1">
      <alignment vertical="center"/>
    </xf>
    <xf numFmtId="0" fontId="13" fillId="0" borderId="24" xfId="0" applyFont="1" applyFill="1" applyBorder="1" applyAlignment="1" applyProtection="1">
      <alignment vertical="center"/>
    </xf>
    <xf numFmtId="0" fontId="14" fillId="0" borderId="25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164" fontId="9" fillId="0" borderId="25" xfId="0" applyNumberFormat="1" applyFont="1" applyFill="1" applyBorder="1" applyAlignment="1" applyProtection="1">
      <alignment vertical="center"/>
    </xf>
    <xf numFmtId="164" fontId="9" fillId="0" borderId="26" xfId="0" applyNumberFormat="1" applyFont="1" applyFill="1" applyBorder="1" applyAlignment="1" applyProtection="1">
      <alignment vertical="center"/>
    </xf>
    <xf numFmtId="0" fontId="15" fillId="0" borderId="0" xfId="0" applyFont="1" applyFill="1" applyBorder="1" applyAlignment="1" applyProtection="1">
      <alignment horizontal="left" vertical="center"/>
    </xf>
    <xf numFmtId="0" fontId="6" fillId="0" borderId="0" xfId="0" applyFont="1" applyBorder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6" fillId="0" borderId="0" xfId="0" applyFont="1" applyProtection="1"/>
    <xf numFmtId="164" fontId="11" fillId="0" borderId="0" xfId="0" applyNumberFormat="1" applyFont="1" applyFill="1" applyBorder="1" applyProtection="1"/>
    <xf numFmtId="169" fontId="11" fillId="0" borderId="0" xfId="2" applyNumberFormat="1" applyFont="1" applyFill="1" applyBorder="1" applyProtection="1"/>
    <xf numFmtId="0" fontId="17" fillId="0" borderId="31" xfId="0" applyFont="1" applyFill="1" applyBorder="1" applyAlignment="1" applyProtection="1">
      <alignment horizontal="centerContinuous" vertical="center"/>
      <protection locked="0"/>
    </xf>
    <xf numFmtId="0" fontId="17" fillId="0" borderId="32" xfId="0" applyFont="1" applyBorder="1" applyAlignment="1" applyProtection="1">
      <alignment horizontal="centerContinuous" vertical="center"/>
      <protection locked="0"/>
    </xf>
    <xf numFmtId="0" fontId="17" fillId="0" borderId="33" xfId="0" applyFont="1" applyBorder="1" applyAlignment="1" applyProtection="1">
      <alignment horizontal="centerContinuous" vertical="center"/>
      <protection locked="0"/>
    </xf>
    <xf numFmtId="0" fontId="18" fillId="0" borderId="34" xfId="0" applyFont="1" applyBorder="1" applyAlignment="1" applyProtection="1">
      <alignment horizontal="centerContinuous" vertical="center"/>
      <protection locked="0"/>
    </xf>
    <xf numFmtId="0" fontId="17" fillId="0" borderId="35" xfId="0" applyFont="1" applyBorder="1" applyAlignment="1" applyProtection="1">
      <alignment horizontal="center" vertical="center"/>
      <protection locked="0"/>
    </xf>
    <xf numFmtId="0" fontId="17" fillId="0" borderId="29" xfId="0" applyFont="1" applyBorder="1" applyAlignment="1" applyProtection="1">
      <alignment horizontal="center" vertical="center"/>
      <protection locked="0"/>
    </xf>
    <xf numFmtId="0" fontId="17" fillId="0" borderId="36" xfId="0" applyFont="1" applyBorder="1" applyAlignment="1" applyProtection="1">
      <alignment horizontal="center" vertical="center"/>
      <protection locked="0"/>
    </xf>
    <xf numFmtId="0" fontId="18" fillId="0" borderId="0" xfId="0" applyFont="1" applyProtection="1">
      <protection locked="0"/>
    </xf>
    <xf numFmtId="0" fontId="17" fillId="0" borderId="37" xfId="0" applyFont="1" applyFill="1" applyBorder="1" applyAlignment="1" applyProtection="1">
      <alignment horizontal="centerContinuous" vertical="center"/>
      <protection locked="0"/>
    </xf>
    <xf numFmtId="0" fontId="17" fillId="0" borderId="39" xfId="0" applyFont="1" applyBorder="1" applyAlignment="1" applyProtection="1">
      <alignment horizontal="centerContinuous" vertical="center"/>
      <protection locked="0"/>
    </xf>
    <xf numFmtId="0" fontId="17" fillId="0" borderId="40" xfId="0" applyFont="1" applyBorder="1" applyAlignment="1" applyProtection="1">
      <alignment horizontal="centerContinuous" vertical="center"/>
      <protection locked="0"/>
    </xf>
    <xf numFmtId="0" fontId="17" fillId="0" borderId="40" xfId="0" applyFont="1" applyBorder="1" applyAlignment="1" applyProtection="1">
      <alignment horizontal="center" vertical="center"/>
      <protection locked="0"/>
    </xf>
    <xf numFmtId="0" fontId="17" fillId="0" borderId="41" xfId="0" applyFont="1" applyBorder="1" applyAlignment="1" applyProtection="1">
      <alignment horizontal="center" vertical="center"/>
      <protection locked="0"/>
    </xf>
    <xf numFmtId="0" fontId="16" fillId="0" borderId="42" xfId="0" applyFont="1" applyFill="1" applyBorder="1" applyAlignment="1" applyProtection="1">
      <alignment horizontal="center"/>
      <protection locked="0"/>
    </xf>
    <xf numFmtId="0" fontId="6" fillId="0" borderId="5" xfId="0" applyFont="1" applyBorder="1" applyProtection="1">
      <protection locked="0"/>
    </xf>
    <xf numFmtId="0" fontId="6" fillId="0" borderId="43" xfId="0" applyFont="1" applyBorder="1" applyProtection="1">
      <protection locked="0"/>
    </xf>
    <xf numFmtId="0" fontId="6" fillId="0" borderId="0" xfId="0" applyFont="1" applyProtection="1">
      <protection locked="0"/>
    </xf>
    <xf numFmtId="16" fontId="16" fillId="0" borderId="35" xfId="0" applyNumberFormat="1" applyFont="1" applyBorder="1" applyAlignment="1" applyProtection="1">
      <alignment horizontal="left" vertical="center"/>
      <protection locked="0"/>
    </xf>
    <xf numFmtId="43" fontId="16" fillId="0" borderId="35" xfId="0" applyNumberFormat="1" applyFont="1" applyBorder="1" applyAlignment="1" applyProtection="1">
      <alignment vertical="center"/>
      <protection locked="0"/>
    </xf>
    <xf numFmtId="43" fontId="16" fillId="0" borderId="36" xfId="0" applyNumberFormat="1" applyFont="1" applyBorder="1" applyAlignment="1" applyProtection="1">
      <alignment vertical="center"/>
      <protection locked="0"/>
    </xf>
    <xf numFmtId="0" fontId="16" fillId="0" borderId="37" xfId="0" applyFont="1" applyFill="1" applyBorder="1" applyAlignment="1" applyProtection="1">
      <alignment horizontal="center" vertical="center"/>
      <protection locked="0"/>
    </xf>
    <xf numFmtId="0" fontId="15" fillId="0" borderId="40" xfId="0" applyFont="1" applyBorder="1" applyAlignment="1" applyProtection="1">
      <alignment horizontal="center" vertical="center"/>
      <protection locked="0"/>
    </xf>
    <xf numFmtId="0" fontId="6" fillId="0" borderId="40" xfId="0" applyFont="1" applyBorder="1" applyAlignment="1" applyProtection="1">
      <alignment vertical="center"/>
      <protection locked="0"/>
    </xf>
    <xf numFmtId="43" fontId="15" fillId="0" borderId="40" xfId="0" applyNumberFormat="1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horizontal="center" vertical="center"/>
    </xf>
    <xf numFmtId="0" fontId="15" fillId="0" borderId="43" xfId="0" applyFont="1" applyBorder="1" applyAlignment="1" applyProtection="1">
      <alignment horizontal="center" vertical="center"/>
    </xf>
    <xf numFmtId="164" fontId="5" fillId="2" borderId="47" xfId="0" applyNumberFormat="1" applyFont="1" applyFill="1" applyBorder="1" applyProtection="1"/>
    <xf numFmtId="164" fontId="5" fillId="2" borderId="48" xfId="0" applyNumberFormat="1" applyFont="1" applyFill="1" applyBorder="1" applyProtection="1"/>
    <xf numFmtId="9" fontId="5" fillId="2" borderId="49" xfId="0" applyNumberFormat="1" applyFont="1" applyFill="1" applyBorder="1" applyProtection="1"/>
    <xf numFmtId="164" fontId="5" fillId="3" borderId="16" xfId="0" applyNumberFormat="1" applyFont="1" applyFill="1" applyBorder="1" applyProtection="1"/>
    <xf numFmtId="164" fontId="5" fillId="3" borderId="50" xfId="0" applyNumberFormat="1" applyFont="1" applyFill="1" applyBorder="1" applyProtection="1"/>
    <xf numFmtId="9" fontId="5" fillId="3" borderId="51" xfId="0" applyNumberFormat="1" applyFont="1" applyFill="1" applyBorder="1" applyProtection="1"/>
    <xf numFmtId="169" fontId="5" fillId="3" borderId="51" xfId="2" applyNumberFormat="1" applyFont="1" applyFill="1" applyBorder="1" applyProtection="1"/>
    <xf numFmtId="0" fontId="7" fillId="0" borderId="13" xfId="0" applyFont="1" applyFill="1" applyBorder="1" applyAlignment="1" applyProtection="1">
      <alignment horizontal="center" vertical="center"/>
      <protection locked="0"/>
    </xf>
    <xf numFmtId="0" fontId="7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21" fillId="0" borderId="19" xfId="0" applyFont="1" applyFill="1" applyBorder="1" applyAlignment="1" applyProtection="1">
      <alignment vertical="center"/>
      <protection locked="0"/>
    </xf>
    <xf numFmtId="0" fontId="5" fillId="4" borderId="17" xfId="0" applyFont="1" applyFill="1" applyBorder="1" applyAlignment="1" applyProtection="1">
      <alignment vertical="center"/>
      <protection locked="0"/>
    </xf>
    <xf numFmtId="165" fontId="11" fillId="0" borderId="20" xfId="0" applyNumberFormat="1" applyFont="1" applyFill="1" applyBorder="1" applyAlignment="1" applyProtection="1">
      <alignment vertical="center"/>
      <protection locked="0"/>
    </xf>
    <xf numFmtId="1" fontId="11" fillId="0" borderId="19" xfId="0" applyNumberFormat="1" applyFont="1" applyFill="1" applyBorder="1" applyAlignment="1" applyProtection="1">
      <alignment vertical="center"/>
      <protection locked="0"/>
    </xf>
    <xf numFmtId="1" fontId="21" fillId="0" borderId="19" xfId="0" applyNumberFormat="1" applyFont="1" applyFill="1" applyBorder="1" applyAlignment="1" applyProtection="1">
      <alignment vertical="center"/>
      <protection locked="0"/>
    </xf>
    <xf numFmtId="1" fontId="6" fillId="0" borderId="19" xfId="0" applyNumberFormat="1" applyFont="1" applyBorder="1" applyAlignment="1" applyProtection="1">
      <alignment vertical="center"/>
    </xf>
    <xf numFmtId="1" fontId="5" fillId="0" borderId="19" xfId="0" applyNumberFormat="1" applyFont="1" applyBorder="1" applyAlignment="1" applyProtection="1">
      <alignment vertical="center"/>
    </xf>
    <xf numFmtId="0" fontId="23" fillId="0" borderId="0" xfId="0" applyFont="1" applyAlignment="1" applyProtection="1">
      <alignment vertical="center"/>
      <protection locked="0"/>
    </xf>
    <xf numFmtId="9" fontId="23" fillId="0" borderId="0" xfId="0" applyNumberFormat="1" applyFont="1" applyAlignment="1" applyProtection="1">
      <alignment horizontal="left" vertical="center"/>
      <protection locked="0"/>
    </xf>
    <xf numFmtId="0" fontId="10" fillId="0" borderId="52" xfId="0" applyFont="1" applyBorder="1" applyAlignment="1" applyProtection="1">
      <alignment vertical="center"/>
      <protection locked="0"/>
    </xf>
    <xf numFmtId="170" fontId="5" fillId="2" borderId="49" xfId="2" applyNumberFormat="1" applyFont="1" applyFill="1" applyBorder="1" applyProtection="1"/>
    <xf numFmtId="1" fontId="16" fillId="0" borderId="35" xfId="0" applyNumberFormat="1" applyFont="1" applyBorder="1" applyAlignment="1" applyProtection="1">
      <alignment vertical="center"/>
      <protection locked="0"/>
    </xf>
    <xf numFmtId="0" fontId="18" fillId="0" borderId="0" xfId="0" applyFont="1" applyBorder="1" applyProtection="1">
      <protection locked="0"/>
    </xf>
    <xf numFmtId="0" fontId="6" fillId="0" borderId="53" xfId="0" applyFont="1" applyBorder="1" applyAlignment="1" applyProtection="1">
      <alignment vertical="center"/>
      <protection locked="0"/>
    </xf>
    <xf numFmtId="0" fontId="6" fillId="0" borderId="53" xfId="0" applyFont="1" applyBorder="1" applyAlignment="1" applyProtection="1">
      <alignment vertical="center"/>
    </xf>
    <xf numFmtId="164" fontId="6" fillId="0" borderId="53" xfId="0" applyNumberFormat="1" applyFont="1" applyBorder="1" applyAlignment="1" applyProtection="1">
      <alignment vertical="center"/>
    </xf>
    <xf numFmtId="164" fontId="6" fillId="0" borderId="0" xfId="0" applyNumberFormat="1" applyFont="1" applyAlignment="1" applyProtection="1">
      <alignment vertical="center"/>
    </xf>
    <xf numFmtId="9" fontId="6" fillId="0" borderId="53" xfId="5" applyFont="1" applyBorder="1" applyAlignment="1" applyProtection="1">
      <alignment vertical="center"/>
    </xf>
    <xf numFmtId="0" fontId="6" fillId="0" borderId="53" xfId="0" applyFont="1" applyFill="1" applyBorder="1" applyAlignment="1" applyProtection="1">
      <alignment vertical="center"/>
    </xf>
    <xf numFmtId="9" fontId="6" fillId="5" borderId="53" xfId="5" applyFont="1" applyFill="1" applyBorder="1" applyAlignment="1" applyProtection="1">
      <alignment vertical="center"/>
    </xf>
    <xf numFmtId="164" fontId="6" fillId="0" borderId="53" xfId="0" applyNumberFormat="1" applyFont="1" applyBorder="1" applyAlignment="1" applyProtection="1">
      <alignment horizontal="center" vertical="center"/>
    </xf>
    <xf numFmtId="164" fontId="6" fillId="9" borderId="53" xfId="0" applyNumberFormat="1" applyFont="1" applyFill="1" applyBorder="1" applyAlignment="1" applyProtection="1">
      <alignment horizontal="center" vertical="center"/>
    </xf>
    <xf numFmtId="0" fontId="6" fillId="10" borderId="53" xfId="0" applyFont="1" applyFill="1" applyBorder="1" applyAlignment="1" applyProtection="1">
      <alignment vertical="center"/>
    </xf>
    <xf numFmtId="9" fontId="6" fillId="10" borderId="53" xfId="5" applyFont="1" applyFill="1" applyBorder="1" applyAlignment="1" applyProtection="1">
      <alignment vertical="center"/>
    </xf>
    <xf numFmtId="0" fontId="6" fillId="0" borderId="53" xfId="0" applyFont="1" applyBorder="1" applyAlignment="1" applyProtection="1">
      <alignment horizontal="center" vertical="center"/>
    </xf>
    <xf numFmtId="9" fontId="6" fillId="0" borderId="53" xfId="5" applyFont="1" applyBorder="1" applyAlignment="1" applyProtection="1">
      <alignment horizontal="center" vertical="center"/>
    </xf>
    <xf numFmtId="0" fontId="6" fillId="10" borderId="53" xfId="0" applyFont="1" applyFill="1" applyBorder="1" applyAlignment="1" applyProtection="1">
      <alignment horizontal="center" vertical="center"/>
    </xf>
    <xf numFmtId="164" fontId="6" fillId="10" borderId="53" xfId="0" applyNumberFormat="1" applyFont="1" applyFill="1" applyBorder="1" applyAlignment="1" applyProtection="1">
      <alignment horizontal="center" vertical="center"/>
    </xf>
    <xf numFmtId="9" fontId="6" fillId="10" borderId="53" xfId="5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55" xfId="0" applyFont="1" applyFill="1" applyBorder="1" applyAlignment="1" applyProtection="1">
      <alignment horizontal="center" vertical="center"/>
    </xf>
    <xf numFmtId="0" fontId="6" fillId="0" borderId="35" xfId="0" applyFont="1" applyBorder="1" applyAlignment="1" applyProtection="1">
      <alignment horizontal="center"/>
    </xf>
    <xf numFmtId="9" fontId="6" fillId="0" borderId="0" xfId="0" applyNumberFormat="1" applyFont="1" applyBorder="1" applyAlignment="1" applyProtection="1">
      <alignment horizontal="center"/>
    </xf>
    <xf numFmtId="9" fontId="6" fillId="0" borderId="56" xfId="0" applyNumberFormat="1" applyFont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 vertical="center"/>
    </xf>
    <xf numFmtId="0" fontId="6" fillId="0" borderId="56" xfId="0" applyFont="1" applyFill="1" applyBorder="1" applyAlignment="1" applyProtection="1">
      <alignment horizontal="center" vertical="center"/>
    </xf>
    <xf numFmtId="9" fontId="6" fillId="0" borderId="0" xfId="0" applyNumberFormat="1" applyFont="1" applyBorder="1" applyAlignment="1" applyProtection="1">
      <alignment horizontal="center"/>
      <protection locked="0"/>
    </xf>
    <xf numFmtId="9" fontId="6" fillId="0" borderId="56" xfId="0" applyNumberFormat="1" applyFont="1" applyBorder="1" applyAlignment="1" applyProtection="1">
      <alignment horizontal="center"/>
      <protection locked="0"/>
    </xf>
    <xf numFmtId="0" fontId="6" fillId="0" borderId="34" xfId="0" applyFont="1" applyBorder="1" applyAlignment="1" applyProtection="1">
      <alignment horizontal="center"/>
    </xf>
    <xf numFmtId="9" fontId="6" fillId="0" borderId="33" xfId="0" applyNumberFormat="1" applyFont="1" applyBorder="1" applyAlignment="1" applyProtection="1">
      <alignment horizontal="center" vertical="center"/>
      <protection locked="0"/>
    </xf>
    <xf numFmtId="9" fontId="6" fillId="0" borderId="57" xfId="0" applyNumberFormat="1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</xf>
    <xf numFmtId="0" fontId="6" fillId="0" borderId="35" xfId="0" applyFont="1" applyBorder="1" applyAlignment="1" applyProtection="1">
      <alignment horizontal="center" vertical="center"/>
    </xf>
    <xf numFmtId="9" fontId="6" fillId="0" borderId="0" xfId="0" applyNumberFormat="1" applyFont="1" applyBorder="1" applyAlignment="1" applyProtection="1">
      <alignment horizontal="center" vertical="center"/>
    </xf>
    <xf numFmtId="9" fontId="6" fillId="0" borderId="56" xfId="0" applyNumberFormat="1" applyFont="1" applyBorder="1" applyAlignment="1" applyProtection="1">
      <alignment horizontal="center" vertical="center"/>
    </xf>
    <xf numFmtId="0" fontId="6" fillId="0" borderId="35" xfId="0" applyFont="1" applyFill="1" applyBorder="1" applyAlignment="1" applyProtection="1">
      <alignment horizontal="center" vertical="center"/>
    </xf>
    <xf numFmtId="9" fontId="6" fillId="0" borderId="0" xfId="5" applyFont="1" applyBorder="1" applyAlignment="1" applyProtection="1">
      <alignment horizontal="center"/>
    </xf>
    <xf numFmtId="9" fontId="6" fillId="0" borderId="0" xfId="5" applyFont="1" applyBorder="1" applyAlignment="1" applyProtection="1">
      <alignment horizontal="center" vertical="center"/>
    </xf>
    <xf numFmtId="9" fontId="6" fillId="0" borderId="0" xfId="5" applyFont="1" applyBorder="1" applyAlignment="1" applyProtection="1">
      <alignment horizontal="center"/>
      <protection locked="0"/>
    </xf>
    <xf numFmtId="9" fontId="6" fillId="0" borderId="0" xfId="5" applyFont="1" applyFill="1" applyBorder="1" applyAlignment="1" applyProtection="1">
      <alignment horizontal="center" vertical="center"/>
    </xf>
    <xf numFmtId="9" fontId="6" fillId="0" borderId="33" xfId="5" applyFont="1" applyBorder="1" applyAlignment="1" applyProtection="1">
      <alignment horizontal="center" vertical="center"/>
      <protection locked="0"/>
    </xf>
    <xf numFmtId="0" fontId="18" fillId="13" borderId="0" xfId="0" applyFont="1" applyFill="1" applyBorder="1" applyProtection="1">
      <protection locked="0"/>
    </xf>
    <xf numFmtId="0" fontId="18" fillId="13" borderId="0" xfId="0" applyFont="1" applyFill="1" applyProtection="1">
      <protection locked="0"/>
    </xf>
    <xf numFmtId="0" fontId="6" fillId="6" borderId="35" xfId="0" applyFont="1" applyFill="1" applyBorder="1" applyAlignment="1">
      <alignment vertical="center"/>
    </xf>
    <xf numFmtId="9" fontId="6" fillId="6" borderId="0" xfId="0" applyNumberFormat="1" applyFont="1" applyFill="1" applyBorder="1" applyAlignment="1">
      <alignment horizontal="center" vertical="center"/>
    </xf>
    <xf numFmtId="167" fontId="6" fillId="6" borderId="0" xfId="1" applyNumberFormat="1" applyFont="1" applyFill="1" applyAlignment="1" applyProtection="1">
      <alignment horizontal="left" vertical="center"/>
      <protection locked="0"/>
    </xf>
    <xf numFmtId="0" fontId="6" fillId="6" borderId="0" xfId="0" applyFont="1" applyFill="1" applyAlignment="1" applyProtection="1">
      <alignment horizontal="left" vertical="center"/>
      <protection locked="0"/>
    </xf>
    <xf numFmtId="0" fontId="6" fillId="6" borderId="0" xfId="0" applyFont="1" applyFill="1" applyBorder="1" applyAlignment="1" applyProtection="1">
      <alignment vertical="center"/>
      <protection locked="0"/>
    </xf>
    <xf numFmtId="0" fontId="6" fillId="6" borderId="0" xfId="0" applyFont="1" applyFill="1" applyAlignment="1" applyProtection="1">
      <alignment vertical="center"/>
      <protection locked="0"/>
    </xf>
    <xf numFmtId="0" fontId="16" fillId="6" borderId="27" xfId="0" applyNumberFormat="1" applyFont="1" applyFill="1" applyBorder="1" applyAlignment="1" applyProtection="1">
      <alignment horizontal="center" vertical="center"/>
      <protection locked="0"/>
    </xf>
    <xf numFmtId="16" fontId="16" fillId="6" borderId="35" xfId="0" applyNumberFormat="1" applyFont="1" applyFill="1" applyBorder="1" applyAlignment="1" applyProtection="1">
      <alignment horizontal="left" vertical="center"/>
      <protection locked="0"/>
    </xf>
    <xf numFmtId="1" fontId="16" fillId="6" borderId="35" xfId="0" applyNumberFormat="1" applyFont="1" applyFill="1" applyBorder="1" applyAlignment="1" applyProtection="1">
      <alignment vertical="center"/>
      <protection locked="0"/>
    </xf>
    <xf numFmtId="0" fontId="2" fillId="6" borderId="0" xfId="0" applyFont="1" applyFill="1" applyAlignment="1" applyProtection="1">
      <alignment vertical="center"/>
      <protection locked="0"/>
    </xf>
    <xf numFmtId="0" fontId="26" fillId="0" borderId="1" xfId="0" applyFont="1" applyBorder="1" applyAlignment="1" applyProtection="1">
      <alignment horizontal="center" vertical="center"/>
      <protection locked="0"/>
    </xf>
    <xf numFmtId="171" fontId="27" fillId="5" borderId="2" xfId="0" applyNumberFormat="1" applyFont="1" applyFill="1" applyBorder="1" applyAlignment="1" applyProtection="1">
      <alignment vertical="center"/>
      <protection locked="0"/>
    </xf>
    <xf numFmtId="0" fontId="11" fillId="0" borderId="18" xfId="0" applyFont="1" applyFill="1" applyBorder="1" applyAlignment="1" applyProtection="1">
      <alignment vertical="center"/>
      <protection locked="0"/>
    </xf>
    <xf numFmtId="0" fontId="11" fillId="0" borderId="19" xfId="0" applyFont="1" applyFill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0" borderId="53" xfId="0" applyFont="1" applyBorder="1" applyAlignment="1" applyProtection="1">
      <alignment vertical="center"/>
      <protection locked="0"/>
    </xf>
    <xf numFmtId="1" fontId="11" fillId="0" borderId="53" xfId="0" applyNumberFormat="1" applyFont="1" applyBorder="1" applyAlignment="1" applyProtection="1">
      <alignment vertical="center"/>
      <protection locked="0"/>
    </xf>
    <xf numFmtId="0" fontId="21" fillId="0" borderId="18" xfId="0" applyFont="1" applyFill="1" applyBorder="1" applyAlignment="1" applyProtection="1">
      <alignment vertical="center"/>
      <protection locked="0"/>
    </xf>
    <xf numFmtId="165" fontId="21" fillId="0" borderId="20" xfId="0" applyNumberFormat="1" applyFont="1" applyFill="1" applyBorder="1" applyAlignment="1" applyProtection="1">
      <alignment vertical="center"/>
      <protection locked="0"/>
    </xf>
    <xf numFmtId="0" fontId="21" fillId="6" borderId="0" xfId="0" applyFont="1" applyFill="1" applyAlignment="1" applyProtection="1">
      <alignment vertical="center"/>
      <protection locked="0"/>
    </xf>
    <xf numFmtId="0" fontId="21" fillId="0" borderId="0" xfId="0" applyFont="1" applyAlignment="1" applyProtection="1">
      <alignment vertical="center"/>
      <protection locked="0"/>
    </xf>
    <xf numFmtId="0" fontId="21" fillId="0" borderId="53" xfId="0" applyFont="1" applyBorder="1" applyAlignment="1" applyProtection="1">
      <alignment vertical="center"/>
      <protection locked="0"/>
    </xf>
    <xf numFmtId="0" fontId="21" fillId="6" borderId="0" xfId="0" applyFont="1" applyFill="1" applyBorder="1" applyAlignment="1" applyProtection="1">
      <alignment vertical="center"/>
      <protection locked="0"/>
    </xf>
    <xf numFmtId="172" fontId="6" fillId="0" borderId="19" xfId="0" applyNumberFormat="1" applyFont="1" applyFill="1" applyBorder="1" applyAlignment="1" applyProtection="1">
      <alignment vertical="center"/>
      <protection locked="0"/>
    </xf>
    <xf numFmtId="0" fontId="5" fillId="14" borderId="18" xfId="0" applyFont="1" applyFill="1" applyBorder="1" applyAlignment="1" applyProtection="1">
      <alignment vertical="center"/>
      <protection locked="0"/>
    </xf>
    <xf numFmtId="0" fontId="5" fillId="14" borderId="19" xfId="0" applyFont="1" applyFill="1" applyBorder="1" applyAlignment="1" applyProtection="1">
      <alignment horizontal="left" vertical="center"/>
      <protection locked="0"/>
    </xf>
    <xf numFmtId="0" fontId="6" fillId="14" borderId="19" xfId="0" applyFont="1" applyFill="1" applyBorder="1" applyAlignment="1" applyProtection="1">
      <alignment vertical="center"/>
      <protection locked="0"/>
    </xf>
    <xf numFmtId="172" fontId="6" fillId="14" borderId="19" xfId="0" applyNumberFormat="1" applyFont="1" applyFill="1" applyBorder="1" applyAlignment="1" applyProtection="1">
      <alignment vertical="center"/>
      <protection locked="0"/>
    </xf>
    <xf numFmtId="2" fontId="11" fillId="14" borderId="19" xfId="0" applyNumberFormat="1" applyFont="1" applyFill="1" applyBorder="1" applyAlignment="1" applyProtection="1">
      <alignment vertical="center"/>
      <protection locked="0"/>
    </xf>
    <xf numFmtId="2" fontId="5" fillId="14" borderId="19" xfId="0" applyNumberFormat="1" applyFont="1" applyFill="1" applyBorder="1" applyAlignment="1" applyProtection="1">
      <alignment vertical="center"/>
      <protection locked="0"/>
    </xf>
    <xf numFmtId="0" fontId="5" fillId="14" borderId="52" xfId="0" applyFont="1" applyFill="1" applyBorder="1" applyAlignment="1" applyProtection="1">
      <alignment vertical="center"/>
      <protection locked="0"/>
    </xf>
    <xf numFmtId="0" fontId="6" fillId="14" borderId="18" xfId="0" applyFont="1" applyFill="1" applyBorder="1" applyAlignment="1" applyProtection="1">
      <alignment horizontal="left" vertical="center"/>
      <protection locked="0"/>
    </xf>
    <xf numFmtId="1" fontId="6" fillId="14" borderId="19" xfId="0" applyNumberFormat="1" applyFont="1" applyFill="1" applyBorder="1" applyAlignment="1" applyProtection="1">
      <alignment vertical="center"/>
      <protection locked="0"/>
    </xf>
    <xf numFmtId="165" fontId="6" fillId="14" borderId="20" xfId="0" applyNumberFormat="1" applyFont="1" applyFill="1" applyBorder="1" applyAlignment="1" applyProtection="1">
      <alignment vertical="center"/>
      <protection locked="0"/>
    </xf>
    <xf numFmtId="0" fontId="6" fillId="14" borderId="18" xfId="0" applyFont="1" applyFill="1" applyBorder="1" applyAlignment="1" applyProtection="1">
      <alignment vertical="center"/>
      <protection locked="0"/>
    </xf>
    <xf numFmtId="0" fontId="5" fillId="14" borderId="19" xfId="0" applyFont="1" applyFill="1" applyBorder="1" applyAlignment="1" applyProtection="1">
      <alignment vertical="center"/>
      <protection locked="0"/>
    </xf>
    <xf numFmtId="0" fontId="6" fillId="14" borderId="18" xfId="0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Protection="1"/>
    <xf numFmtId="0" fontId="6" fillId="0" borderId="60" xfId="0" applyFont="1" applyBorder="1" applyAlignment="1" applyProtection="1">
      <alignment vertical="center"/>
      <protection locked="0"/>
    </xf>
    <xf numFmtId="43" fontId="16" fillId="0" borderId="40" xfId="0" applyNumberFormat="1" applyFont="1" applyBorder="1" applyAlignment="1" applyProtection="1">
      <alignment vertical="center"/>
      <protection locked="0"/>
    </xf>
    <xf numFmtId="0" fontId="17" fillId="0" borderId="43" xfId="0" applyFont="1" applyBorder="1" applyAlignment="1" applyProtection="1">
      <alignment horizontal="center" vertical="center"/>
      <protection locked="0"/>
    </xf>
    <xf numFmtId="43" fontId="16" fillId="0" borderId="41" xfId="0" applyNumberFormat="1" applyFont="1" applyBorder="1" applyAlignment="1" applyProtection="1">
      <alignment vertical="center"/>
      <protection locked="0"/>
    </xf>
    <xf numFmtId="170" fontId="5" fillId="5" borderId="49" xfId="2" applyNumberFormat="1" applyFont="1" applyFill="1" applyBorder="1" applyProtection="1"/>
    <xf numFmtId="0" fontId="25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1" fontId="28" fillId="0" borderId="53" xfId="0" applyNumberFormat="1" applyFont="1" applyBorder="1" applyAlignment="1" applyProtection="1">
      <alignment horizontal="left" vertical="center"/>
      <protection locked="0"/>
    </xf>
    <xf numFmtId="1" fontId="28" fillId="0" borderId="53" xfId="0" applyNumberFormat="1" applyFont="1" applyBorder="1" applyAlignment="1" applyProtection="1">
      <alignment horizontal="center" vertical="center"/>
      <protection locked="0"/>
    </xf>
    <xf numFmtId="0" fontId="28" fillId="0" borderId="53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vertical="center"/>
    </xf>
    <xf numFmtId="0" fontId="6" fillId="14" borderId="0" xfId="0" applyFont="1" applyFill="1" applyAlignment="1">
      <alignment vertical="center"/>
    </xf>
    <xf numFmtId="0" fontId="5" fillId="6" borderId="35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9" fontId="5" fillId="5" borderId="49" xfId="0" applyNumberFormat="1" applyFont="1" applyFill="1" applyBorder="1" applyProtection="1"/>
    <xf numFmtId="0" fontId="5" fillId="0" borderId="0" xfId="0" applyFont="1" applyAlignment="1">
      <alignment vertical="center"/>
    </xf>
    <xf numFmtId="0" fontId="29" fillId="6" borderId="0" xfId="0" applyFont="1" applyFill="1" applyBorder="1" applyAlignment="1">
      <alignment horizontal="left" vertical="center" wrapText="1"/>
    </xf>
    <xf numFmtId="0" fontId="5" fillId="14" borderId="0" xfId="0" applyFont="1" applyFill="1" applyAlignment="1">
      <alignment vertical="center"/>
    </xf>
    <xf numFmtId="0" fontId="21" fillId="6" borderId="27" xfId="0" applyFont="1" applyFill="1" applyBorder="1" applyAlignment="1">
      <alignment horizontal="left" vertical="center" wrapText="1"/>
    </xf>
    <xf numFmtId="0" fontId="29" fillId="6" borderId="27" xfId="0" applyFont="1" applyFill="1" applyBorder="1" applyAlignment="1">
      <alignment horizontal="left" vertical="center" wrapText="1"/>
    </xf>
    <xf numFmtId="0" fontId="11" fillId="0" borderId="27" xfId="0" applyFont="1" applyBorder="1" applyAlignment="1">
      <alignment horizontal="left" vertical="center" wrapText="1"/>
    </xf>
    <xf numFmtId="0" fontId="6" fillId="0" borderId="30" xfId="0" applyFont="1" applyBorder="1" applyProtection="1">
      <protection locked="0"/>
    </xf>
    <xf numFmtId="0" fontId="31" fillId="0" borderId="35" xfId="0" applyFont="1" applyBorder="1" applyAlignment="1">
      <alignment horizontal="center" vertical="center"/>
    </xf>
    <xf numFmtId="0" fontId="6" fillId="0" borderId="38" xfId="0" applyFont="1" applyBorder="1"/>
    <xf numFmtId="0" fontId="29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left" vertical="center" wrapText="1"/>
    </xf>
    <xf numFmtId="0" fontId="31" fillId="0" borderId="0" xfId="0" applyFont="1" applyAlignment="1">
      <alignment horizontal="justify" vertical="center"/>
    </xf>
    <xf numFmtId="0" fontId="6" fillId="0" borderId="53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164" fontId="5" fillId="3" borderId="16" xfId="0" applyNumberFormat="1" applyFont="1" applyFill="1" applyBorder="1" applyAlignment="1" applyProtection="1">
      <alignment horizontal="center"/>
    </xf>
    <xf numFmtId="164" fontId="5" fillId="3" borderId="50" xfId="0" applyNumberFormat="1" applyFont="1" applyFill="1" applyBorder="1" applyAlignment="1" applyProtection="1">
      <alignment horizontal="center"/>
    </xf>
    <xf numFmtId="164" fontId="5" fillId="5" borderId="47" xfId="0" applyNumberFormat="1" applyFont="1" applyFill="1" applyBorder="1" applyAlignment="1" applyProtection="1">
      <alignment horizontal="center"/>
    </xf>
    <xf numFmtId="164" fontId="5" fillId="5" borderId="48" xfId="0" applyNumberFormat="1" applyFont="1" applyFill="1" applyBorder="1" applyAlignment="1" applyProtection="1">
      <alignment horizontal="center"/>
    </xf>
    <xf numFmtId="0" fontId="15" fillId="0" borderId="44" xfId="0" applyFont="1" applyFill="1" applyBorder="1" applyAlignment="1" applyProtection="1">
      <alignment horizontal="center" vertical="center"/>
    </xf>
    <xf numFmtId="0" fontId="15" fillId="0" borderId="45" xfId="0" applyFont="1" applyFill="1" applyBorder="1" applyAlignment="1" applyProtection="1">
      <alignment horizontal="center" vertical="center"/>
    </xf>
    <xf numFmtId="0" fontId="15" fillId="0" borderId="46" xfId="0" applyFont="1" applyFill="1" applyBorder="1" applyAlignment="1" applyProtection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30" fillId="0" borderId="3" xfId="0" applyFont="1" applyFill="1" applyBorder="1" applyAlignment="1" applyProtection="1">
      <alignment horizontal="center"/>
      <protection locked="0"/>
    </xf>
    <xf numFmtId="0" fontId="30" fillId="0" borderId="6" xfId="0" applyFont="1" applyFill="1" applyBorder="1" applyAlignment="1" applyProtection="1">
      <alignment horizontal="center"/>
      <protection locked="0"/>
    </xf>
    <xf numFmtId="0" fontId="30" fillId="0" borderId="28" xfId="0" applyFont="1" applyFill="1" applyBorder="1" applyAlignment="1" applyProtection="1">
      <alignment horizont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right" vertical="center"/>
      <protection locked="0"/>
    </xf>
    <xf numFmtId="0" fontId="7" fillId="0" borderId="11" xfId="0" applyFont="1" applyFill="1" applyBorder="1" applyAlignment="1" applyProtection="1">
      <alignment horizontal="right" vertical="center"/>
      <protection locked="0"/>
    </xf>
    <xf numFmtId="0" fontId="7" fillId="0" borderId="12" xfId="0" applyFont="1" applyFill="1" applyBorder="1" applyAlignment="1" applyProtection="1">
      <alignment horizontal="right" vertical="center"/>
      <protection locked="0"/>
    </xf>
    <xf numFmtId="0" fontId="5" fillId="4" borderId="16" xfId="0" applyFont="1" applyFill="1" applyBorder="1" applyAlignment="1" applyProtection="1">
      <alignment horizontal="left" vertical="center"/>
      <protection locked="0"/>
    </xf>
    <xf numFmtId="0" fontId="5" fillId="4" borderId="17" xfId="0" applyFont="1" applyFill="1" applyBorder="1" applyAlignment="1" applyProtection="1">
      <alignment horizontal="left" vertical="center"/>
      <protection locked="0"/>
    </xf>
    <xf numFmtId="0" fontId="5" fillId="3" borderId="59" xfId="2" applyNumberFormat="1" applyFont="1" applyFill="1" applyBorder="1" applyAlignment="1" applyProtection="1">
      <alignment horizontal="center"/>
    </xf>
    <xf numFmtId="0" fontId="5" fillId="3" borderId="17" xfId="2" applyNumberFormat="1" applyFont="1" applyFill="1" applyBorder="1" applyAlignment="1" applyProtection="1">
      <alignment horizontal="center"/>
    </xf>
    <xf numFmtId="0" fontId="5" fillId="3" borderId="50" xfId="2" applyNumberFormat="1" applyFont="1" applyFill="1" applyBorder="1" applyAlignment="1" applyProtection="1">
      <alignment horizontal="center"/>
    </xf>
    <xf numFmtId="164" fontId="11" fillId="0" borderId="58" xfId="0" applyNumberFormat="1" applyFont="1" applyFill="1" applyBorder="1" applyAlignment="1" applyProtection="1">
      <alignment horizontal="center"/>
    </xf>
    <xf numFmtId="0" fontId="6" fillId="12" borderId="0" xfId="0" applyFont="1" applyFill="1" applyAlignment="1" applyProtection="1">
      <alignment horizontal="center" vertical="center"/>
      <protection locked="0"/>
    </xf>
    <xf numFmtId="0" fontId="6" fillId="5" borderId="0" xfId="0" applyFont="1" applyFill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8" borderId="0" xfId="0" applyFont="1" applyFill="1" applyAlignment="1" applyProtection="1">
      <alignment horizontal="center" vertical="center"/>
      <protection locked="0"/>
    </xf>
    <xf numFmtId="0" fontId="6" fillId="11" borderId="0" xfId="0" applyFont="1" applyFill="1" applyAlignment="1" applyProtection="1">
      <alignment horizontal="center" vertical="center"/>
      <protection locked="0"/>
    </xf>
    <xf numFmtId="0" fontId="6" fillId="7" borderId="0" xfId="0" applyFont="1" applyFill="1" applyAlignment="1" applyProtection="1">
      <alignment horizontal="center" vertical="center"/>
      <protection locked="0"/>
    </xf>
  </cellXfs>
  <cellStyles count="6">
    <cellStyle name="Comma" xfId="1" builtinId="3"/>
    <cellStyle name="Currency" xfId="2" builtinId="4"/>
    <cellStyle name="Euro" xfId="3"/>
    <cellStyle name="Normal" xfId="0" builtinId="0"/>
    <cellStyle name="Normal 2" xfId="4"/>
    <cellStyle name="Percent" xfId="5" builtinId="5"/>
  </cellStyles>
  <dxfs count="0"/>
  <tableStyles count="0" defaultTableStyle="TableStyleMedium2" defaultPivotStyle="PivotStyleLight16"/>
  <colors>
    <mruColors>
      <color rgb="FFFFFF00"/>
      <color rgb="FF3333FF"/>
      <color rgb="FFFF66CC"/>
      <color rgb="FFD60093"/>
      <color rgb="FFFF3399"/>
      <color rgb="FFFF0066"/>
      <color rgb="FFCC0066"/>
      <color rgb="FF00FF00"/>
      <color rgb="FF00FFFF"/>
      <color rgb="FFFFAF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'FORMAT - RENAME'!$AE$184</c:f>
              <c:strCache>
                <c:ptCount val="1"/>
                <c:pt idx="0">
                  <c:v>Basic</c:v>
                </c:pt>
              </c:strCache>
            </c:strRef>
          </c:tx>
          <c:dPt>
            <c:idx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2"/>
            <c:bubble3D val="0"/>
            <c:spPr>
              <a:solidFill>
                <a:srgbClr val="D60093"/>
              </a:solidFill>
            </c:spPr>
          </c:dPt>
          <c:dPt>
            <c:idx val="3"/>
            <c:bubble3D val="0"/>
            <c:spPr>
              <a:solidFill>
                <a:srgbClr val="FF66CC"/>
              </a:solidFill>
            </c:spPr>
          </c:dPt>
          <c:cat>
            <c:strRef>
              <c:f>'FORMAT - RENAME'!$AF$183:$AI$183</c:f>
              <c:strCache>
                <c:ptCount val="4"/>
                <c:pt idx="0">
                  <c:v>Sightseeings</c:v>
                </c:pt>
                <c:pt idx="1">
                  <c:v>Accommodations </c:v>
                </c:pt>
                <c:pt idx="2">
                  <c:v>Meals</c:v>
                </c:pt>
                <c:pt idx="3">
                  <c:v>Flights &amp; Trains</c:v>
                </c:pt>
              </c:strCache>
            </c:strRef>
          </c:cat>
          <c:val>
            <c:numRef>
              <c:f>'FORMAT - RENAME'!$AF$184:$AI$184</c:f>
              <c:numCache>
                <c:formatCode>0%</c:formatCode>
                <c:ptCount val="4"/>
                <c:pt idx="0">
                  <c:v>0.87904819047897798</c:v>
                </c:pt>
                <c:pt idx="1">
                  <c:v>0.12095180952102202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492782152230974"/>
          <c:y val="0.31862751531058614"/>
          <c:w val="0.3684055118110236"/>
          <c:h val="0.45712015164771069"/>
        </c:manualLayout>
      </c:layout>
      <c:overlay val="0"/>
      <c:txPr>
        <a:bodyPr/>
        <a:lstStyle/>
        <a:p>
          <a:pPr>
            <a:defRPr>
              <a:latin typeface="Bell MT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'FORMAT - RENAME'!$AE$186</c:f>
              <c:strCache>
                <c:ptCount val="1"/>
                <c:pt idx="0">
                  <c:v>Comfort</c:v>
                </c:pt>
              </c:strCache>
            </c:strRef>
          </c:tx>
          <c:dPt>
            <c:idx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2"/>
            <c:bubble3D val="0"/>
            <c:spPr>
              <a:solidFill>
                <a:srgbClr val="D60093"/>
              </a:solidFill>
            </c:spPr>
          </c:dPt>
          <c:dPt>
            <c:idx val="3"/>
            <c:bubble3D val="0"/>
            <c:spPr>
              <a:solidFill>
                <a:srgbClr val="FF66CC"/>
              </a:solidFill>
            </c:spPr>
          </c:dPt>
          <c:cat>
            <c:strRef>
              <c:f>'FORMAT - RENAME'!$AF$185:$AI$185</c:f>
              <c:strCache>
                <c:ptCount val="4"/>
                <c:pt idx="0">
                  <c:v>Sightseeings</c:v>
                </c:pt>
                <c:pt idx="1">
                  <c:v>Accommodations </c:v>
                </c:pt>
                <c:pt idx="2">
                  <c:v>Meals</c:v>
                </c:pt>
                <c:pt idx="3">
                  <c:v>Flights &amp; Trains</c:v>
                </c:pt>
              </c:strCache>
            </c:strRef>
          </c:cat>
          <c:val>
            <c:numRef>
              <c:f>'FORMAT - RENAME'!$AF$186:$AI$186</c:f>
              <c:numCache>
                <c:formatCode>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492782152230974"/>
          <c:y val="0.31862751531058614"/>
          <c:w val="0.3684055118110236"/>
          <c:h val="0.45712015164771069"/>
        </c:manualLayout>
      </c:layout>
      <c:overlay val="0"/>
      <c:txPr>
        <a:bodyPr/>
        <a:lstStyle/>
        <a:p>
          <a:pPr>
            <a:defRPr>
              <a:latin typeface="Bell MT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'FORMAT - RENAME'!$AE$188</c:f>
              <c:strCache>
                <c:ptCount val="1"/>
                <c:pt idx="0">
                  <c:v>Superior</c:v>
                </c:pt>
              </c:strCache>
            </c:strRef>
          </c:tx>
          <c:dPt>
            <c:idx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2"/>
            <c:bubble3D val="0"/>
            <c:spPr>
              <a:solidFill>
                <a:srgbClr val="D60093"/>
              </a:solidFill>
            </c:spPr>
          </c:dPt>
          <c:dPt>
            <c:idx val="3"/>
            <c:bubble3D val="0"/>
            <c:spPr>
              <a:solidFill>
                <a:srgbClr val="FF66CC"/>
              </a:solidFill>
            </c:spPr>
          </c:dPt>
          <c:cat>
            <c:strRef>
              <c:f>'FORMAT - RENAME'!$AF$187:$AI$187</c:f>
              <c:strCache>
                <c:ptCount val="4"/>
                <c:pt idx="0">
                  <c:v>Sightseeings</c:v>
                </c:pt>
                <c:pt idx="1">
                  <c:v>Accommodations </c:v>
                </c:pt>
                <c:pt idx="2">
                  <c:v>Meals</c:v>
                </c:pt>
                <c:pt idx="3">
                  <c:v>Flights &amp; Trains</c:v>
                </c:pt>
              </c:strCache>
            </c:strRef>
          </c:cat>
          <c:val>
            <c:numRef>
              <c:f>'FORMAT - RENAME'!$AF$188:$AI$188</c:f>
              <c:numCache>
                <c:formatCode>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492782152230974"/>
          <c:y val="0.31862751531058614"/>
          <c:w val="0.3684055118110236"/>
          <c:h val="0.45712015164771069"/>
        </c:manualLayout>
      </c:layout>
      <c:overlay val="0"/>
      <c:txPr>
        <a:bodyPr/>
        <a:lstStyle/>
        <a:p>
          <a:pPr>
            <a:defRPr>
              <a:latin typeface="Bell MT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'FORMAT - RENAME'!$AE$193</c:f>
              <c:strCache>
                <c:ptCount val="1"/>
                <c:pt idx="0">
                  <c:v>Deluxe</c:v>
                </c:pt>
              </c:strCache>
            </c:strRef>
          </c:tx>
          <c:dPt>
            <c:idx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2"/>
            <c:bubble3D val="0"/>
            <c:spPr>
              <a:solidFill>
                <a:srgbClr val="D60093"/>
              </a:solidFill>
            </c:spPr>
          </c:dPt>
          <c:dPt>
            <c:idx val="3"/>
            <c:bubble3D val="0"/>
            <c:spPr>
              <a:solidFill>
                <a:srgbClr val="FF66CC"/>
              </a:solidFill>
            </c:spPr>
          </c:dPt>
          <c:cat>
            <c:strRef>
              <c:f>'FORMAT - RENAME'!$AF$192:$AI$192</c:f>
              <c:strCache>
                <c:ptCount val="4"/>
                <c:pt idx="0">
                  <c:v>Sightseeings</c:v>
                </c:pt>
                <c:pt idx="1">
                  <c:v>Accommodations </c:v>
                </c:pt>
                <c:pt idx="2">
                  <c:v>Meals</c:v>
                </c:pt>
                <c:pt idx="3">
                  <c:v>Flights &amp; Trains</c:v>
                </c:pt>
              </c:strCache>
            </c:strRef>
          </c:cat>
          <c:val>
            <c:numRef>
              <c:f>'FORMAT - RENAME'!$AF$193:$AI$193</c:f>
              <c:numCache>
                <c:formatCode>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492782152230974"/>
          <c:y val="0.31862751531058614"/>
          <c:w val="0.3684055118110236"/>
          <c:h val="0.45712015164771069"/>
        </c:manualLayout>
      </c:layout>
      <c:overlay val="0"/>
      <c:txPr>
        <a:bodyPr/>
        <a:lstStyle/>
        <a:p>
          <a:pPr>
            <a:defRPr>
              <a:latin typeface="Bell MT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'FORMAT - RENAME'!$AE$195</c:f>
              <c:strCache>
                <c:ptCount val="1"/>
                <c:pt idx="0">
                  <c:v>Luxury</c:v>
                </c:pt>
              </c:strCache>
            </c:strRef>
          </c:tx>
          <c:dPt>
            <c:idx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2"/>
            <c:bubble3D val="0"/>
            <c:spPr>
              <a:solidFill>
                <a:srgbClr val="D60093"/>
              </a:solidFill>
            </c:spPr>
          </c:dPt>
          <c:dPt>
            <c:idx val="3"/>
            <c:bubble3D val="0"/>
            <c:spPr>
              <a:solidFill>
                <a:srgbClr val="FF66CC"/>
              </a:solidFill>
            </c:spPr>
          </c:dPt>
          <c:cat>
            <c:strRef>
              <c:f>'FORMAT - RENAME'!$AF$194:$AI$194</c:f>
              <c:strCache>
                <c:ptCount val="4"/>
                <c:pt idx="0">
                  <c:v>Sightseeings</c:v>
                </c:pt>
                <c:pt idx="1">
                  <c:v>Accommodations </c:v>
                </c:pt>
                <c:pt idx="2">
                  <c:v>Meals</c:v>
                </c:pt>
                <c:pt idx="3">
                  <c:v>Flights &amp; Trains</c:v>
                </c:pt>
              </c:strCache>
            </c:strRef>
          </c:cat>
          <c:val>
            <c:numRef>
              <c:f>'FORMAT - RENAME'!$AF$195:$AI$195</c:f>
              <c:numCache>
                <c:formatCode>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492782152230974"/>
          <c:y val="0.31862751531058614"/>
          <c:w val="0.3684055118110236"/>
          <c:h val="0.45712015164771069"/>
        </c:manualLayout>
      </c:layout>
      <c:overlay val="0"/>
      <c:txPr>
        <a:bodyPr/>
        <a:lstStyle/>
        <a:p>
          <a:pPr>
            <a:defRPr>
              <a:latin typeface="Bell MT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'FORMAT - RENAME'!$AE$191</c:f>
              <c:strCache>
                <c:ptCount val="1"/>
                <c:pt idx="0">
                  <c:v>First Class</c:v>
                </c:pt>
              </c:strCache>
            </c:strRef>
          </c:tx>
          <c:dPt>
            <c:idx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2"/>
            <c:bubble3D val="0"/>
            <c:spPr>
              <a:solidFill>
                <a:srgbClr val="D60093"/>
              </a:solidFill>
            </c:spPr>
          </c:dPt>
          <c:dPt>
            <c:idx val="3"/>
            <c:bubble3D val="0"/>
            <c:spPr>
              <a:solidFill>
                <a:srgbClr val="FF66CC"/>
              </a:solidFill>
            </c:spPr>
          </c:dPt>
          <c:cat>
            <c:strRef>
              <c:f>'FORMAT - RENAME'!$AF$189:$AI$189</c:f>
              <c:strCache>
                <c:ptCount val="4"/>
                <c:pt idx="0">
                  <c:v>Sightseeings</c:v>
                </c:pt>
                <c:pt idx="1">
                  <c:v>Accommodations </c:v>
                </c:pt>
                <c:pt idx="2">
                  <c:v>Meals</c:v>
                </c:pt>
                <c:pt idx="3">
                  <c:v>Flights &amp; Trains</c:v>
                </c:pt>
              </c:strCache>
            </c:strRef>
          </c:cat>
          <c:val>
            <c:numRef>
              <c:f>'FORMAT - RENAME'!$AF$191:$AI$191</c:f>
              <c:numCache>
                <c:formatCode>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492782152230974"/>
          <c:y val="0.31862751531058614"/>
          <c:w val="0.3684055118110236"/>
          <c:h val="0.45712015164771069"/>
        </c:manualLayout>
      </c:layout>
      <c:overlay val="0"/>
      <c:txPr>
        <a:bodyPr/>
        <a:lstStyle/>
        <a:p>
          <a:pPr>
            <a:defRPr>
              <a:latin typeface="Bell MT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67236</xdr:colOff>
      <xdr:row>182</xdr:row>
      <xdr:rowOff>17929</xdr:rowOff>
    </xdr:from>
    <xdr:to>
      <xdr:col>43</xdr:col>
      <xdr:colOff>403412</xdr:colOff>
      <xdr:row>199</xdr:row>
      <xdr:rowOff>71718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493058</xdr:colOff>
      <xdr:row>182</xdr:row>
      <xdr:rowOff>6724</xdr:rowOff>
    </xdr:from>
    <xdr:to>
      <xdr:col>51</xdr:col>
      <xdr:colOff>224117</xdr:colOff>
      <xdr:row>199</xdr:row>
      <xdr:rowOff>60513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246529</xdr:colOff>
      <xdr:row>181</xdr:row>
      <xdr:rowOff>152401</xdr:rowOff>
    </xdr:from>
    <xdr:to>
      <xdr:col>58</xdr:col>
      <xdr:colOff>582706</xdr:colOff>
      <xdr:row>199</xdr:row>
      <xdr:rowOff>49307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99880</xdr:colOff>
      <xdr:row>182</xdr:row>
      <xdr:rowOff>53010</xdr:rowOff>
    </xdr:from>
    <xdr:to>
      <xdr:col>75</xdr:col>
      <xdr:colOff>436057</xdr:colOff>
      <xdr:row>199</xdr:row>
      <xdr:rowOff>99003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75</xdr:col>
      <xdr:colOff>570527</xdr:colOff>
      <xdr:row>182</xdr:row>
      <xdr:rowOff>41804</xdr:rowOff>
    </xdr:from>
    <xdr:to>
      <xdr:col>83</xdr:col>
      <xdr:colOff>301584</xdr:colOff>
      <xdr:row>199</xdr:row>
      <xdr:rowOff>87797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530087</xdr:colOff>
      <xdr:row>181</xdr:row>
      <xdr:rowOff>148258</xdr:rowOff>
    </xdr:from>
    <xdr:to>
      <xdr:col>67</xdr:col>
      <xdr:colOff>198783</xdr:colOff>
      <xdr:row>199</xdr:row>
      <xdr:rowOff>141632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data\PRODUCTION\Other%20Ways\28.Tour%202007\Quotation\01%20Sightseeing%20tou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sf2007"/>
      <sheetName val="VNSST-01"/>
      <sheetName val="VNSST-02"/>
      <sheetName val="VNSST-03"/>
      <sheetName val="VNSST-04"/>
      <sheetName val="VNSST-05"/>
      <sheetName val="VNSST-06"/>
      <sheetName val="VNSST-07"/>
      <sheetName val="VNSST-0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352"/>
  <sheetViews>
    <sheetView showGridLines="0" tabSelected="1" zoomScaleNormal="100" workbookViewId="0">
      <pane ySplit="7" topLeftCell="A130" activePane="bottomLeft" state="frozen"/>
      <selection pane="bottomLeft" activeCell="C191" sqref="C191"/>
    </sheetView>
  </sheetViews>
  <sheetFormatPr defaultRowHeight="11.25" x14ac:dyDescent="0.2"/>
  <cols>
    <col min="1" max="1" width="5.42578125" style="61" customWidth="1"/>
    <col min="2" max="2" width="18.7109375" style="61" customWidth="1"/>
    <col min="3" max="3" width="9.42578125" style="61" customWidth="1"/>
    <col min="4" max="4" width="8.7109375" style="61" customWidth="1"/>
    <col min="5" max="5" width="6.7109375" style="61" customWidth="1"/>
    <col min="6" max="6" width="6.85546875" style="61" customWidth="1"/>
    <col min="7" max="7" width="7.140625" style="61" customWidth="1"/>
    <col min="8" max="8" width="7.28515625" style="61" hidden="1" customWidth="1"/>
    <col min="9" max="9" width="6.5703125" style="61" hidden="1" customWidth="1"/>
    <col min="10" max="10" width="7.28515625" style="61" hidden="1" customWidth="1"/>
    <col min="11" max="11" width="7" style="61" hidden="1" customWidth="1"/>
    <col min="12" max="12" width="7.140625" style="61" hidden="1" customWidth="1"/>
    <col min="13" max="13" width="7.28515625" style="61" hidden="1" customWidth="1"/>
    <col min="14" max="14" width="7.140625" style="61" hidden="1" customWidth="1"/>
    <col min="15" max="15" width="7.28515625" style="61" hidden="1" customWidth="1"/>
    <col min="16" max="16" width="13.5703125" style="61" bestFit="1" customWidth="1"/>
    <col min="17" max="17" width="8.140625" style="61" customWidth="1"/>
    <col min="18" max="18" width="35.5703125" style="61" customWidth="1"/>
    <col min="19" max="19" width="12.7109375" style="61" customWidth="1"/>
    <col min="20" max="20" width="9.140625" style="61" customWidth="1"/>
    <col min="21" max="21" width="16.85546875" style="61" customWidth="1"/>
    <col min="22" max="22" width="14.28515625" style="61" bestFit="1" customWidth="1"/>
    <col min="23" max="23" width="15.42578125" style="61" bestFit="1" customWidth="1"/>
    <col min="24" max="24" width="10.42578125" style="61" bestFit="1" customWidth="1"/>
    <col min="25" max="25" width="12.85546875" style="61" bestFit="1" customWidth="1"/>
    <col min="26" max="26" width="13" style="61" bestFit="1" customWidth="1"/>
    <col min="27" max="27" width="12.42578125" style="61" customWidth="1"/>
    <col min="28" max="32" width="9.140625" style="61"/>
    <col min="33" max="33" width="13.42578125" style="61" bestFit="1" customWidth="1"/>
    <col min="34" max="34" width="9.140625" style="61"/>
    <col min="35" max="35" width="12" style="61" bestFit="1" customWidth="1"/>
    <col min="36" max="16384" width="9.140625" style="61"/>
  </cols>
  <sheetData>
    <row r="1" spans="1:29" s="1" customFormat="1" ht="18.75" customHeight="1" x14ac:dyDescent="0.2">
      <c r="A1" s="214" t="s">
        <v>95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178"/>
      <c r="S1" s="179"/>
      <c r="T1" s="143"/>
    </row>
    <row r="2" spans="1:29" s="1" customFormat="1" ht="14.25" customHeight="1" x14ac:dyDescent="0.2">
      <c r="A2" s="2" t="s">
        <v>76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79"/>
      <c r="S2" s="179"/>
      <c r="T2" s="143"/>
    </row>
    <row r="3" spans="1:29" s="1" customFormat="1" ht="25.5" customHeight="1" thickBot="1" x14ac:dyDescent="0.25">
      <c r="A3" s="2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44" t="s">
        <v>70</v>
      </c>
      <c r="Q3" s="145">
        <v>23.2</v>
      </c>
      <c r="R3" s="88"/>
      <c r="S3" s="88"/>
      <c r="T3" s="143"/>
    </row>
    <row r="4" spans="1:29" s="10" customFormat="1" ht="30" customHeight="1" thickBot="1" x14ac:dyDescent="0.25">
      <c r="A4" s="215" t="s">
        <v>1</v>
      </c>
      <c r="B4" s="216"/>
      <c r="C4" s="4" t="s">
        <v>2</v>
      </c>
      <c r="D4" s="5"/>
      <c r="E4" s="6" t="s">
        <v>118</v>
      </c>
      <c r="F4" s="6" t="s">
        <v>119</v>
      </c>
      <c r="G4" s="6" t="s">
        <v>120</v>
      </c>
      <c r="H4" s="6" t="s">
        <v>65</v>
      </c>
      <c r="I4" s="6" t="s">
        <v>17</v>
      </c>
      <c r="J4" s="6" t="s">
        <v>66</v>
      </c>
      <c r="K4" s="7" t="s">
        <v>18</v>
      </c>
      <c r="L4" s="7" t="s">
        <v>67</v>
      </c>
      <c r="M4" s="7" t="s">
        <v>19</v>
      </c>
      <c r="N4" s="7" t="s">
        <v>68</v>
      </c>
      <c r="O4" s="7" t="s">
        <v>20</v>
      </c>
      <c r="P4" s="8" t="s">
        <v>3</v>
      </c>
      <c r="Q4" s="9" t="s">
        <v>4</v>
      </c>
      <c r="R4" s="88"/>
      <c r="S4" s="89"/>
      <c r="T4" s="1"/>
      <c r="U4" s="1"/>
    </row>
    <row r="5" spans="1:29" s="11" customFormat="1" ht="13.5" customHeight="1" x14ac:dyDescent="0.2">
      <c r="A5" s="217" t="s">
        <v>28</v>
      </c>
      <c r="B5" s="218"/>
      <c r="C5" s="218"/>
      <c r="D5" s="219"/>
      <c r="E5" s="78">
        <v>15</v>
      </c>
      <c r="F5" s="78">
        <v>29</v>
      </c>
      <c r="G5" s="78">
        <v>39</v>
      </c>
      <c r="H5" s="78">
        <v>5</v>
      </c>
      <c r="I5" s="78">
        <v>6</v>
      </c>
      <c r="J5" s="78">
        <v>7</v>
      </c>
      <c r="K5" s="78">
        <v>8</v>
      </c>
      <c r="L5" s="78">
        <v>9</v>
      </c>
      <c r="M5" s="78">
        <v>10</v>
      </c>
      <c r="N5" s="78">
        <v>11</v>
      </c>
      <c r="O5" s="78">
        <v>12</v>
      </c>
      <c r="P5" s="79"/>
      <c r="Q5" s="80"/>
      <c r="U5" s="180" t="s">
        <v>58</v>
      </c>
      <c r="V5" s="180" t="s">
        <v>56</v>
      </c>
      <c r="W5" s="180" t="s">
        <v>57</v>
      </c>
      <c r="X5" s="181" t="s">
        <v>50</v>
      </c>
      <c r="Y5" s="181" t="s">
        <v>51</v>
      </c>
      <c r="Z5" s="182" t="s">
        <v>52</v>
      </c>
      <c r="AA5" s="182" t="s">
        <v>53</v>
      </c>
      <c r="AB5" s="182" t="s">
        <v>55</v>
      </c>
      <c r="AC5" s="182" t="s">
        <v>54</v>
      </c>
    </row>
    <row r="6" spans="1:29" s="10" customFormat="1" ht="13.5" customHeight="1" x14ac:dyDescent="0.2">
      <c r="A6" s="220"/>
      <c r="B6" s="221"/>
      <c r="C6" s="221"/>
      <c r="D6" s="22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209"/>
      <c r="S6" s="210"/>
      <c r="U6" s="180"/>
      <c r="V6" s="180"/>
      <c r="W6" s="180"/>
      <c r="X6" s="181"/>
      <c r="Y6" s="181"/>
      <c r="Z6" s="182"/>
      <c r="AA6" s="182"/>
      <c r="AB6" s="182"/>
      <c r="AC6" s="182"/>
    </row>
    <row r="7" spans="1:29" s="10" customFormat="1" ht="12.6" customHeight="1" x14ac:dyDescent="0.2">
      <c r="A7" s="12"/>
      <c r="B7" s="13" t="s">
        <v>5</v>
      </c>
      <c r="C7" s="14" t="s">
        <v>91</v>
      </c>
      <c r="D7" s="14" t="s">
        <v>92</v>
      </c>
      <c r="E7" s="15">
        <f>4.7/$Q$3</f>
        <v>0.20258620689655174</v>
      </c>
      <c r="F7" s="15">
        <f>5.2/$Q$3</f>
        <v>0.22413793103448276</v>
      </c>
      <c r="G7" s="15">
        <f>5.2/$Q$3</f>
        <v>0.22413793103448276</v>
      </c>
      <c r="H7" s="15">
        <f>5.2/$Q$3</f>
        <v>0.22413793103448276</v>
      </c>
      <c r="I7" s="15">
        <f>5.2/$Q$3</f>
        <v>0.22413793103448276</v>
      </c>
      <c r="J7" s="15">
        <f>5.2/$Q$3</f>
        <v>0.22413793103448276</v>
      </c>
      <c r="K7" s="15">
        <f>7.5/$Q$3</f>
        <v>0.32327586206896552</v>
      </c>
      <c r="L7" s="15">
        <f t="shared" ref="L7:M7" si="0">7.5/$Q$3</f>
        <v>0.32327586206896552</v>
      </c>
      <c r="M7" s="15">
        <f t="shared" si="0"/>
        <v>0.32327586206896552</v>
      </c>
      <c r="N7" s="15">
        <f>9/$Q$3</f>
        <v>0.38793103448275862</v>
      </c>
      <c r="O7" s="15">
        <f>9/$Q$3</f>
        <v>0.38793103448275862</v>
      </c>
      <c r="P7" s="15"/>
      <c r="Q7" s="90"/>
      <c r="R7" s="185"/>
      <c r="S7" s="186"/>
      <c r="U7" s="94"/>
      <c r="V7" s="94"/>
      <c r="W7" s="94"/>
      <c r="X7" s="94"/>
      <c r="Y7" s="94"/>
      <c r="Z7" s="94"/>
      <c r="AA7" s="94"/>
      <c r="AB7" s="94"/>
      <c r="AC7" s="94"/>
    </row>
    <row r="8" spans="1:29" s="10" customFormat="1" ht="12.6" customHeight="1" x14ac:dyDescent="0.2">
      <c r="A8" s="159" t="s">
        <v>77</v>
      </c>
      <c r="B8" s="160" t="s">
        <v>113</v>
      </c>
      <c r="C8" s="161"/>
      <c r="D8" s="162"/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4"/>
      <c r="Q8" s="165"/>
      <c r="R8" s="134"/>
      <c r="S8" s="135"/>
      <c r="U8" s="94"/>
      <c r="V8" s="94"/>
      <c r="W8" s="94"/>
      <c r="X8" s="94"/>
      <c r="Y8" s="94"/>
      <c r="Z8" s="94"/>
      <c r="AA8" s="94"/>
      <c r="AB8" s="94"/>
      <c r="AC8" s="94"/>
    </row>
    <row r="9" spans="1:29" s="10" customFormat="1" ht="12.6" customHeight="1" x14ac:dyDescent="0.2">
      <c r="A9" s="200" t="s">
        <v>74</v>
      </c>
      <c r="B9" s="188"/>
      <c r="C9" s="19"/>
      <c r="D9" s="158">
        <f>$C9/$Q$3</f>
        <v>0</v>
      </c>
      <c r="E9" s="19">
        <f>$D9</f>
        <v>0</v>
      </c>
      <c r="F9" s="19">
        <f t="shared" ref="F9:P13" si="1">$D9</f>
        <v>0</v>
      </c>
      <c r="G9" s="19">
        <f t="shared" si="1"/>
        <v>0</v>
      </c>
      <c r="H9" s="19">
        <f t="shared" si="1"/>
        <v>0</v>
      </c>
      <c r="I9" s="19">
        <f t="shared" si="1"/>
        <v>0</v>
      </c>
      <c r="J9" s="19">
        <f t="shared" si="1"/>
        <v>0</v>
      </c>
      <c r="K9" s="19">
        <f t="shared" si="1"/>
        <v>0</v>
      </c>
      <c r="L9" s="19">
        <f t="shared" si="1"/>
        <v>0</v>
      </c>
      <c r="M9" s="19">
        <f t="shared" si="1"/>
        <v>0</v>
      </c>
      <c r="N9" s="19">
        <f t="shared" si="1"/>
        <v>0</v>
      </c>
      <c r="O9" s="19">
        <f t="shared" si="1"/>
        <v>0</v>
      </c>
      <c r="P9" s="19">
        <f t="shared" si="1"/>
        <v>0</v>
      </c>
      <c r="Q9" s="18"/>
      <c r="R9" s="136"/>
      <c r="S9" s="137"/>
      <c r="U9" s="94"/>
      <c r="V9" s="94"/>
      <c r="W9" s="94"/>
      <c r="X9" s="94"/>
      <c r="Y9" s="94"/>
      <c r="Z9" s="94"/>
      <c r="AA9" s="94"/>
      <c r="AB9" s="94"/>
      <c r="AC9" s="94"/>
    </row>
    <row r="10" spans="1:29" s="10" customFormat="1" ht="12.6" customHeight="1" x14ac:dyDescent="0.2">
      <c r="A10" s="200"/>
      <c r="B10" s="188" t="s">
        <v>114</v>
      </c>
      <c r="C10" s="19"/>
      <c r="D10" s="158">
        <v>12.5</v>
      </c>
      <c r="E10" s="19">
        <f t="shared" ref="E10:E12" si="2">$D10</f>
        <v>12.5</v>
      </c>
      <c r="F10" s="19">
        <f t="shared" si="1"/>
        <v>12.5</v>
      </c>
      <c r="G10" s="19">
        <f t="shared" si="1"/>
        <v>12.5</v>
      </c>
      <c r="H10" s="19">
        <f t="shared" si="1"/>
        <v>12.5</v>
      </c>
      <c r="I10" s="19">
        <f t="shared" si="1"/>
        <v>12.5</v>
      </c>
      <c r="J10" s="19">
        <f t="shared" si="1"/>
        <v>12.5</v>
      </c>
      <c r="K10" s="19">
        <f t="shared" si="1"/>
        <v>12.5</v>
      </c>
      <c r="L10" s="19">
        <f t="shared" si="1"/>
        <v>12.5</v>
      </c>
      <c r="M10" s="19">
        <f t="shared" si="1"/>
        <v>12.5</v>
      </c>
      <c r="N10" s="19">
        <f t="shared" si="1"/>
        <v>12.5</v>
      </c>
      <c r="O10" s="19">
        <f t="shared" si="1"/>
        <v>12.5</v>
      </c>
      <c r="P10" s="19">
        <f t="shared" si="1"/>
        <v>12.5</v>
      </c>
      <c r="Q10" s="18"/>
      <c r="R10" s="136"/>
      <c r="S10" s="137"/>
      <c r="U10" s="94"/>
      <c r="V10" s="94"/>
      <c r="W10" s="94"/>
      <c r="X10" s="94"/>
      <c r="Y10" s="94"/>
      <c r="Z10" s="94"/>
      <c r="AA10" s="94"/>
      <c r="AB10" s="94"/>
      <c r="AC10" s="94"/>
    </row>
    <row r="11" spans="1:29" s="10" customFormat="1" ht="12.6" customHeight="1" x14ac:dyDescent="0.2">
      <c r="A11" s="200"/>
      <c r="B11" s="183" t="s">
        <v>133</v>
      </c>
      <c r="C11" s="19"/>
      <c r="D11" s="158">
        <v>8</v>
      </c>
      <c r="E11" s="19">
        <f>$D11</f>
        <v>8</v>
      </c>
      <c r="F11" s="19">
        <f>$D11</f>
        <v>8</v>
      </c>
      <c r="G11" s="19">
        <f>$D11</f>
        <v>8</v>
      </c>
      <c r="H11" s="19">
        <f t="shared" si="1"/>
        <v>8</v>
      </c>
      <c r="I11" s="19">
        <f t="shared" si="1"/>
        <v>8</v>
      </c>
      <c r="J11" s="19">
        <f t="shared" si="1"/>
        <v>8</v>
      </c>
      <c r="K11" s="19">
        <f t="shared" si="1"/>
        <v>8</v>
      </c>
      <c r="L11" s="19">
        <f t="shared" si="1"/>
        <v>8</v>
      </c>
      <c r="M11" s="19">
        <f t="shared" si="1"/>
        <v>8</v>
      </c>
      <c r="N11" s="19">
        <f t="shared" si="1"/>
        <v>8</v>
      </c>
      <c r="O11" s="19">
        <f t="shared" si="1"/>
        <v>8</v>
      </c>
      <c r="P11" s="19">
        <f t="shared" si="1"/>
        <v>8</v>
      </c>
      <c r="Q11" s="18"/>
      <c r="R11" s="136"/>
      <c r="S11" s="137"/>
      <c r="U11" s="94"/>
      <c r="V11" s="94"/>
      <c r="W11" s="94"/>
      <c r="X11" s="94"/>
      <c r="Y11" s="94"/>
      <c r="Z11" s="94"/>
      <c r="AA11" s="94"/>
      <c r="AB11" s="94"/>
      <c r="AC11" s="94"/>
    </row>
    <row r="12" spans="1:29" s="10" customFormat="1" ht="12.6" customHeight="1" x14ac:dyDescent="0.2">
      <c r="A12" s="200"/>
      <c r="B12" s="188"/>
      <c r="C12" s="19"/>
      <c r="D12" s="158">
        <f t="shared" ref="D12:D20" si="3">$C12/$Q$3</f>
        <v>0</v>
      </c>
      <c r="E12" s="19">
        <f t="shared" si="2"/>
        <v>0</v>
      </c>
      <c r="F12" s="19">
        <f t="shared" si="1"/>
        <v>0</v>
      </c>
      <c r="G12" s="19">
        <f t="shared" si="1"/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  <c r="L12" s="19">
        <f t="shared" si="1"/>
        <v>0</v>
      </c>
      <c r="M12" s="19">
        <f t="shared" si="1"/>
        <v>0</v>
      </c>
      <c r="N12" s="19">
        <f t="shared" si="1"/>
        <v>0</v>
      </c>
      <c r="O12" s="19">
        <f t="shared" si="1"/>
        <v>0</v>
      </c>
      <c r="P12" s="19">
        <f t="shared" si="1"/>
        <v>0</v>
      </c>
      <c r="Q12" s="18"/>
      <c r="R12" s="136"/>
      <c r="S12" s="137"/>
      <c r="U12" s="94"/>
      <c r="V12" s="94"/>
      <c r="W12" s="94"/>
      <c r="X12" s="94"/>
      <c r="Y12" s="94"/>
      <c r="Z12" s="94"/>
      <c r="AA12" s="94"/>
      <c r="AB12" s="94"/>
      <c r="AC12" s="94"/>
    </row>
    <row r="13" spans="1:29" s="10" customFormat="1" ht="12.6" customHeight="1" x14ac:dyDescent="0.2">
      <c r="A13" s="200"/>
      <c r="B13" s="183"/>
      <c r="C13" s="19"/>
      <c r="D13" s="158">
        <f t="shared" si="3"/>
        <v>0</v>
      </c>
      <c r="E13" s="19">
        <f>$D13</f>
        <v>0</v>
      </c>
      <c r="F13" s="19">
        <f>$D13</f>
        <v>0</v>
      </c>
      <c r="G13" s="19">
        <f>$D13</f>
        <v>0</v>
      </c>
      <c r="H13" s="19">
        <f t="shared" si="1"/>
        <v>0</v>
      </c>
      <c r="I13" s="19">
        <f t="shared" si="1"/>
        <v>0</v>
      </c>
      <c r="J13" s="19">
        <f t="shared" si="1"/>
        <v>0</v>
      </c>
      <c r="K13" s="19">
        <f t="shared" si="1"/>
        <v>0</v>
      </c>
      <c r="L13" s="19">
        <f t="shared" si="1"/>
        <v>0</v>
      </c>
      <c r="M13" s="19">
        <f t="shared" si="1"/>
        <v>0</v>
      </c>
      <c r="N13" s="19">
        <f t="shared" si="1"/>
        <v>0</v>
      </c>
      <c r="O13" s="19">
        <f t="shared" si="1"/>
        <v>0</v>
      </c>
      <c r="P13" s="19">
        <f t="shared" si="1"/>
        <v>0</v>
      </c>
      <c r="Q13" s="18"/>
      <c r="R13" s="136"/>
      <c r="S13" s="137"/>
      <c r="U13" s="94"/>
      <c r="V13" s="94"/>
      <c r="W13" s="94"/>
      <c r="X13" s="94"/>
      <c r="Y13" s="94"/>
      <c r="Z13" s="94"/>
      <c r="AA13" s="94"/>
      <c r="AB13" s="94"/>
      <c r="AC13" s="94"/>
    </row>
    <row r="14" spans="1:29" s="10" customFormat="1" ht="12.6" customHeight="1" x14ac:dyDescent="0.2">
      <c r="A14" s="201" t="s">
        <v>75</v>
      </c>
      <c r="B14" s="183"/>
      <c r="C14" s="19"/>
      <c r="D14" s="158">
        <f t="shared" si="3"/>
        <v>0</v>
      </c>
      <c r="E14" s="19">
        <f>$D14/E$5</f>
        <v>0</v>
      </c>
      <c r="F14" s="19">
        <f t="shared" ref="F14:O20" si="4">$D14/F$5</f>
        <v>0</v>
      </c>
      <c r="G14" s="19">
        <f t="shared" si="4"/>
        <v>0</v>
      </c>
      <c r="H14" s="19">
        <f t="shared" si="4"/>
        <v>0</v>
      </c>
      <c r="I14" s="19">
        <f t="shared" si="4"/>
        <v>0</v>
      </c>
      <c r="J14" s="19">
        <f t="shared" si="4"/>
        <v>0</v>
      </c>
      <c r="K14" s="19">
        <f t="shared" si="4"/>
        <v>0</v>
      </c>
      <c r="L14" s="19">
        <f t="shared" si="4"/>
        <v>0</v>
      </c>
      <c r="M14" s="19">
        <f t="shared" si="4"/>
        <v>0</v>
      </c>
      <c r="N14" s="19">
        <f t="shared" si="4"/>
        <v>0</v>
      </c>
      <c r="O14" s="19">
        <f t="shared" si="4"/>
        <v>0</v>
      </c>
      <c r="P14" s="19"/>
      <c r="Q14" s="18"/>
      <c r="R14" s="136"/>
      <c r="S14" s="137"/>
      <c r="U14" s="94"/>
      <c r="V14" s="94"/>
      <c r="W14" s="94"/>
      <c r="X14" s="94"/>
      <c r="Y14" s="94"/>
      <c r="Z14" s="94"/>
      <c r="AA14" s="94"/>
      <c r="AB14" s="94"/>
      <c r="AC14" s="94"/>
    </row>
    <row r="15" spans="1:29" s="10" customFormat="1" ht="12.6" customHeight="1" x14ac:dyDescent="0.2">
      <c r="A15" s="201"/>
      <c r="B15" s="183" t="s">
        <v>116</v>
      </c>
      <c r="C15" s="19"/>
      <c r="D15" s="158">
        <v>45</v>
      </c>
      <c r="E15" s="19">
        <f>$D15/E$5</f>
        <v>3</v>
      </c>
      <c r="F15" s="19">
        <f>$D15/F$5</f>
        <v>1.5517241379310345</v>
      </c>
      <c r="G15" s="19">
        <f>$D15/G$5</f>
        <v>1.1538461538461537</v>
      </c>
      <c r="H15" s="19">
        <f>$D15/H$5</f>
        <v>9</v>
      </c>
      <c r="I15" s="19">
        <f t="shared" si="4"/>
        <v>7.5</v>
      </c>
      <c r="J15" s="19">
        <f t="shared" si="4"/>
        <v>6.4285714285714288</v>
      </c>
      <c r="K15" s="19">
        <f t="shared" si="4"/>
        <v>5.625</v>
      </c>
      <c r="L15" s="19">
        <f t="shared" si="4"/>
        <v>5</v>
      </c>
      <c r="M15" s="19">
        <f t="shared" si="4"/>
        <v>4.5</v>
      </c>
      <c r="N15" s="19">
        <f t="shared" si="4"/>
        <v>4.0909090909090908</v>
      </c>
      <c r="O15" s="19">
        <f t="shared" si="4"/>
        <v>3.75</v>
      </c>
      <c r="P15" s="19"/>
      <c r="Q15" s="18"/>
      <c r="R15" s="136"/>
      <c r="S15" s="137"/>
      <c r="U15" s="94"/>
      <c r="V15" s="94"/>
      <c r="W15" s="94"/>
      <c r="X15" s="94"/>
      <c r="Y15" s="94"/>
      <c r="Z15" s="94"/>
      <c r="AA15" s="94"/>
      <c r="AB15" s="94"/>
      <c r="AC15" s="94"/>
    </row>
    <row r="16" spans="1:29" s="10" customFormat="1" ht="12.6" customHeight="1" x14ac:dyDescent="0.2">
      <c r="A16" s="201"/>
      <c r="B16" s="183" t="s">
        <v>117</v>
      </c>
      <c r="C16" s="19"/>
      <c r="D16" s="15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8"/>
      <c r="R16" s="136"/>
      <c r="S16" s="137"/>
      <c r="U16" s="94"/>
      <c r="V16" s="94"/>
      <c r="W16" s="94"/>
      <c r="X16" s="94"/>
      <c r="Y16" s="94"/>
      <c r="Z16" s="94"/>
      <c r="AA16" s="94"/>
      <c r="AB16" s="94"/>
      <c r="AC16" s="94"/>
    </row>
    <row r="17" spans="1:29" s="10" customFormat="1" ht="12.6" customHeight="1" x14ac:dyDescent="0.2">
      <c r="A17" s="201"/>
      <c r="B17" s="183" t="s">
        <v>121</v>
      </c>
      <c r="C17" s="19"/>
      <c r="D17" s="158">
        <f>70*2</f>
        <v>140</v>
      </c>
      <c r="E17" s="19">
        <f t="shared" ref="E17:E20" si="5">$D17/E$5</f>
        <v>9.3333333333333339</v>
      </c>
      <c r="F17" s="19"/>
      <c r="G17" s="19"/>
      <c r="H17" s="19">
        <f t="shared" si="4"/>
        <v>28</v>
      </c>
      <c r="I17" s="19">
        <f t="shared" si="4"/>
        <v>23.333333333333332</v>
      </c>
      <c r="J17" s="19">
        <f t="shared" si="4"/>
        <v>20</v>
      </c>
      <c r="K17" s="19">
        <f t="shared" si="4"/>
        <v>17.5</v>
      </c>
      <c r="L17" s="19">
        <f t="shared" si="4"/>
        <v>15.555555555555555</v>
      </c>
      <c r="M17" s="19">
        <f t="shared" si="4"/>
        <v>14</v>
      </c>
      <c r="N17" s="19">
        <f t="shared" si="4"/>
        <v>12.727272727272727</v>
      </c>
      <c r="O17" s="19">
        <f t="shared" si="4"/>
        <v>11.666666666666666</v>
      </c>
      <c r="P17" s="19"/>
      <c r="Q17" s="18"/>
      <c r="R17" s="136"/>
      <c r="S17" s="137"/>
      <c r="U17" s="94"/>
      <c r="V17" s="94"/>
      <c r="W17" s="94"/>
      <c r="X17" s="94"/>
      <c r="Y17" s="94"/>
      <c r="Z17" s="94"/>
      <c r="AA17" s="94"/>
      <c r="AB17" s="94"/>
      <c r="AC17" s="94"/>
    </row>
    <row r="18" spans="1:29" s="10" customFormat="1" ht="12.6" customHeight="1" x14ac:dyDescent="0.2">
      <c r="A18" s="201"/>
      <c r="B18" s="183" t="s">
        <v>122</v>
      </c>
      <c r="C18" s="19"/>
      <c r="D18" s="158">
        <f>70*4</f>
        <v>280</v>
      </c>
      <c r="E18" s="19"/>
      <c r="F18" s="19">
        <f>$D18/F$5</f>
        <v>9.6551724137931032</v>
      </c>
      <c r="G18" s="19"/>
      <c r="H18" s="19">
        <f>$D18/H$5</f>
        <v>56</v>
      </c>
      <c r="I18" s="19">
        <f t="shared" si="4"/>
        <v>46.666666666666664</v>
      </c>
      <c r="J18" s="19">
        <f t="shared" si="4"/>
        <v>40</v>
      </c>
      <c r="K18" s="19">
        <f t="shared" si="4"/>
        <v>35</v>
      </c>
      <c r="L18" s="19">
        <f t="shared" si="4"/>
        <v>31.111111111111111</v>
      </c>
      <c r="M18" s="19">
        <f t="shared" si="4"/>
        <v>28</v>
      </c>
      <c r="N18" s="19">
        <f t="shared" si="4"/>
        <v>25.454545454545453</v>
      </c>
      <c r="O18" s="19">
        <f t="shared" si="4"/>
        <v>23.333333333333332</v>
      </c>
      <c r="P18" s="19"/>
      <c r="Q18" s="18"/>
      <c r="R18" s="136"/>
      <c r="S18" s="137"/>
      <c r="U18" s="94"/>
      <c r="V18" s="94"/>
      <c r="W18" s="94"/>
      <c r="X18" s="94"/>
      <c r="Y18" s="94"/>
      <c r="Z18" s="94"/>
      <c r="AA18" s="94"/>
      <c r="AB18" s="94"/>
      <c r="AC18" s="94"/>
    </row>
    <row r="19" spans="1:29" s="10" customFormat="1" ht="12.6" customHeight="1" x14ac:dyDescent="0.2">
      <c r="A19" s="201"/>
      <c r="B19" s="183" t="s">
        <v>123</v>
      </c>
      <c r="C19" s="19"/>
      <c r="D19" s="158">
        <f>70*5</f>
        <v>350</v>
      </c>
      <c r="E19" s="19"/>
      <c r="F19" s="19"/>
      <c r="G19" s="19">
        <f t="shared" si="4"/>
        <v>8.9743589743589745</v>
      </c>
      <c r="H19" s="19">
        <f t="shared" si="4"/>
        <v>70</v>
      </c>
      <c r="I19" s="19">
        <f t="shared" si="4"/>
        <v>58.333333333333336</v>
      </c>
      <c r="J19" s="19">
        <f t="shared" si="4"/>
        <v>50</v>
      </c>
      <c r="K19" s="19">
        <f t="shared" si="4"/>
        <v>43.75</v>
      </c>
      <c r="L19" s="19">
        <f t="shared" si="4"/>
        <v>38.888888888888886</v>
      </c>
      <c r="M19" s="19">
        <f t="shared" si="4"/>
        <v>35</v>
      </c>
      <c r="N19" s="19">
        <f t="shared" si="4"/>
        <v>31.818181818181817</v>
      </c>
      <c r="O19" s="19">
        <f t="shared" si="4"/>
        <v>29.166666666666668</v>
      </c>
      <c r="P19" s="19"/>
      <c r="Q19" s="18"/>
      <c r="R19" s="136"/>
      <c r="S19" s="137"/>
      <c r="U19" s="94"/>
      <c r="V19" s="94"/>
      <c r="W19" s="94"/>
      <c r="X19" s="94"/>
      <c r="Y19" s="94"/>
      <c r="Z19" s="94"/>
      <c r="AA19" s="94"/>
      <c r="AB19" s="94"/>
      <c r="AC19" s="94"/>
    </row>
    <row r="20" spans="1:29" s="10" customFormat="1" ht="12.6" customHeight="1" x14ac:dyDescent="0.2">
      <c r="A20" s="201"/>
      <c r="B20" s="183"/>
      <c r="C20" s="19"/>
      <c r="D20" s="158">
        <f t="shared" si="3"/>
        <v>0</v>
      </c>
      <c r="E20" s="19">
        <f t="shared" si="5"/>
        <v>0</v>
      </c>
      <c r="F20" s="19">
        <f t="shared" si="4"/>
        <v>0</v>
      </c>
      <c r="G20" s="19">
        <f t="shared" si="4"/>
        <v>0</v>
      </c>
      <c r="H20" s="19">
        <f t="shared" si="4"/>
        <v>0</v>
      </c>
      <c r="I20" s="19">
        <f t="shared" si="4"/>
        <v>0</v>
      </c>
      <c r="J20" s="19">
        <f t="shared" si="4"/>
        <v>0</v>
      </c>
      <c r="K20" s="19">
        <f t="shared" si="4"/>
        <v>0</v>
      </c>
      <c r="L20" s="19">
        <f t="shared" si="4"/>
        <v>0</v>
      </c>
      <c r="M20" s="19">
        <f t="shared" si="4"/>
        <v>0</v>
      </c>
      <c r="N20" s="19">
        <f t="shared" si="4"/>
        <v>0</v>
      </c>
      <c r="O20" s="19">
        <f t="shared" si="4"/>
        <v>0</v>
      </c>
      <c r="P20" s="19"/>
      <c r="Q20" s="18"/>
      <c r="R20" s="136"/>
      <c r="S20" s="137"/>
      <c r="U20" s="94"/>
      <c r="V20" s="94"/>
      <c r="W20" s="94"/>
      <c r="X20" s="94"/>
      <c r="Y20" s="94"/>
      <c r="Z20" s="94"/>
      <c r="AA20" s="94"/>
      <c r="AB20" s="94"/>
      <c r="AC20" s="94"/>
    </row>
    <row r="21" spans="1:29" s="10" customFormat="1" ht="12.6" customHeight="1" x14ac:dyDescent="0.2">
      <c r="A21" s="166" t="s">
        <v>78</v>
      </c>
      <c r="B21" s="184" t="s">
        <v>124</v>
      </c>
      <c r="C21" s="167"/>
      <c r="D21" s="162"/>
      <c r="E21" s="162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8"/>
      <c r="R21" s="136"/>
      <c r="S21" s="137"/>
      <c r="U21" s="94"/>
      <c r="V21" s="94"/>
      <c r="W21" s="94"/>
      <c r="X21" s="94"/>
      <c r="Y21" s="94"/>
      <c r="Z21" s="94"/>
      <c r="AA21" s="94"/>
      <c r="AB21" s="94"/>
      <c r="AC21" s="94"/>
    </row>
    <row r="22" spans="1:29" s="10" customFormat="1" ht="12.6" customHeight="1" x14ac:dyDescent="0.2">
      <c r="A22" s="200" t="s">
        <v>74</v>
      </c>
      <c r="B22" s="188"/>
      <c r="C22" s="19"/>
      <c r="D22" s="158">
        <f>$C22/$Q$3</f>
        <v>0</v>
      </c>
      <c r="E22" s="19">
        <f>$D22</f>
        <v>0</v>
      </c>
      <c r="F22" s="19">
        <f t="shared" ref="F22:P26" si="6">$D22</f>
        <v>0</v>
      </c>
      <c r="G22" s="19">
        <f t="shared" si="6"/>
        <v>0</v>
      </c>
      <c r="H22" s="19">
        <f t="shared" si="6"/>
        <v>0</v>
      </c>
      <c r="I22" s="19">
        <f t="shared" si="6"/>
        <v>0</v>
      </c>
      <c r="J22" s="19">
        <f t="shared" si="6"/>
        <v>0</v>
      </c>
      <c r="K22" s="19">
        <f t="shared" si="6"/>
        <v>0</v>
      </c>
      <c r="L22" s="19">
        <f t="shared" si="6"/>
        <v>0</v>
      </c>
      <c r="M22" s="19">
        <f t="shared" si="6"/>
        <v>0</v>
      </c>
      <c r="N22" s="19">
        <f t="shared" si="6"/>
        <v>0</v>
      </c>
      <c r="O22" s="19">
        <f t="shared" si="6"/>
        <v>0</v>
      </c>
      <c r="P22" s="19">
        <f t="shared" si="6"/>
        <v>0</v>
      </c>
      <c r="Q22" s="18"/>
      <c r="R22" s="136"/>
      <c r="S22" s="137"/>
      <c r="U22" s="94"/>
      <c r="V22" s="94"/>
      <c r="W22" s="94"/>
      <c r="X22" s="94"/>
      <c r="Y22" s="94"/>
      <c r="Z22" s="94"/>
      <c r="AA22" s="94"/>
      <c r="AB22" s="94"/>
      <c r="AC22" s="94"/>
    </row>
    <row r="23" spans="1:29" s="10" customFormat="1" ht="12.6" customHeight="1" x14ac:dyDescent="0.2">
      <c r="A23" s="200"/>
      <c r="B23" s="188" t="s">
        <v>125</v>
      </c>
      <c r="C23" s="19"/>
      <c r="D23" s="158">
        <v>14</v>
      </c>
      <c r="E23" s="19">
        <f t="shared" ref="E23:E25" si="7">$D23</f>
        <v>14</v>
      </c>
      <c r="F23" s="19">
        <f t="shared" si="6"/>
        <v>14</v>
      </c>
      <c r="G23" s="19">
        <f t="shared" si="6"/>
        <v>14</v>
      </c>
      <c r="H23" s="19">
        <f t="shared" si="6"/>
        <v>14</v>
      </c>
      <c r="I23" s="19">
        <f t="shared" si="6"/>
        <v>14</v>
      </c>
      <c r="J23" s="19">
        <f t="shared" si="6"/>
        <v>14</v>
      </c>
      <c r="K23" s="19">
        <f t="shared" si="6"/>
        <v>14</v>
      </c>
      <c r="L23" s="19">
        <f t="shared" si="6"/>
        <v>14</v>
      </c>
      <c r="M23" s="19">
        <f t="shared" si="6"/>
        <v>14</v>
      </c>
      <c r="N23" s="19">
        <f t="shared" si="6"/>
        <v>14</v>
      </c>
      <c r="O23" s="19">
        <f t="shared" si="6"/>
        <v>14</v>
      </c>
      <c r="P23" s="19">
        <f t="shared" si="6"/>
        <v>14</v>
      </c>
      <c r="Q23" s="18"/>
      <c r="R23" s="136"/>
      <c r="S23" s="137"/>
      <c r="U23" s="94"/>
      <c r="V23" s="94"/>
      <c r="W23" s="94"/>
      <c r="X23" s="94"/>
      <c r="Y23" s="94"/>
      <c r="Z23" s="94"/>
      <c r="AA23" s="94"/>
      <c r="AB23" s="94"/>
      <c r="AC23" s="94"/>
    </row>
    <row r="24" spans="1:29" s="10" customFormat="1" ht="12.6" customHeight="1" x14ac:dyDescent="0.2">
      <c r="A24" s="200"/>
      <c r="B24" s="183" t="s">
        <v>126</v>
      </c>
      <c r="C24" s="19"/>
      <c r="D24" s="158">
        <f>8*2</f>
        <v>16</v>
      </c>
      <c r="E24" s="19">
        <f>$D24</f>
        <v>16</v>
      </c>
      <c r="F24" s="19">
        <f>$D24</f>
        <v>16</v>
      </c>
      <c r="G24" s="19">
        <f>$D24</f>
        <v>16</v>
      </c>
      <c r="H24" s="19">
        <f t="shared" si="6"/>
        <v>16</v>
      </c>
      <c r="I24" s="19">
        <f t="shared" si="6"/>
        <v>16</v>
      </c>
      <c r="J24" s="19">
        <f t="shared" si="6"/>
        <v>16</v>
      </c>
      <c r="K24" s="19">
        <f t="shared" si="6"/>
        <v>16</v>
      </c>
      <c r="L24" s="19">
        <f t="shared" si="6"/>
        <v>16</v>
      </c>
      <c r="M24" s="19">
        <f t="shared" si="6"/>
        <v>16</v>
      </c>
      <c r="N24" s="19">
        <f t="shared" si="6"/>
        <v>16</v>
      </c>
      <c r="O24" s="19">
        <f t="shared" si="6"/>
        <v>16</v>
      </c>
      <c r="P24" s="19">
        <f t="shared" si="6"/>
        <v>16</v>
      </c>
      <c r="Q24" s="18"/>
      <c r="R24" s="136"/>
      <c r="S24" s="137"/>
      <c r="U24" s="94"/>
      <c r="V24" s="94"/>
      <c r="W24" s="94"/>
      <c r="X24" s="94"/>
      <c r="Y24" s="94"/>
      <c r="Z24" s="94"/>
      <c r="AA24" s="94"/>
      <c r="AB24" s="94"/>
      <c r="AC24" s="94"/>
    </row>
    <row r="25" spans="1:29" s="10" customFormat="1" ht="12.6" customHeight="1" x14ac:dyDescent="0.2">
      <c r="A25" s="200"/>
      <c r="B25" s="188"/>
      <c r="C25" s="19"/>
      <c r="D25" s="158">
        <f t="shared" ref="D25:D35" si="8">$C25/$Q$3</f>
        <v>0</v>
      </c>
      <c r="E25" s="19">
        <f t="shared" si="7"/>
        <v>0</v>
      </c>
      <c r="F25" s="19">
        <f t="shared" si="6"/>
        <v>0</v>
      </c>
      <c r="G25" s="19">
        <f t="shared" si="6"/>
        <v>0</v>
      </c>
      <c r="H25" s="19">
        <f t="shared" si="6"/>
        <v>0</v>
      </c>
      <c r="I25" s="19">
        <f t="shared" si="6"/>
        <v>0</v>
      </c>
      <c r="J25" s="19">
        <f t="shared" si="6"/>
        <v>0</v>
      </c>
      <c r="K25" s="19">
        <f t="shared" si="6"/>
        <v>0</v>
      </c>
      <c r="L25" s="19">
        <f t="shared" si="6"/>
        <v>0</v>
      </c>
      <c r="M25" s="19">
        <f t="shared" si="6"/>
        <v>0</v>
      </c>
      <c r="N25" s="19">
        <f t="shared" si="6"/>
        <v>0</v>
      </c>
      <c r="O25" s="19">
        <f t="shared" si="6"/>
        <v>0</v>
      </c>
      <c r="P25" s="19">
        <f t="shared" si="6"/>
        <v>0</v>
      </c>
      <c r="Q25" s="18"/>
      <c r="R25" s="136"/>
      <c r="S25" s="137"/>
      <c r="U25" s="94"/>
      <c r="V25" s="94"/>
      <c r="W25" s="94"/>
      <c r="X25" s="94"/>
      <c r="Y25" s="94"/>
      <c r="Z25" s="94"/>
      <c r="AA25" s="94"/>
      <c r="AB25" s="94"/>
      <c r="AC25" s="94"/>
    </row>
    <row r="26" spans="1:29" s="10" customFormat="1" ht="12.6" customHeight="1" x14ac:dyDescent="0.2">
      <c r="A26" s="200"/>
      <c r="B26" s="183"/>
      <c r="C26" s="19"/>
      <c r="D26" s="158">
        <f t="shared" si="8"/>
        <v>0</v>
      </c>
      <c r="E26" s="19">
        <f>$D26</f>
        <v>0</v>
      </c>
      <c r="F26" s="19">
        <f>$D26</f>
        <v>0</v>
      </c>
      <c r="G26" s="19">
        <f>$D26</f>
        <v>0</v>
      </c>
      <c r="H26" s="19">
        <f t="shared" si="6"/>
        <v>0</v>
      </c>
      <c r="I26" s="19">
        <f t="shared" si="6"/>
        <v>0</v>
      </c>
      <c r="J26" s="19">
        <f t="shared" si="6"/>
        <v>0</v>
      </c>
      <c r="K26" s="19">
        <f t="shared" si="6"/>
        <v>0</v>
      </c>
      <c r="L26" s="19">
        <f t="shared" si="6"/>
        <v>0</v>
      </c>
      <c r="M26" s="19">
        <f t="shared" si="6"/>
        <v>0</v>
      </c>
      <c r="N26" s="19">
        <f t="shared" si="6"/>
        <v>0</v>
      </c>
      <c r="O26" s="19">
        <f t="shared" si="6"/>
        <v>0</v>
      </c>
      <c r="P26" s="19">
        <f t="shared" si="6"/>
        <v>0</v>
      </c>
      <c r="Q26" s="18"/>
      <c r="R26" s="136"/>
      <c r="S26" s="137"/>
      <c r="U26" s="94"/>
      <c r="V26" s="94"/>
      <c r="W26" s="94"/>
      <c r="X26" s="94"/>
      <c r="Y26" s="94"/>
      <c r="Z26" s="94"/>
      <c r="AA26" s="94"/>
      <c r="AB26" s="94"/>
      <c r="AC26" s="94"/>
    </row>
    <row r="27" spans="1:29" s="10" customFormat="1" ht="12.6" customHeight="1" x14ac:dyDescent="0.2">
      <c r="A27" s="201" t="s">
        <v>75</v>
      </c>
      <c r="B27" s="183"/>
      <c r="C27" s="19"/>
      <c r="D27" s="158">
        <f t="shared" si="8"/>
        <v>0</v>
      </c>
      <c r="E27" s="19">
        <f>$D27/E$5</f>
        <v>0</v>
      </c>
      <c r="F27" s="19">
        <f t="shared" ref="F27:O35" si="9">$D27/F$5</f>
        <v>0</v>
      </c>
      <c r="G27" s="19">
        <f t="shared" si="9"/>
        <v>0</v>
      </c>
      <c r="H27" s="19">
        <f t="shared" si="9"/>
        <v>0</v>
      </c>
      <c r="I27" s="19">
        <f t="shared" si="9"/>
        <v>0</v>
      </c>
      <c r="J27" s="19">
        <f t="shared" si="9"/>
        <v>0</v>
      </c>
      <c r="K27" s="19">
        <f t="shared" si="9"/>
        <v>0</v>
      </c>
      <c r="L27" s="19">
        <f t="shared" si="9"/>
        <v>0</v>
      </c>
      <c r="M27" s="19">
        <f t="shared" si="9"/>
        <v>0</v>
      </c>
      <c r="N27" s="19">
        <f t="shared" si="9"/>
        <v>0</v>
      </c>
      <c r="O27" s="19">
        <f t="shared" si="9"/>
        <v>0</v>
      </c>
      <c r="P27" s="19"/>
      <c r="Q27" s="18"/>
      <c r="R27" s="136"/>
      <c r="S27" s="137"/>
      <c r="U27" s="94"/>
      <c r="V27" s="94"/>
      <c r="W27" s="94"/>
      <c r="X27" s="94"/>
      <c r="Y27" s="94"/>
      <c r="Z27" s="94"/>
      <c r="AA27" s="94"/>
      <c r="AB27" s="94"/>
      <c r="AC27" s="94"/>
    </row>
    <row r="28" spans="1:29" s="10" customFormat="1" ht="12.6" customHeight="1" x14ac:dyDescent="0.2">
      <c r="A28" s="201"/>
      <c r="B28" s="183" t="s">
        <v>116</v>
      </c>
      <c r="C28" s="19"/>
      <c r="D28" s="158">
        <v>45</v>
      </c>
      <c r="E28" s="19">
        <f>$D28/E$5</f>
        <v>3</v>
      </c>
      <c r="F28" s="19">
        <f>$D28/F$5</f>
        <v>1.5517241379310345</v>
      </c>
      <c r="G28" s="19">
        <f>$D28/G$5</f>
        <v>1.1538461538461537</v>
      </c>
      <c r="H28" s="19">
        <f>$D28/H$5</f>
        <v>9</v>
      </c>
      <c r="I28" s="19">
        <f t="shared" si="9"/>
        <v>7.5</v>
      </c>
      <c r="J28" s="19">
        <f t="shared" si="9"/>
        <v>6.4285714285714288</v>
      </c>
      <c r="K28" s="19">
        <f t="shared" si="9"/>
        <v>5.625</v>
      </c>
      <c r="L28" s="19">
        <f t="shared" si="9"/>
        <v>5</v>
      </c>
      <c r="M28" s="19">
        <f t="shared" si="9"/>
        <v>4.5</v>
      </c>
      <c r="N28" s="19">
        <f t="shared" si="9"/>
        <v>4.0909090909090908</v>
      </c>
      <c r="O28" s="19">
        <f t="shared" si="9"/>
        <v>3.75</v>
      </c>
      <c r="P28" s="19"/>
      <c r="Q28" s="18"/>
      <c r="R28" s="136"/>
      <c r="S28" s="137"/>
      <c r="U28" s="94"/>
      <c r="V28" s="94"/>
      <c r="W28" s="94"/>
      <c r="X28" s="94"/>
      <c r="Y28" s="94"/>
      <c r="Z28" s="94"/>
      <c r="AA28" s="94"/>
      <c r="AB28" s="94"/>
      <c r="AC28" s="94"/>
    </row>
    <row r="29" spans="1:29" s="10" customFormat="1" ht="12.6" customHeight="1" x14ac:dyDescent="0.2">
      <c r="A29" s="201"/>
      <c r="B29" s="183" t="s">
        <v>117</v>
      </c>
      <c r="C29" s="19"/>
      <c r="D29" s="15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8"/>
      <c r="R29" s="136"/>
      <c r="S29" s="137"/>
      <c r="U29" s="94"/>
      <c r="V29" s="94"/>
      <c r="W29" s="94"/>
      <c r="X29" s="94"/>
      <c r="Y29" s="94"/>
      <c r="Z29" s="94"/>
      <c r="AA29" s="94"/>
      <c r="AB29" s="94"/>
      <c r="AC29" s="94"/>
    </row>
    <row r="30" spans="1:29" s="10" customFormat="1" ht="12.6" customHeight="1" x14ac:dyDescent="0.2">
      <c r="A30" s="201"/>
      <c r="B30" s="183" t="s">
        <v>121</v>
      </c>
      <c r="C30" s="19"/>
      <c r="D30" s="158">
        <f>70*2</f>
        <v>140</v>
      </c>
      <c r="E30" s="19">
        <f t="shared" ref="E30" si="10">$D30/E$5</f>
        <v>9.3333333333333339</v>
      </c>
      <c r="F30" s="19"/>
      <c r="G30" s="19"/>
      <c r="H30" s="19">
        <f t="shared" si="9"/>
        <v>28</v>
      </c>
      <c r="I30" s="19">
        <f t="shared" si="9"/>
        <v>23.333333333333332</v>
      </c>
      <c r="J30" s="19">
        <f t="shared" si="9"/>
        <v>20</v>
      </c>
      <c r="K30" s="19">
        <f t="shared" si="9"/>
        <v>17.5</v>
      </c>
      <c r="L30" s="19">
        <f t="shared" si="9"/>
        <v>15.555555555555555</v>
      </c>
      <c r="M30" s="19">
        <f t="shared" si="9"/>
        <v>14</v>
      </c>
      <c r="N30" s="19">
        <f t="shared" si="9"/>
        <v>12.727272727272727</v>
      </c>
      <c r="O30" s="19">
        <f t="shared" si="9"/>
        <v>11.666666666666666</v>
      </c>
      <c r="P30" s="19"/>
      <c r="Q30" s="18"/>
      <c r="R30" s="136"/>
      <c r="S30" s="137"/>
      <c r="U30" s="94"/>
      <c r="V30" s="94"/>
      <c r="W30" s="94"/>
      <c r="X30" s="94"/>
      <c r="Y30" s="94"/>
      <c r="Z30" s="94"/>
      <c r="AA30" s="94"/>
      <c r="AB30" s="94"/>
      <c r="AC30" s="94"/>
    </row>
    <row r="31" spans="1:29" s="10" customFormat="1" ht="12.6" customHeight="1" x14ac:dyDescent="0.2">
      <c r="A31" s="201"/>
      <c r="B31" s="183" t="s">
        <v>122</v>
      </c>
      <c r="C31" s="19"/>
      <c r="D31" s="158">
        <f>70*4</f>
        <v>280</v>
      </c>
      <c r="E31" s="19"/>
      <c r="F31" s="19">
        <f>$D31/F$5</f>
        <v>9.6551724137931032</v>
      </c>
      <c r="G31" s="19"/>
      <c r="H31" s="19">
        <f>$D31/H$5</f>
        <v>56</v>
      </c>
      <c r="I31" s="19">
        <f t="shared" si="9"/>
        <v>46.666666666666664</v>
      </c>
      <c r="J31" s="19">
        <f t="shared" si="9"/>
        <v>40</v>
      </c>
      <c r="K31" s="19">
        <f t="shared" si="9"/>
        <v>35</v>
      </c>
      <c r="L31" s="19">
        <f t="shared" si="9"/>
        <v>31.111111111111111</v>
      </c>
      <c r="M31" s="19">
        <f t="shared" si="9"/>
        <v>28</v>
      </c>
      <c r="N31" s="19">
        <f t="shared" si="9"/>
        <v>25.454545454545453</v>
      </c>
      <c r="O31" s="19">
        <f t="shared" si="9"/>
        <v>23.333333333333332</v>
      </c>
      <c r="P31" s="19"/>
      <c r="Q31" s="18"/>
      <c r="R31" s="136"/>
      <c r="S31" s="137"/>
      <c r="U31" s="94"/>
      <c r="V31" s="94"/>
      <c r="W31" s="94"/>
      <c r="X31" s="94"/>
      <c r="Y31" s="94"/>
      <c r="Z31" s="94"/>
      <c r="AA31" s="94"/>
      <c r="AB31" s="94"/>
      <c r="AC31" s="94"/>
    </row>
    <row r="32" spans="1:29" s="10" customFormat="1" ht="12.6" customHeight="1" x14ac:dyDescent="0.2">
      <c r="A32" s="201"/>
      <c r="B32" s="183" t="s">
        <v>123</v>
      </c>
      <c r="C32" s="19"/>
      <c r="D32" s="158">
        <f>70*5</f>
        <v>350</v>
      </c>
      <c r="E32" s="19"/>
      <c r="F32" s="19"/>
      <c r="G32" s="19">
        <f t="shared" si="9"/>
        <v>8.9743589743589745</v>
      </c>
      <c r="H32" s="19">
        <f t="shared" si="9"/>
        <v>70</v>
      </c>
      <c r="I32" s="19">
        <f t="shared" si="9"/>
        <v>58.333333333333336</v>
      </c>
      <c r="J32" s="19">
        <f t="shared" si="9"/>
        <v>50</v>
      </c>
      <c r="K32" s="19">
        <f t="shared" si="9"/>
        <v>43.75</v>
      </c>
      <c r="L32" s="19">
        <f t="shared" si="9"/>
        <v>38.888888888888886</v>
      </c>
      <c r="M32" s="19">
        <f t="shared" si="9"/>
        <v>35</v>
      </c>
      <c r="N32" s="19">
        <f t="shared" si="9"/>
        <v>31.818181818181817</v>
      </c>
      <c r="O32" s="19">
        <f t="shared" si="9"/>
        <v>29.166666666666668</v>
      </c>
      <c r="P32" s="19"/>
      <c r="Q32" s="18"/>
      <c r="R32" s="136"/>
      <c r="S32" s="137"/>
      <c r="U32" s="94"/>
      <c r="V32" s="94"/>
      <c r="W32" s="94"/>
      <c r="X32" s="94"/>
      <c r="Y32" s="94"/>
      <c r="Z32" s="94"/>
      <c r="AA32" s="94"/>
      <c r="AB32" s="94"/>
      <c r="AC32" s="94"/>
    </row>
    <row r="33" spans="1:29" s="10" customFormat="1" ht="12.6" customHeight="1" x14ac:dyDescent="0.2">
      <c r="A33" s="201"/>
      <c r="B33" s="183"/>
      <c r="C33" s="19"/>
      <c r="D33" s="158">
        <f t="shared" si="8"/>
        <v>0</v>
      </c>
      <c r="E33" s="19">
        <f t="shared" ref="E33:E35" si="11">$D33/E$5</f>
        <v>0</v>
      </c>
      <c r="F33" s="19">
        <f t="shared" si="9"/>
        <v>0</v>
      </c>
      <c r="G33" s="19">
        <f t="shared" si="9"/>
        <v>0</v>
      </c>
      <c r="H33" s="19">
        <f t="shared" si="9"/>
        <v>0</v>
      </c>
      <c r="I33" s="19">
        <f t="shared" si="9"/>
        <v>0</v>
      </c>
      <c r="J33" s="19">
        <f t="shared" si="9"/>
        <v>0</v>
      </c>
      <c r="K33" s="19">
        <f t="shared" si="9"/>
        <v>0</v>
      </c>
      <c r="L33" s="19">
        <f t="shared" si="9"/>
        <v>0</v>
      </c>
      <c r="M33" s="19">
        <f t="shared" si="9"/>
        <v>0</v>
      </c>
      <c r="N33" s="19">
        <f t="shared" si="9"/>
        <v>0</v>
      </c>
      <c r="O33" s="19">
        <f t="shared" si="9"/>
        <v>0</v>
      </c>
      <c r="P33" s="19"/>
      <c r="Q33" s="18"/>
      <c r="R33" s="136"/>
      <c r="S33" s="137"/>
      <c r="U33" s="94"/>
      <c r="V33" s="94"/>
      <c r="W33" s="94"/>
      <c r="X33" s="94"/>
      <c r="Y33" s="94"/>
      <c r="Z33" s="94"/>
      <c r="AA33" s="94"/>
      <c r="AB33" s="94"/>
      <c r="AC33" s="94"/>
    </row>
    <row r="34" spans="1:29" s="10" customFormat="1" ht="12.6" customHeight="1" x14ac:dyDescent="0.2">
      <c r="A34" s="201"/>
      <c r="B34" s="183"/>
      <c r="C34" s="19"/>
      <c r="D34" s="158">
        <f t="shared" si="8"/>
        <v>0</v>
      </c>
      <c r="E34" s="19">
        <f t="shared" si="11"/>
        <v>0</v>
      </c>
      <c r="F34" s="19">
        <f t="shared" si="9"/>
        <v>0</v>
      </c>
      <c r="G34" s="19">
        <f t="shared" si="9"/>
        <v>0</v>
      </c>
      <c r="H34" s="19">
        <f t="shared" si="9"/>
        <v>0</v>
      </c>
      <c r="I34" s="19">
        <f t="shared" si="9"/>
        <v>0</v>
      </c>
      <c r="J34" s="19">
        <f t="shared" si="9"/>
        <v>0</v>
      </c>
      <c r="K34" s="19">
        <f t="shared" si="9"/>
        <v>0</v>
      </c>
      <c r="L34" s="19">
        <f t="shared" si="9"/>
        <v>0</v>
      </c>
      <c r="M34" s="19">
        <f t="shared" si="9"/>
        <v>0</v>
      </c>
      <c r="N34" s="19">
        <f t="shared" si="9"/>
        <v>0</v>
      </c>
      <c r="O34" s="19">
        <f t="shared" si="9"/>
        <v>0</v>
      </c>
      <c r="P34" s="19"/>
      <c r="Q34" s="18"/>
      <c r="R34" s="136"/>
      <c r="S34" s="137"/>
      <c r="U34" s="94"/>
      <c r="V34" s="94"/>
      <c r="W34" s="94"/>
      <c r="X34" s="94"/>
      <c r="Y34" s="94"/>
      <c r="Z34" s="94"/>
      <c r="AA34" s="94"/>
      <c r="AB34" s="94"/>
      <c r="AC34" s="94"/>
    </row>
    <row r="35" spans="1:29" s="10" customFormat="1" ht="12.6" customHeight="1" x14ac:dyDescent="0.2">
      <c r="A35" s="201"/>
      <c r="B35" s="183"/>
      <c r="C35" s="19"/>
      <c r="D35" s="158">
        <f t="shared" si="8"/>
        <v>0</v>
      </c>
      <c r="E35" s="19">
        <f t="shared" si="11"/>
        <v>0</v>
      </c>
      <c r="F35" s="19">
        <f t="shared" si="9"/>
        <v>0</v>
      </c>
      <c r="G35" s="19">
        <f t="shared" si="9"/>
        <v>0</v>
      </c>
      <c r="H35" s="19">
        <f t="shared" si="9"/>
        <v>0</v>
      </c>
      <c r="I35" s="19">
        <f t="shared" si="9"/>
        <v>0</v>
      </c>
      <c r="J35" s="19">
        <f t="shared" si="9"/>
        <v>0</v>
      </c>
      <c r="K35" s="19">
        <f t="shared" si="9"/>
        <v>0</v>
      </c>
      <c r="L35" s="19">
        <f t="shared" si="9"/>
        <v>0</v>
      </c>
      <c r="M35" s="19">
        <f t="shared" si="9"/>
        <v>0</v>
      </c>
      <c r="N35" s="19">
        <f t="shared" si="9"/>
        <v>0</v>
      </c>
      <c r="O35" s="19">
        <f t="shared" si="9"/>
        <v>0</v>
      </c>
      <c r="P35" s="19"/>
      <c r="Q35" s="18"/>
      <c r="R35" s="136"/>
      <c r="S35" s="137"/>
      <c r="U35" s="94"/>
      <c r="V35" s="94"/>
      <c r="W35" s="94"/>
      <c r="X35" s="94"/>
      <c r="Y35" s="94"/>
      <c r="Z35" s="94"/>
      <c r="AA35" s="94"/>
      <c r="AB35" s="94"/>
      <c r="AC35" s="94"/>
    </row>
    <row r="36" spans="1:29" s="10" customFormat="1" ht="12.6" customHeight="1" x14ac:dyDescent="0.2">
      <c r="A36" s="169" t="s">
        <v>79</v>
      </c>
      <c r="B36" s="161" t="s">
        <v>127</v>
      </c>
      <c r="C36" s="167"/>
      <c r="D36" s="162"/>
      <c r="E36" s="162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8"/>
      <c r="R36" s="139"/>
      <c r="S36" s="139"/>
      <c r="U36" s="94"/>
      <c r="V36" s="94"/>
      <c r="W36" s="94"/>
      <c r="X36" s="94"/>
      <c r="Y36" s="94"/>
      <c r="Z36" s="94"/>
      <c r="AA36" s="94"/>
      <c r="AB36" s="94"/>
      <c r="AC36" s="94"/>
    </row>
    <row r="37" spans="1:29" s="10" customFormat="1" ht="12" customHeight="1" x14ac:dyDescent="0.2">
      <c r="A37" s="200" t="s">
        <v>74</v>
      </c>
      <c r="B37" s="188"/>
      <c r="C37" s="19"/>
      <c r="D37" s="158">
        <f>$C37/$Q$3</f>
        <v>0</v>
      </c>
      <c r="E37" s="19">
        <f>$D37</f>
        <v>0</v>
      </c>
      <c r="F37" s="19">
        <f t="shared" ref="F37:P41" si="12">$D37</f>
        <v>0</v>
      </c>
      <c r="G37" s="19">
        <f t="shared" si="12"/>
        <v>0</v>
      </c>
      <c r="H37" s="19">
        <f t="shared" si="12"/>
        <v>0</v>
      </c>
      <c r="I37" s="19">
        <f t="shared" si="12"/>
        <v>0</v>
      </c>
      <c r="J37" s="19">
        <f t="shared" si="12"/>
        <v>0</v>
      </c>
      <c r="K37" s="19">
        <f t="shared" si="12"/>
        <v>0</v>
      </c>
      <c r="L37" s="19">
        <f t="shared" si="12"/>
        <v>0</v>
      </c>
      <c r="M37" s="19">
        <f t="shared" si="12"/>
        <v>0</v>
      </c>
      <c r="N37" s="19">
        <f t="shared" si="12"/>
        <v>0</v>
      </c>
      <c r="O37" s="19">
        <f t="shared" si="12"/>
        <v>0</v>
      </c>
      <c r="P37" s="19">
        <f t="shared" si="12"/>
        <v>0</v>
      </c>
      <c r="Q37" s="18"/>
      <c r="R37" s="136"/>
      <c r="S37" s="137"/>
      <c r="U37" s="94"/>
      <c r="V37" s="94"/>
      <c r="W37" s="94"/>
      <c r="X37" s="94"/>
      <c r="Y37" s="94"/>
      <c r="Z37" s="94"/>
      <c r="AA37" s="94"/>
      <c r="AB37" s="94"/>
      <c r="AC37" s="94"/>
    </row>
    <row r="38" spans="1:29" s="10" customFormat="1" ht="12.6" customHeight="1" x14ac:dyDescent="0.2">
      <c r="A38" s="200"/>
      <c r="B38" s="188" t="s">
        <v>128</v>
      </c>
      <c r="C38" s="19"/>
      <c r="D38" s="158">
        <v>9</v>
      </c>
      <c r="E38" s="19">
        <f t="shared" ref="E38:E40" si="13">$D38</f>
        <v>9</v>
      </c>
      <c r="F38" s="19">
        <f t="shared" si="12"/>
        <v>9</v>
      </c>
      <c r="G38" s="19">
        <f t="shared" si="12"/>
        <v>9</v>
      </c>
      <c r="H38" s="19">
        <f t="shared" si="12"/>
        <v>9</v>
      </c>
      <c r="I38" s="19">
        <f t="shared" si="12"/>
        <v>9</v>
      </c>
      <c r="J38" s="19">
        <f t="shared" si="12"/>
        <v>9</v>
      </c>
      <c r="K38" s="19">
        <f t="shared" si="12"/>
        <v>9</v>
      </c>
      <c r="L38" s="19">
        <f t="shared" si="12"/>
        <v>9</v>
      </c>
      <c r="M38" s="19">
        <f t="shared" si="12"/>
        <v>9</v>
      </c>
      <c r="N38" s="19">
        <f t="shared" si="12"/>
        <v>9</v>
      </c>
      <c r="O38" s="19">
        <f t="shared" si="12"/>
        <v>9</v>
      </c>
      <c r="P38" s="19">
        <f t="shared" si="12"/>
        <v>9</v>
      </c>
      <c r="Q38" s="18"/>
      <c r="R38" s="136"/>
      <c r="S38" s="137"/>
      <c r="U38" s="94"/>
      <c r="V38" s="94"/>
      <c r="W38" s="94"/>
      <c r="X38" s="94"/>
      <c r="Y38" s="94"/>
      <c r="Z38" s="94"/>
      <c r="AA38" s="94"/>
      <c r="AB38" s="94"/>
      <c r="AC38" s="94"/>
    </row>
    <row r="39" spans="1:29" s="10" customFormat="1" ht="12.6" customHeight="1" x14ac:dyDescent="0.2">
      <c r="A39" s="200"/>
      <c r="B39" s="183" t="s">
        <v>129</v>
      </c>
      <c r="C39" s="19"/>
      <c r="D39" s="158">
        <v>8</v>
      </c>
      <c r="E39" s="19">
        <f>$D39</f>
        <v>8</v>
      </c>
      <c r="F39" s="19">
        <f>$D39</f>
        <v>8</v>
      </c>
      <c r="G39" s="19">
        <f>$D39</f>
        <v>8</v>
      </c>
      <c r="H39" s="19">
        <f t="shared" si="12"/>
        <v>8</v>
      </c>
      <c r="I39" s="19">
        <f t="shared" si="12"/>
        <v>8</v>
      </c>
      <c r="J39" s="19">
        <f t="shared" si="12"/>
        <v>8</v>
      </c>
      <c r="K39" s="19">
        <f t="shared" si="12"/>
        <v>8</v>
      </c>
      <c r="L39" s="19">
        <f t="shared" si="12"/>
        <v>8</v>
      </c>
      <c r="M39" s="19">
        <f t="shared" si="12"/>
        <v>8</v>
      </c>
      <c r="N39" s="19">
        <f t="shared" si="12"/>
        <v>8</v>
      </c>
      <c r="O39" s="19">
        <f t="shared" si="12"/>
        <v>8</v>
      </c>
      <c r="P39" s="19">
        <f t="shared" si="12"/>
        <v>8</v>
      </c>
      <c r="Q39" s="18"/>
      <c r="R39" s="136"/>
      <c r="S39" s="137"/>
      <c r="U39" s="94"/>
      <c r="V39" s="94"/>
      <c r="W39" s="94"/>
      <c r="X39" s="94"/>
      <c r="Y39" s="94"/>
      <c r="Z39" s="94"/>
      <c r="AA39" s="94"/>
      <c r="AB39" s="94"/>
      <c r="AC39" s="94"/>
    </row>
    <row r="40" spans="1:29" s="10" customFormat="1" ht="12.6" customHeight="1" x14ac:dyDescent="0.2">
      <c r="A40" s="200"/>
      <c r="B40" s="188" t="s">
        <v>115</v>
      </c>
      <c r="C40" s="19">
        <f>60*3</f>
        <v>180</v>
      </c>
      <c r="D40" s="158">
        <f t="shared" ref="D40:D50" si="14">$C40/$Q$3</f>
        <v>7.7586206896551726</v>
      </c>
      <c r="E40" s="19">
        <f t="shared" si="13"/>
        <v>7.7586206896551726</v>
      </c>
      <c r="F40" s="19">
        <f t="shared" si="12"/>
        <v>7.7586206896551726</v>
      </c>
      <c r="G40" s="19">
        <f t="shared" si="12"/>
        <v>7.7586206896551726</v>
      </c>
      <c r="H40" s="19">
        <f t="shared" si="12"/>
        <v>7.7586206896551726</v>
      </c>
      <c r="I40" s="19">
        <f t="shared" si="12"/>
        <v>7.7586206896551726</v>
      </c>
      <c r="J40" s="19">
        <f t="shared" si="12"/>
        <v>7.7586206896551726</v>
      </c>
      <c r="K40" s="19">
        <f t="shared" si="12"/>
        <v>7.7586206896551726</v>
      </c>
      <c r="L40" s="19">
        <f t="shared" si="12"/>
        <v>7.7586206896551726</v>
      </c>
      <c r="M40" s="19">
        <f t="shared" si="12"/>
        <v>7.7586206896551726</v>
      </c>
      <c r="N40" s="19">
        <f t="shared" si="12"/>
        <v>7.7586206896551726</v>
      </c>
      <c r="O40" s="19">
        <f t="shared" si="12"/>
        <v>7.7586206896551726</v>
      </c>
      <c r="P40" s="19">
        <f t="shared" si="12"/>
        <v>7.7586206896551726</v>
      </c>
      <c r="Q40" s="18"/>
      <c r="R40" s="136"/>
      <c r="S40" s="137"/>
      <c r="U40" s="94"/>
      <c r="V40" s="94"/>
      <c r="W40" s="94"/>
      <c r="X40" s="94"/>
      <c r="Y40" s="94"/>
      <c r="Z40" s="94"/>
      <c r="AA40" s="94"/>
      <c r="AB40" s="94"/>
      <c r="AC40" s="94"/>
    </row>
    <row r="41" spans="1:29" s="10" customFormat="1" ht="12.6" customHeight="1" x14ac:dyDescent="0.2">
      <c r="A41" s="200"/>
      <c r="B41" s="183"/>
      <c r="C41" s="19"/>
      <c r="D41" s="158">
        <f t="shared" si="14"/>
        <v>0</v>
      </c>
      <c r="E41" s="19">
        <f>$D41</f>
        <v>0</v>
      </c>
      <c r="F41" s="19">
        <f>$D41</f>
        <v>0</v>
      </c>
      <c r="G41" s="19">
        <f>$D41</f>
        <v>0</v>
      </c>
      <c r="H41" s="19">
        <f t="shared" si="12"/>
        <v>0</v>
      </c>
      <c r="I41" s="19">
        <f t="shared" si="12"/>
        <v>0</v>
      </c>
      <c r="J41" s="19">
        <f t="shared" si="12"/>
        <v>0</v>
      </c>
      <c r="K41" s="19">
        <f t="shared" si="12"/>
        <v>0</v>
      </c>
      <c r="L41" s="19">
        <f t="shared" si="12"/>
        <v>0</v>
      </c>
      <c r="M41" s="19">
        <f t="shared" si="12"/>
        <v>0</v>
      </c>
      <c r="N41" s="19">
        <f t="shared" si="12"/>
        <v>0</v>
      </c>
      <c r="O41" s="19">
        <f t="shared" si="12"/>
        <v>0</v>
      </c>
      <c r="P41" s="19">
        <f t="shared" si="12"/>
        <v>0</v>
      </c>
      <c r="Q41" s="18"/>
      <c r="R41" s="136"/>
      <c r="S41" s="137"/>
      <c r="U41" s="94"/>
      <c r="V41" s="94"/>
      <c r="W41" s="94"/>
      <c r="X41" s="94"/>
      <c r="Y41" s="94"/>
      <c r="Z41" s="94"/>
      <c r="AA41" s="94"/>
      <c r="AB41" s="94"/>
      <c r="AC41" s="94"/>
    </row>
    <row r="42" spans="1:29" s="10" customFormat="1" ht="12.6" customHeight="1" x14ac:dyDescent="0.2">
      <c r="A42" s="201" t="s">
        <v>75</v>
      </c>
      <c r="B42" s="183"/>
      <c r="C42" s="19"/>
      <c r="D42" s="158">
        <f t="shared" si="14"/>
        <v>0</v>
      </c>
      <c r="E42" s="19">
        <f>$D42/E$5</f>
        <v>0</v>
      </c>
      <c r="F42" s="19">
        <f t="shared" ref="F42:O50" si="15">$D42/F$5</f>
        <v>0</v>
      </c>
      <c r="G42" s="19">
        <f t="shared" si="15"/>
        <v>0</v>
      </c>
      <c r="H42" s="19">
        <f t="shared" si="15"/>
        <v>0</v>
      </c>
      <c r="I42" s="19">
        <f t="shared" si="15"/>
        <v>0</v>
      </c>
      <c r="J42" s="19">
        <f t="shared" si="15"/>
        <v>0</v>
      </c>
      <c r="K42" s="19">
        <f t="shared" si="15"/>
        <v>0</v>
      </c>
      <c r="L42" s="19">
        <f t="shared" si="15"/>
        <v>0</v>
      </c>
      <c r="M42" s="19">
        <f t="shared" si="15"/>
        <v>0</v>
      </c>
      <c r="N42" s="19">
        <f t="shared" si="15"/>
        <v>0</v>
      </c>
      <c r="O42" s="19">
        <f t="shared" si="15"/>
        <v>0</v>
      </c>
      <c r="P42" s="19"/>
      <c r="Q42" s="18"/>
      <c r="R42" s="136"/>
      <c r="S42" s="137"/>
      <c r="U42" s="94"/>
      <c r="V42" s="94"/>
      <c r="W42" s="94"/>
      <c r="X42" s="94"/>
      <c r="Y42" s="94"/>
      <c r="Z42" s="94"/>
      <c r="AA42" s="94"/>
      <c r="AB42" s="94"/>
      <c r="AC42" s="94"/>
    </row>
    <row r="43" spans="1:29" s="10" customFormat="1" ht="12.6" customHeight="1" x14ac:dyDescent="0.2">
      <c r="A43" s="201"/>
      <c r="B43" s="183" t="s">
        <v>116</v>
      </c>
      <c r="C43" s="19"/>
      <c r="D43" s="158">
        <v>45</v>
      </c>
      <c r="E43" s="19">
        <f>$D43/E$5</f>
        <v>3</v>
      </c>
      <c r="F43" s="19">
        <f>$D43/F$5</f>
        <v>1.5517241379310345</v>
      </c>
      <c r="G43" s="19">
        <f>$D43/G$5</f>
        <v>1.1538461538461537</v>
      </c>
      <c r="H43" s="19">
        <f>$D43/H$5</f>
        <v>9</v>
      </c>
      <c r="I43" s="19">
        <f t="shared" si="15"/>
        <v>7.5</v>
      </c>
      <c r="J43" s="19">
        <f t="shared" si="15"/>
        <v>6.4285714285714288</v>
      </c>
      <c r="K43" s="19">
        <f t="shared" si="15"/>
        <v>5.625</v>
      </c>
      <c r="L43" s="19">
        <f t="shared" si="15"/>
        <v>5</v>
      </c>
      <c r="M43" s="19">
        <f t="shared" si="15"/>
        <v>4.5</v>
      </c>
      <c r="N43" s="19">
        <f t="shared" si="15"/>
        <v>4.0909090909090908</v>
      </c>
      <c r="O43" s="19">
        <f t="shared" si="15"/>
        <v>3.75</v>
      </c>
      <c r="P43" s="19"/>
      <c r="Q43" s="18"/>
      <c r="R43" s="136"/>
      <c r="S43" s="137"/>
      <c r="U43" s="94"/>
      <c r="V43" s="94"/>
      <c r="W43" s="94"/>
      <c r="X43" s="94"/>
      <c r="Y43" s="94"/>
      <c r="Z43" s="94"/>
      <c r="AA43" s="94"/>
      <c r="AB43" s="94"/>
      <c r="AC43" s="94"/>
    </row>
    <row r="44" spans="1:29" s="10" customFormat="1" ht="12.6" customHeight="1" x14ac:dyDescent="0.2">
      <c r="A44" s="201"/>
      <c r="B44" s="183" t="s">
        <v>117</v>
      </c>
      <c r="C44" s="19"/>
      <c r="D44" s="15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8"/>
      <c r="R44" s="136"/>
      <c r="S44" s="137"/>
      <c r="U44" s="94"/>
      <c r="V44" s="94"/>
      <c r="W44" s="94"/>
      <c r="X44" s="94"/>
      <c r="Y44" s="94"/>
      <c r="Z44" s="94"/>
      <c r="AA44" s="94"/>
      <c r="AB44" s="94"/>
      <c r="AC44" s="94"/>
    </row>
    <row r="45" spans="1:29" s="10" customFormat="1" ht="12.6" customHeight="1" x14ac:dyDescent="0.2">
      <c r="A45" s="201"/>
      <c r="B45" s="183" t="s">
        <v>121</v>
      </c>
      <c r="C45" s="19"/>
      <c r="D45" s="158">
        <f>80*2</f>
        <v>160</v>
      </c>
      <c r="E45" s="19">
        <f t="shared" ref="E45" si="16">$D45/E$5</f>
        <v>10.666666666666666</v>
      </c>
      <c r="F45" s="19"/>
      <c r="G45" s="19"/>
      <c r="H45" s="19">
        <f t="shared" si="15"/>
        <v>32</v>
      </c>
      <c r="I45" s="19">
        <f t="shared" si="15"/>
        <v>26.666666666666668</v>
      </c>
      <c r="J45" s="19">
        <f t="shared" si="15"/>
        <v>22.857142857142858</v>
      </c>
      <c r="K45" s="19">
        <f t="shared" si="15"/>
        <v>20</v>
      </c>
      <c r="L45" s="19">
        <f t="shared" si="15"/>
        <v>17.777777777777779</v>
      </c>
      <c r="M45" s="19">
        <f t="shared" si="15"/>
        <v>16</v>
      </c>
      <c r="N45" s="19">
        <f t="shared" si="15"/>
        <v>14.545454545454545</v>
      </c>
      <c r="O45" s="19">
        <f t="shared" si="15"/>
        <v>13.333333333333334</v>
      </c>
      <c r="P45" s="19"/>
      <c r="Q45" s="18"/>
      <c r="R45" s="136"/>
      <c r="S45" s="137"/>
      <c r="U45" s="94"/>
      <c r="V45" s="94"/>
      <c r="W45" s="94"/>
      <c r="X45" s="94"/>
      <c r="Y45" s="94"/>
      <c r="Z45" s="94"/>
      <c r="AA45" s="94"/>
      <c r="AB45" s="94"/>
      <c r="AC45" s="94"/>
    </row>
    <row r="46" spans="1:29" s="10" customFormat="1" ht="12.6" customHeight="1" x14ac:dyDescent="0.2">
      <c r="A46" s="201"/>
      <c r="B46" s="183" t="s">
        <v>122</v>
      </c>
      <c r="C46" s="19"/>
      <c r="D46" s="158">
        <f>80*4</f>
        <v>320</v>
      </c>
      <c r="E46" s="19"/>
      <c r="F46" s="19">
        <f>$D46/F$5</f>
        <v>11.03448275862069</v>
      </c>
      <c r="G46" s="19"/>
      <c r="H46" s="19">
        <f>$D46/H$5</f>
        <v>64</v>
      </c>
      <c r="I46" s="19">
        <f t="shared" si="15"/>
        <v>53.333333333333336</v>
      </c>
      <c r="J46" s="19">
        <f t="shared" si="15"/>
        <v>45.714285714285715</v>
      </c>
      <c r="K46" s="19">
        <f t="shared" si="15"/>
        <v>40</v>
      </c>
      <c r="L46" s="19">
        <f t="shared" si="15"/>
        <v>35.555555555555557</v>
      </c>
      <c r="M46" s="19">
        <f t="shared" si="15"/>
        <v>32</v>
      </c>
      <c r="N46" s="19">
        <f t="shared" si="15"/>
        <v>29.09090909090909</v>
      </c>
      <c r="O46" s="19">
        <f t="shared" si="15"/>
        <v>26.666666666666668</v>
      </c>
      <c r="P46" s="19"/>
      <c r="Q46" s="18"/>
      <c r="R46" s="136"/>
      <c r="S46" s="137"/>
      <c r="U46" s="94"/>
      <c r="V46" s="94"/>
      <c r="W46" s="94"/>
      <c r="X46" s="94"/>
      <c r="Y46" s="94"/>
      <c r="Z46" s="94"/>
      <c r="AA46" s="94"/>
      <c r="AB46" s="94"/>
      <c r="AC46" s="94"/>
    </row>
    <row r="47" spans="1:29" s="10" customFormat="1" ht="12.6" customHeight="1" x14ac:dyDescent="0.2">
      <c r="A47" s="201"/>
      <c r="B47" s="183" t="s">
        <v>123</v>
      </c>
      <c r="C47" s="19"/>
      <c r="D47" s="158">
        <f>80*5</f>
        <v>400</v>
      </c>
      <c r="E47" s="19"/>
      <c r="F47" s="19"/>
      <c r="G47" s="19">
        <f t="shared" si="15"/>
        <v>10.256410256410257</v>
      </c>
      <c r="H47" s="19">
        <f t="shared" si="15"/>
        <v>80</v>
      </c>
      <c r="I47" s="19">
        <f t="shared" si="15"/>
        <v>66.666666666666671</v>
      </c>
      <c r="J47" s="19">
        <f t="shared" si="15"/>
        <v>57.142857142857146</v>
      </c>
      <c r="K47" s="19">
        <f t="shared" si="15"/>
        <v>50</v>
      </c>
      <c r="L47" s="19">
        <f t="shared" si="15"/>
        <v>44.444444444444443</v>
      </c>
      <c r="M47" s="19">
        <f t="shared" si="15"/>
        <v>40</v>
      </c>
      <c r="N47" s="19">
        <f t="shared" si="15"/>
        <v>36.363636363636367</v>
      </c>
      <c r="O47" s="19">
        <f t="shared" si="15"/>
        <v>33.333333333333336</v>
      </c>
      <c r="P47" s="19"/>
      <c r="Q47" s="18"/>
      <c r="R47" s="136"/>
      <c r="S47" s="137"/>
      <c r="U47" s="94"/>
      <c r="V47" s="94"/>
      <c r="W47" s="94"/>
      <c r="X47" s="94"/>
      <c r="Y47" s="94"/>
      <c r="Z47" s="94"/>
      <c r="AA47" s="94"/>
      <c r="AB47" s="94"/>
      <c r="AC47" s="94"/>
    </row>
    <row r="48" spans="1:29" s="10" customFormat="1" ht="12.6" customHeight="1" x14ac:dyDescent="0.2">
      <c r="A48" s="201"/>
      <c r="B48" s="183" t="s">
        <v>130</v>
      </c>
      <c r="C48" s="19">
        <f>(1200*3)*1.1</f>
        <v>3960.0000000000005</v>
      </c>
      <c r="D48" s="158">
        <f t="shared" si="14"/>
        <v>170.68965517241381</v>
      </c>
      <c r="E48" s="19">
        <f t="shared" ref="E48:E50" si="17">$D48/E$5</f>
        <v>11.379310344827587</v>
      </c>
      <c r="F48" s="19">
        <f t="shared" si="15"/>
        <v>5.8858501783590969</v>
      </c>
      <c r="G48" s="19">
        <f t="shared" si="15"/>
        <v>4.3766578249336874</v>
      </c>
      <c r="H48" s="19">
        <f t="shared" si="15"/>
        <v>34.137931034482762</v>
      </c>
      <c r="I48" s="19">
        <f t="shared" si="15"/>
        <v>28.448275862068968</v>
      </c>
      <c r="J48" s="19">
        <f t="shared" si="15"/>
        <v>24.384236453201972</v>
      </c>
      <c r="K48" s="19">
        <f t="shared" si="15"/>
        <v>21.336206896551726</v>
      </c>
      <c r="L48" s="19">
        <f t="shared" si="15"/>
        <v>18.965517241379313</v>
      </c>
      <c r="M48" s="19">
        <f t="shared" si="15"/>
        <v>17.068965517241381</v>
      </c>
      <c r="N48" s="19">
        <f t="shared" si="15"/>
        <v>15.517241379310347</v>
      </c>
      <c r="O48" s="19">
        <f t="shared" si="15"/>
        <v>14.224137931034484</v>
      </c>
      <c r="P48" s="19"/>
      <c r="Q48" s="18"/>
      <c r="R48" s="136"/>
      <c r="S48" s="137"/>
      <c r="U48" s="94"/>
      <c r="V48" s="94"/>
      <c r="W48" s="94"/>
      <c r="X48" s="94"/>
      <c r="Y48" s="94"/>
      <c r="Z48" s="94"/>
      <c r="AA48" s="94"/>
      <c r="AB48" s="94"/>
      <c r="AC48" s="94"/>
    </row>
    <row r="49" spans="1:29" s="10" customFormat="1" ht="12.6" customHeight="1" x14ac:dyDescent="0.2">
      <c r="A49" s="201"/>
      <c r="B49" s="183"/>
      <c r="C49" s="19"/>
      <c r="D49" s="158">
        <f t="shared" si="14"/>
        <v>0</v>
      </c>
      <c r="E49" s="19">
        <f t="shared" si="17"/>
        <v>0</v>
      </c>
      <c r="F49" s="19">
        <f t="shared" si="15"/>
        <v>0</v>
      </c>
      <c r="G49" s="19">
        <f t="shared" si="15"/>
        <v>0</v>
      </c>
      <c r="H49" s="19">
        <f t="shared" si="15"/>
        <v>0</v>
      </c>
      <c r="I49" s="19">
        <f t="shared" si="15"/>
        <v>0</v>
      </c>
      <c r="J49" s="19">
        <f t="shared" si="15"/>
        <v>0</v>
      </c>
      <c r="K49" s="19">
        <f t="shared" si="15"/>
        <v>0</v>
      </c>
      <c r="L49" s="19">
        <f t="shared" si="15"/>
        <v>0</v>
      </c>
      <c r="M49" s="19">
        <f t="shared" si="15"/>
        <v>0</v>
      </c>
      <c r="N49" s="19">
        <f t="shared" si="15"/>
        <v>0</v>
      </c>
      <c r="O49" s="19">
        <f t="shared" si="15"/>
        <v>0</v>
      </c>
      <c r="P49" s="19"/>
      <c r="Q49" s="18"/>
      <c r="R49" s="136"/>
      <c r="S49" s="137"/>
      <c r="U49" s="94"/>
      <c r="V49" s="94"/>
      <c r="W49" s="94"/>
      <c r="X49" s="94"/>
      <c r="Y49" s="94"/>
      <c r="Z49" s="94"/>
      <c r="AA49" s="94"/>
      <c r="AB49" s="94"/>
      <c r="AC49" s="94"/>
    </row>
    <row r="50" spans="1:29" s="10" customFormat="1" ht="12.6" customHeight="1" x14ac:dyDescent="0.2">
      <c r="A50" s="201"/>
      <c r="B50" s="183"/>
      <c r="C50" s="19"/>
      <c r="D50" s="158">
        <f t="shared" si="14"/>
        <v>0</v>
      </c>
      <c r="E50" s="19">
        <f t="shared" si="17"/>
        <v>0</v>
      </c>
      <c r="F50" s="19">
        <f t="shared" si="15"/>
        <v>0</v>
      </c>
      <c r="G50" s="19">
        <f t="shared" si="15"/>
        <v>0</v>
      </c>
      <c r="H50" s="19">
        <f t="shared" si="15"/>
        <v>0</v>
      </c>
      <c r="I50" s="19">
        <f t="shared" si="15"/>
        <v>0</v>
      </c>
      <c r="J50" s="19">
        <f t="shared" si="15"/>
        <v>0</v>
      </c>
      <c r="K50" s="19">
        <f t="shared" si="15"/>
        <v>0</v>
      </c>
      <c r="L50" s="19">
        <f t="shared" si="15"/>
        <v>0</v>
      </c>
      <c r="M50" s="19">
        <f t="shared" si="15"/>
        <v>0</v>
      </c>
      <c r="N50" s="19">
        <f t="shared" si="15"/>
        <v>0</v>
      </c>
      <c r="O50" s="19">
        <f t="shared" si="15"/>
        <v>0</v>
      </c>
      <c r="P50" s="19"/>
      <c r="Q50" s="18"/>
      <c r="R50" s="136"/>
      <c r="S50" s="137"/>
      <c r="U50" s="94"/>
      <c r="V50" s="94"/>
      <c r="W50" s="94"/>
      <c r="X50" s="94"/>
      <c r="Y50" s="94"/>
      <c r="Z50" s="94"/>
      <c r="AA50" s="94"/>
      <c r="AB50" s="94"/>
      <c r="AC50" s="94"/>
    </row>
    <row r="51" spans="1:29" s="10" customFormat="1" ht="12.6" customHeight="1" x14ac:dyDescent="0.2">
      <c r="A51" s="169" t="s">
        <v>80</v>
      </c>
      <c r="B51" s="161" t="s">
        <v>131</v>
      </c>
      <c r="C51" s="167"/>
      <c r="D51" s="162"/>
      <c r="E51" s="162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8"/>
      <c r="R51" s="139"/>
      <c r="S51" s="139"/>
      <c r="U51" s="94"/>
      <c r="V51" s="94"/>
      <c r="W51" s="94"/>
      <c r="X51" s="94"/>
      <c r="Y51" s="94"/>
      <c r="Z51" s="94"/>
      <c r="AA51" s="94"/>
      <c r="AB51" s="94"/>
      <c r="AC51" s="94"/>
    </row>
    <row r="52" spans="1:29" s="10" customFormat="1" ht="12.6" customHeight="1" x14ac:dyDescent="0.2">
      <c r="A52" s="200" t="s">
        <v>74</v>
      </c>
      <c r="B52" s="188"/>
      <c r="C52" s="19"/>
      <c r="D52" s="158">
        <f>$C52/$Q$3</f>
        <v>0</v>
      </c>
      <c r="E52" s="19">
        <f>$D52</f>
        <v>0</v>
      </c>
      <c r="F52" s="19">
        <f t="shared" ref="F52:P56" si="18">$D52</f>
        <v>0</v>
      </c>
      <c r="G52" s="19">
        <f t="shared" si="18"/>
        <v>0</v>
      </c>
      <c r="H52" s="19">
        <f t="shared" si="18"/>
        <v>0</v>
      </c>
      <c r="I52" s="19">
        <f t="shared" si="18"/>
        <v>0</v>
      </c>
      <c r="J52" s="19">
        <f t="shared" si="18"/>
        <v>0</v>
      </c>
      <c r="K52" s="19">
        <f t="shared" si="18"/>
        <v>0</v>
      </c>
      <c r="L52" s="19">
        <f t="shared" si="18"/>
        <v>0</v>
      </c>
      <c r="M52" s="19">
        <f t="shared" si="18"/>
        <v>0</v>
      </c>
      <c r="N52" s="19">
        <f t="shared" si="18"/>
        <v>0</v>
      </c>
      <c r="O52" s="19">
        <f t="shared" si="18"/>
        <v>0</v>
      </c>
      <c r="P52" s="19">
        <f t="shared" si="18"/>
        <v>0</v>
      </c>
      <c r="Q52" s="18"/>
      <c r="R52" s="136"/>
      <c r="S52" s="137"/>
      <c r="U52" s="94"/>
      <c r="V52" s="94"/>
      <c r="W52" s="94"/>
      <c r="X52" s="94"/>
      <c r="Y52" s="94"/>
      <c r="Z52" s="94"/>
      <c r="AA52" s="94"/>
      <c r="AB52" s="94"/>
      <c r="AC52" s="94"/>
    </row>
    <row r="53" spans="1:29" s="10" customFormat="1" ht="12.6" customHeight="1" x14ac:dyDescent="0.2">
      <c r="A53" s="200"/>
      <c r="B53" s="188" t="s">
        <v>126</v>
      </c>
      <c r="C53" s="19"/>
      <c r="D53" s="158">
        <f>8*2</f>
        <v>16</v>
      </c>
      <c r="E53" s="19">
        <f t="shared" ref="E53:E55" si="19">$D53</f>
        <v>16</v>
      </c>
      <c r="F53" s="19">
        <f t="shared" si="18"/>
        <v>16</v>
      </c>
      <c r="G53" s="19">
        <f t="shared" si="18"/>
        <v>16</v>
      </c>
      <c r="H53" s="19">
        <f t="shared" si="18"/>
        <v>16</v>
      </c>
      <c r="I53" s="19">
        <f t="shared" si="18"/>
        <v>16</v>
      </c>
      <c r="J53" s="19">
        <f t="shared" si="18"/>
        <v>16</v>
      </c>
      <c r="K53" s="19">
        <f t="shared" si="18"/>
        <v>16</v>
      </c>
      <c r="L53" s="19">
        <f t="shared" si="18"/>
        <v>16</v>
      </c>
      <c r="M53" s="19">
        <f t="shared" si="18"/>
        <v>16</v>
      </c>
      <c r="N53" s="19">
        <f t="shared" si="18"/>
        <v>16</v>
      </c>
      <c r="O53" s="19">
        <f t="shared" si="18"/>
        <v>16</v>
      </c>
      <c r="P53" s="19">
        <f t="shared" si="18"/>
        <v>16</v>
      </c>
      <c r="Q53" s="18"/>
      <c r="R53" s="136"/>
      <c r="S53" s="137"/>
      <c r="U53" s="94"/>
      <c r="V53" s="94"/>
      <c r="W53" s="94"/>
      <c r="X53" s="94"/>
      <c r="Y53" s="94"/>
      <c r="Z53" s="94"/>
      <c r="AA53" s="94"/>
      <c r="AB53" s="94"/>
      <c r="AC53" s="94"/>
    </row>
    <row r="54" spans="1:29" s="10" customFormat="1" ht="12.6" customHeight="1" x14ac:dyDescent="0.2">
      <c r="A54" s="200"/>
      <c r="B54" s="183" t="s">
        <v>132</v>
      </c>
      <c r="C54" s="19"/>
      <c r="D54" s="158">
        <v>2.5</v>
      </c>
      <c r="E54" s="19">
        <f>$D54</f>
        <v>2.5</v>
      </c>
      <c r="F54" s="19">
        <f>$D54</f>
        <v>2.5</v>
      </c>
      <c r="G54" s="19">
        <f>$D54</f>
        <v>2.5</v>
      </c>
      <c r="H54" s="19">
        <f t="shared" si="18"/>
        <v>2.5</v>
      </c>
      <c r="I54" s="19">
        <f t="shared" si="18"/>
        <v>2.5</v>
      </c>
      <c r="J54" s="19">
        <f t="shared" si="18"/>
        <v>2.5</v>
      </c>
      <c r="K54" s="19">
        <f t="shared" si="18"/>
        <v>2.5</v>
      </c>
      <c r="L54" s="19">
        <f t="shared" si="18"/>
        <v>2.5</v>
      </c>
      <c r="M54" s="19">
        <f t="shared" si="18"/>
        <v>2.5</v>
      </c>
      <c r="N54" s="19">
        <f t="shared" si="18"/>
        <v>2.5</v>
      </c>
      <c r="O54" s="19">
        <f t="shared" si="18"/>
        <v>2.5</v>
      </c>
      <c r="P54" s="19">
        <f t="shared" si="18"/>
        <v>2.5</v>
      </c>
      <c r="Q54" s="18"/>
      <c r="R54" s="136"/>
      <c r="S54" s="137"/>
      <c r="U54" s="94"/>
      <c r="V54" s="94"/>
      <c r="W54" s="94"/>
      <c r="X54" s="94"/>
      <c r="Y54" s="94"/>
      <c r="Z54" s="94"/>
      <c r="AA54" s="94"/>
      <c r="AB54" s="94"/>
      <c r="AC54" s="94"/>
    </row>
    <row r="55" spans="1:29" s="10" customFormat="1" ht="12.6" customHeight="1" x14ac:dyDescent="0.2">
      <c r="A55" s="200"/>
      <c r="B55" s="188"/>
      <c r="C55" s="19"/>
      <c r="D55" s="158">
        <f t="shared" ref="D55:D71" si="20">$C55/$Q$3</f>
        <v>0</v>
      </c>
      <c r="E55" s="19">
        <f t="shared" si="19"/>
        <v>0</v>
      </c>
      <c r="F55" s="19">
        <f t="shared" si="18"/>
        <v>0</v>
      </c>
      <c r="G55" s="19">
        <f t="shared" si="18"/>
        <v>0</v>
      </c>
      <c r="H55" s="19">
        <f t="shared" si="18"/>
        <v>0</v>
      </c>
      <c r="I55" s="19">
        <f t="shared" si="18"/>
        <v>0</v>
      </c>
      <c r="J55" s="19">
        <f t="shared" si="18"/>
        <v>0</v>
      </c>
      <c r="K55" s="19">
        <f t="shared" si="18"/>
        <v>0</v>
      </c>
      <c r="L55" s="19">
        <f t="shared" si="18"/>
        <v>0</v>
      </c>
      <c r="M55" s="19">
        <f t="shared" si="18"/>
        <v>0</v>
      </c>
      <c r="N55" s="19">
        <f t="shared" si="18"/>
        <v>0</v>
      </c>
      <c r="O55" s="19">
        <f t="shared" si="18"/>
        <v>0</v>
      </c>
      <c r="P55" s="19">
        <f t="shared" si="18"/>
        <v>0</v>
      </c>
      <c r="Q55" s="18"/>
      <c r="R55" s="136"/>
      <c r="S55" s="137"/>
      <c r="U55" s="94"/>
      <c r="V55" s="94"/>
      <c r="W55" s="94"/>
      <c r="X55" s="94"/>
      <c r="Y55" s="94"/>
      <c r="Z55" s="94"/>
      <c r="AA55" s="94"/>
      <c r="AB55" s="94"/>
      <c r="AC55" s="94"/>
    </row>
    <row r="56" spans="1:29" s="10" customFormat="1" ht="12.6" customHeight="1" x14ac:dyDescent="0.2">
      <c r="A56" s="200"/>
      <c r="B56" s="183"/>
      <c r="C56" s="19"/>
      <c r="D56" s="158">
        <f t="shared" si="20"/>
        <v>0</v>
      </c>
      <c r="E56" s="19">
        <f>$D56</f>
        <v>0</v>
      </c>
      <c r="F56" s="19">
        <f>$D56</f>
        <v>0</v>
      </c>
      <c r="G56" s="19">
        <f>$D56</f>
        <v>0</v>
      </c>
      <c r="H56" s="19">
        <f t="shared" si="18"/>
        <v>0</v>
      </c>
      <c r="I56" s="19">
        <f t="shared" si="18"/>
        <v>0</v>
      </c>
      <c r="J56" s="19">
        <f t="shared" si="18"/>
        <v>0</v>
      </c>
      <c r="K56" s="19">
        <f t="shared" si="18"/>
        <v>0</v>
      </c>
      <c r="L56" s="19">
        <f t="shared" si="18"/>
        <v>0</v>
      </c>
      <c r="M56" s="19">
        <f t="shared" si="18"/>
        <v>0</v>
      </c>
      <c r="N56" s="19">
        <f t="shared" si="18"/>
        <v>0</v>
      </c>
      <c r="O56" s="19">
        <f t="shared" si="18"/>
        <v>0</v>
      </c>
      <c r="P56" s="19">
        <f t="shared" si="18"/>
        <v>0</v>
      </c>
      <c r="Q56" s="18"/>
      <c r="R56" s="136"/>
      <c r="S56" s="137"/>
      <c r="U56" s="94"/>
      <c r="V56" s="94"/>
      <c r="W56" s="94"/>
      <c r="X56" s="94"/>
      <c r="Y56" s="94"/>
      <c r="Z56" s="94"/>
      <c r="AA56" s="94"/>
      <c r="AB56" s="94"/>
      <c r="AC56" s="94"/>
    </row>
    <row r="57" spans="1:29" s="10" customFormat="1" ht="12.6" customHeight="1" x14ac:dyDescent="0.2">
      <c r="A57" s="201" t="s">
        <v>75</v>
      </c>
      <c r="B57" s="183"/>
      <c r="C57" s="19"/>
      <c r="D57" s="158">
        <f t="shared" si="20"/>
        <v>0</v>
      </c>
      <c r="E57" s="19">
        <f>$D57/E$5</f>
        <v>0</v>
      </c>
      <c r="F57" s="19">
        <f t="shared" ref="F57:O71" si="21">$D57/F$5</f>
        <v>0</v>
      </c>
      <c r="G57" s="19">
        <f t="shared" si="21"/>
        <v>0</v>
      </c>
      <c r="H57" s="19">
        <f t="shared" si="21"/>
        <v>0</v>
      </c>
      <c r="I57" s="19">
        <f t="shared" si="21"/>
        <v>0</v>
      </c>
      <c r="J57" s="19">
        <f t="shared" si="21"/>
        <v>0</v>
      </c>
      <c r="K57" s="19">
        <f t="shared" si="21"/>
        <v>0</v>
      </c>
      <c r="L57" s="19">
        <f t="shared" si="21"/>
        <v>0</v>
      </c>
      <c r="M57" s="19">
        <f t="shared" si="21"/>
        <v>0</v>
      </c>
      <c r="N57" s="19">
        <f t="shared" si="21"/>
        <v>0</v>
      </c>
      <c r="O57" s="19">
        <f t="shared" si="21"/>
        <v>0</v>
      </c>
      <c r="P57" s="19"/>
      <c r="Q57" s="18"/>
      <c r="R57" s="136"/>
      <c r="S57" s="137"/>
      <c r="U57" s="94"/>
      <c r="V57" s="94"/>
      <c r="W57" s="94"/>
      <c r="X57" s="94"/>
      <c r="Y57" s="94"/>
      <c r="Z57" s="94"/>
      <c r="AA57" s="94"/>
      <c r="AB57" s="94"/>
      <c r="AC57" s="94"/>
    </row>
    <row r="58" spans="1:29" s="10" customFormat="1" ht="12.6" customHeight="1" x14ac:dyDescent="0.2">
      <c r="A58" s="201"/>
      <c r="B58" s="183" t="s">
        <v>116</v>
      </c>
      <c r="C58" s="19"/>
      <c r="D58" s="158">
        <f>55+5</f>
        <v>60</v>
      </c>
      <c r="E58" s="19">
        <f t="shared" ref="E58:E71" si="22">$D58/E$5</f>
        <v>4</v>
      </c>
      <c r="F58" s="19">
        <f t="shared" si="21"/>
        <v>2.0689655172413794</v>
      </c>
      <c r="G58" s="19">
        <f t="shared" si="21"/>
        <v>1.5384615384615385</v>
      </c>
      <c r="H58" s="19">
        <f t="shared" si="21"/>
        <v>12</v>
      </c>
      <c r="I58" s="19">
        <f t="shared" si="21"/>
        <v>10</v>
      </c>
      <c r="J58" s="19">
        <f t="shared" si="21"/>
        <v>8.5714285714285712</v>
      </c>
      <c r="K58" s="19">
        <f t="shared" si="21"/>
        <v>7.5</v>
      </c>
      <c r="L58" s="19">
        <f t="shared" si="21"/>
        <v>6.666666666666667</v>
      </c>
      <c r="M58" s="19">
        <f t="shared" si="21"/>
        <v>6</v>
      </c>
      <c r="N58" s="19">
        <f t="shared" si="21"/>
        <v>5.4545454545454541</v>
      </c>
      <c r="O58" s="19">
        <f t="shared" si="21"/>
        <v>5</v>
      </c>
      <c r="P58" s="19"/>
      <c r="Q58" s="18"/>
      <c r="R58" s="136"/>
      <c r="S58" s="137"/>
      <c r="U58" s="94"/>
      <c r="V58" s="94"/>
      <c r="W58" s="94"/>
      <c r="X58" s="94"/>
      <c r="Y58" s="94"/>
      <c r="Z58" s="94"/>
      <c r="AA58" s="94"/>
      <c r="AB58" s="94"/>
      <c r="AC58" s="94"/>
    </row>
    <row r="59" spans="1:29" s="10" customFormat="1" ht="12.6" customHeight="1" x14ac:dyDescent="0.2">
      <c r="A59" s="201"/>
      <c r="B59" s="183" t="s">
        <v>134</v>
      </c>
      <c r="C59" s="19"/>
      <c r="D59" s="158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8"/>
      <c r="R59" s="136"/>
      <c r="S59" s="137"/>
      <c r="U59" s="94"/>
      <c r="V59" s="94"/>
      <c r="W59" s="94"/>
      <c r="X59" s="94"/>
      <c r="Y59" s="94"/>
      <c r="Z59" s="94"/>
      <c r="AA59" s="94"/>
      <c r="AB59" s="94"/>
      <c r="AC59" s="94"/>
    </row>
    <row r="60" spans="1:29" s="10" customFormat="1" ht="12.6" customHeight="1" x14ac:dyDescent="0.2">
      <c r="A60" s="201"/>
      <c r="B60" s="183" t="s">
        <v>118</v>
      </c>
      <c r="C60" s="19"/>
      <c r="D60" s="158">
        <v>350</v>
      </c>
      <c r="E60" s="19">
        <f t="shared" si="22"/>
        <v>23.333333333333332</v>
      </c>
      <c r="F60" s="19"/>
      <c r="G60" s="19"/>
      <c r="H60" s="19">
        <f t="shared" si="21"/>
        <v>70</v>
      </c>
      <c r="I60" s="19">
        <f t="shared" si="21"/>
        <v>58.333333333333336</v>
      </c>
      <c r="J60" s="19">
        <f t="shared" si="21"/>
        <v>50</v>
      </c>
      <c r="K60" s="19">
        <f t="shared" si="21"/>
        <v>43.75</v>
      </c>
      <c r="L60" s="19">
        <f t="shared" si="21"/>
        <v>38.888888888888886</v>
      </c>
      <c r="M60" s="19">
        <f t="shared" si="21"/>
        <v>35</v>
      </c>
      <c r="N60" s="19">
        <f t="shared" si="21"/>
        <v>31.818181818181817</v>
      </c>
      <c r="O60" s="19">
        <f t="shared" si="21"/>
        <v>29.166666666666668</v>
      </c>
      <c r="P60" s="19"/>
      <c r="Q60" s="18"/>
      <c r="R60" s="136"/>
      <c r="S60" s="137"/>
      <c r="U60" s="94"/>
      <c r="V60" s="94"/>
      <c r="W60" s="94"/>
      <c r="X60" s="94"/>
      <c r="Y60" s="94"/>
      <c r="Z60" s="94"/>
      <c r="AA60" s="94"/>
      <c r="AB60" s="94"/>
      <c r="AC60" s="94"/>
    </row>
    <row r="61" spans="1:29" s="10" customFormat="1" ht="12.6" customHeight="1" x14ac:dyDescent="0.2">
      <c r="A61" s="201"/>
      <c r="B61" s="183" t="s">
        <v>119</v>
      </c>
      <c r="C61" s="19"/>
      <c r="D61" s="158">
        <v>380</v>
      </c>
      <c r="E61" s="19"/>
      <c r="F61" s="19">
        <f t="shared" si="21"/>
        <v>13.103448275862069</v>
      </c>
      <c r="G61" s="19"/>
      <c r="H61" s="19">
        <f t="shared" si="21"/>
        <v>76</v>
      </c>
      <c r="I61" s="19">
        <f t="shared" si="21"/>
        <v>63.333333333333336</v>
      </c>
      <c r="J61" s="19">
        <f t="shared" si="21"/>
        <v>54.285714285714285</v>
      </c>
      <c r="K61" s="19">
        <f t="shared" si="21"/>
        <v>47.5</v>
      </c>
      <c r="L61" s="19">
        <f t="shared" si="21"/>
        <v>42.222222222222221</v>
      </c>
      <c r="M61" s="19">
        <f t="shared" si="21"/>
        <v>38</v>
      </c>
      <c r="N61" s="19">
        <f t="shared" si="21"/>
        <v>34.545454545454547</v>
      </c>
      <c r="O61" s="19">
        <f t="shared" si="21"/>
        <v>31.666666666666668</v>
      </c>
      <c r="P61" s="19"/>
      <c r="Q61" s="18"/>
      <c r="R61" s="136"/>
      <c r="S61" s="137"/>
      <c r="U61" s="94"/>
      <c r="V61" s="94"/>
      <c r="W61" s="94"/>
      <c r="X61" s="94"/>
      <c r="Y61" s="94"/>
      <c r="Z61" s="94"/>
      <c r="AA61" s="94"/>
      <c r="AB61" s="94"/>
      <c r="AC61" s="94"/>
    </row>
    <row r="62" spans="1:29" s="10" customFormat="1" ht="12.6" customHeight="1" x14ac:dyDescent="0.2">
      <c r="A62" s="201"/>
      <c r="B62" s="183" t="s">
        <v>120</v>
      </c>
      <c r="C62" s="19"/>
      <c r="D62" s="158">
        <v>380</v>
      </c>
      <c r="E62" s="19"/>
      <c r="F62" s="19"/>
      <c r="G62" s="19">
        <f t="shared" si="21"/>
        <v>9.7435897435897427</v>
      </c>
      <c r="H62" s="19">
        <f t="shared" si="21"/>
        <v>76</v>
      </c>
      <c r="I62" s="19">
        <f t="shared" si="21"/>
        <v>63.333333333333336</v>
      </c>
      <c r="J62" s="19">
        <f t="shared" si="21"/>
        <v>54.285714285714285</v>
      </c>
      <c r="K62" s="19">
        <f t="shared" si="21"/>
        <v>47.5</v>
      </c>
      <c r="L62" s="19">
        <f t="shared" si="21"/>
        <v>42.222222222222221</v>
      </c>
      <c r="M62" s="19">
        <f t="shared" si="21"/>
        <v>38</v>
      </c>
      <c r="N62" s="19">
        <f t="shared" si="21"/>
        <v>34.545454545454547</v>
      </c>
      <c r="O62" s="19">
        <f t="shared" si="21"/>
        <v>31.666666666666668</v>
      </c>
      <c r="P62" s="19"/>
      <c r="Q62" s="18"/>
      <c r="R62" s="136"/>
      <c r="S62" s="137"/>
      <c r="U62" s="94"/>
      <c r="V62" s="94"/>
      <c r="W62" s="94"/>
      <c r="X62" s="94"/>
      <c r="Y62" s="94"/>
      <c r="Z62" s="94"/>
      <c r="AA62" s="94"/>
      <c r="AB62" s="94"/>
      <c r="AC62" s="94"/>
    </row>
    <row r="63" spans="1:29" s="10" customFormat="1" ht="12.6" customHeight="1" x14ac:dyDescent="0.2">
      <c r="A63" s="201"/>
      <c r="B63" s="183"/>
      <c r="C63" s="19"/>
      <c r="D63" s="158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8"/>
      <c r="R63" s="136"/>
      <c r="S63" s="137"/>
      <c r="U63" s="94"/>
      <c r="V63" s="94"/>
      <c r="W63" s="94"/>
      <c r="X63" s="94"/>
      <c r="Y63" s="94"/>
      <c r="Z63" s="94"/>
      <c r="AA63" s="94"/>
      <c r="AB63" s="94"/>
      <c r="AC63" s="94"/>
    </row>
    <row r="64" spans="1:29" s="10" customFormat="1" ht="12.6" customHeight="1" x14ac:dyDescent="0.2">
      <c r="A64" s="201"/>
      <c r="B64" s="183" t="s">
        <v>117</v>
      </c>
      <c r="C64" s="19"/>
      <c r="D64" s="158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8"/>
      <c r="R64" s="136"/>
      <c r="S64" s="137"/>
      <c r="U64" s="94"/>
      <c r="V64" s="94"/>
      <c r="W64" s="94"/>
      <c r="X64" s="94"/>
      <c r="Y64" s="94"/>
      <c r="Z64" s="94"/>
      <c r="AA64" s="94"/>
      <c r="AB64" s="94"/>
      <c r="AC64" s="94"/>
    </row>
    <row r="65" spans="1:29" s="10" customFormat="1" ht="12.6" customHeight="1" x14ac:dyDescent="0.2">
      <c r="A65" s="201"/>
      <c r="B65" s="183" t="s">
        <v>121</v>
      </c>
      <c r="C65" s="19"/>
      <c r="D65" s="158">
        <f>20*2</f>
        <v>40</v>
      </c>
      <c r="E65" s="19">
        <f t="shared" ref="E65" si="23">$D65/E$5</f>
        <v>2.6666666666666665</v>
      </c>
      <c r="F65" s="19"/>
      <c r="G65" s="19"/>
      <c r="H65" s="19">
        <f t="shared" ref="G65:O67" si="24">$D65/H$5</f>
        <v>8</v>
      </c>
      <c r="I65" s="19">
        <f t="shared" si="24"/>
        <v>6.666666666666667</v>
      </c>
      <c r="J65" s="19">
        <f t="shared" si="24"/>
        <v>5.7142857142857144</v>
      </c>
      <c r="K65" s="19">
        <f t="shared" si="24"/>
        <v>5</v>
      </c>
      <c r="L65" s="19">
        <f t="shared" si="24"/>
        <v>4.4444444444444446</v>
      </c>
      <c r="M65" s="19">
        <f t="shared" si="24"/>
        <v>4</v>
      </c>
      <c r="N65" s="19">
        <f t="shared" si="24"/>
        <v>3.6363636363636362</v>
      </c>
      <c r="O65" s="19">
        <f t="shared" si="24"/>
        <v>3.3333333333333335</v>
      </c>
      <c r="P65" s="19"/>
      <c r="Q65" s="18"/>
      <c r="R65" s="136"/>
      <c r="S65" s="137"/>
      <c r="U65" s="94"/>
      <c r="V65" s="94"/>
      <c r="W65" s="94"/>
      <c r="X65" s="94"/>
      <c r="Y65" s="94"/>
      <c r="Z65" s="94"/>
      <c r="AA65" s="94"/>
      <c r="AB65" s="94"/>
      <c r="AC65" s="94"/>
    </row>
    <row r="66" spans="1:29" s="10" customFormat="1" ht="12.6" customHeight="1" x14ac:dyDescent="0.2">
      <c r="A66" s="201"/>
      <c r="B66" s="183" t="s">
        <v>122</v>
      </c>
      <c r="C66" s="19"/>
      <c r="D66" s="158">
        <f>20*4</f>
        <v>80</v>
      </c>
      <c r="E66" s="19"/>
      <c r="F66" s="19">
        <f>$D66/F$5</f>
        <v>2.7586206896551726</v>
      </c>
      <c r="G66" s="19"/>
      <c r="H66" s="19">
        <f>$D66/H$5</f>
        <v>16</v>
      </c>
      <c r="I66" s="19">
        <f t="shared" si="24"/>
        <v>13.333333333333334</v>
      </c>
      <c r="J66" s="19">
        <f t="shared" si="24"/>
        <v>11.428571428571429</v>
      </c>
      <c r="K66" s="19">
        <f t="shared" si="24"/>
        <v>10</v>
      </c>
      <c r="L66" s="19">
        <f t="shared" si="24"/>
        <v>8.8888888888888893</v>
      </c>
      <c r="M66" s="19">
        <f t="shared" si="24"/>
        <v>8</v>
      </c>
      <c r="N66" s="19">
        <f t="shared" si="24"/>
        <v>7.2727272727272725</v>
      </c>
      <c r="O66" s="19">
        <f t="shared" si="24"/>
        <v>6.666666666666667</v>
      </c>
      <c r="P66" s="19"/>
      <c r="Q66" s="18"/>
      <c r="R66" s="136"/>
      <c r="S66" s="137"/>
      <c r="U66" s="94"/>
      <c r="V66" s="94"/>
      <c r="W66" s="94"/>
      <c r="X66" s="94"/>
      <c r="Y66" s="94"/>
      <c r="Z66" s="94"/>
      <c r="AA66" s="94"/>
      <c r="AB66" s="94"/>
      <c r="AC66" s="94"/>
    </row>
    <row r="67" spans="1:29" s="10" customFormat="1" ht="12.6" customHeight="1" x14ac:dyDescent="0.2">
      <c r="A67" s="201"/>
      <c r="B67" s="183" t="s">
        <v>123</v>
      </c>
      <c r="C67" s="19"/>
      <c r="D67" s="158">
        <f>20*5</f>
        <v>100</v>
      </c>
      <c r="E67" s="19"/>
      <c r="F67" s="19"/>
      <c r="G67" s="19">
        <f t="shared" si="24"/>
        <v>2.5641025641025643</v>
      </c>
      <c r="H67" s="19">
        <f t="shared" si="24"/>
        <v>20</v>
      </c>
      <c r="I67" s="19">
        <f t="shared" si="24"/>
        <v>16.666666666666668</v>
      </c>
      <c r="J67" s="19">
        <f t="shared" si="24"/>
        <v>14.285714285714286</v>
      </c>
      <c r="K67" s="19">
        <f t="shared" si="24"/>
        <v>12.5</v>
      </c>
      <c r="L67" s="19">
        <f t="shared" si="24"/>
        <v>11.111111111111111</v>
      </c>
      <c r="M67" s="19">
        <f t="shared" si="24"/>
        <v>10</v>
      </c>
      <c r="N67" s="19">
        <f t="shared" si="24"/>
        <v>9.0909090909090917</v>
      </c>
      <c r="O67" s="19">
        <f t="shared" si="24"/>
        <v>8.3333333333333339</v>
      </c>
      <c r="P67" s="19"/>
      <c r="Q67" s="18"/>
      <c r="R67" s="136"/>
      <c r="S67" s="137"/>
      <c r="U67" s="94"/>
      <c r="V67" s="94"/>
      <c r="W67" s="94"/>
      <c r="X67" s="94"/>
      <c r="Y67" s="94"/>
      <c r="Z67" s="94"/>
      <c r="AA67" s="94"/>
      <c r="AB67" s="94"/>
      <c r="AC67" s="94"/>
    </row>
    <row r="68" spans="1:29" s="10" customFormat="1" ht="12.6" customHeight="1" x14ac:dyDescent="0.2">
      <c r="A68" s="201"/>
      <c r="B68" s="183" t="s">
        <v>145</v>
      </c>
      <c r="C68" s="19"/>
      <c r="D68" s="158">
        <v>100</v>
      </c>
      <c r="E68" s="19"/>
      <c r="F68" s="19">
        <f t="shared" ref="F68:G68" si="25">$D68/F$5</f>
        <v>3.4482758620689653</v>
      </c>
      <c r="G68" s="19">
        <f t="shared" si="25"/>
        <v>2.5641025641025643</v>
      </c>
      <c r="H68" s="19">
        <f t="shared" ref="H68:O68" si="26">$D68/H$5</f>
        <v>20</v>
      </c>
      <c r="I68" s="19">
        <f t="shared" si="26"/>
        <v>16.666666666666668</v>
      </c>
      <c r="J68" s="19">
        <f t="shared" si="26"/>
        <v>14.285714285714286</v>
      </c>
      <c r="K68" s="19">
        <f t="shared" si="26"/>
        <v>12.5</v>
      </c>
      <c r="L68" s="19">
        <f t="shared" si="26"/>
        <v>11.111111111111111</v>
      </c>
      <c r="M68" s="19">
        <f t="shared" si="26"/>
        <v>10</v>
      </c>
      <c r="N68" s="19">
        <f t="shared" si="26"/>
        <v>9.0909090909090917</v>
      </c>
      <c r="O68" s="19">
        <f t="shared" si="26"/>
        <v>8.3333333333333339</v>
      </c>
      <c r="P68" s="19"/>
      <c r="Q68" s="18"/>
      <c r="R68" s="136"/>
      <c r="S68" s="137"/>
      <c r="U68" s="94"/>
      <c r="V68" s="94"/>
      <c r="W68" s="94"/>
      <c r="X68" s="94"/>
      <c r="Y68" s="94"/>
      <c r="Z68" s="94"/>
      <c r="AA68" s="94"/>
      <c r="AB68" s="94"/>
      <c r="AC68" s="94"/>
    </row>
    <row r="69" spans="1:29" s="10" customFormat="1" ht="12.6" customHeight="1" x14ac:dyDescent="0.2">
      <c r="A69" s="201"/>
      <c r="B69" s="183" t="s">
        <v>151</v>
      </c>
      <c r="C69" s="19"/>
      <c r="D69" s="158">
        <v>80</v>
      </c>
      <c r="E69" s="19">
        <f t="shared" si="22"/>
        <v>5.333333333333333</v>
      </c>
      <c r="F69" s="19"/>
      <c r="G69" s="19"/>
      <c r="H69" s="19">
        <f t="shared" si="21"/>
        <v>16</v>
      </c>
      <c r="I69" s="19">
        <f t="shared" si="21"/>
        <v>13.333333333333334</v>
      </c>
      <c r="J69" s="19">
        <f t="shared" si="21"/>
        <v>11.428571428571429</v>
      </c>
      <c r="K69" s="19">
        <f t="shared" si="21"/>
        <v>10</v>
      </c>
      <c r="L69" s="19">
        <f t="shared" si="21"/>
        <v>8.8888888888888893</v>
      </c>
      <c r="M69" s="19">
        <f t="shared" si="21"/>
        <v>8</v>
      </c>
      <c r="N69" s="19">
        <f t="shared" si="21"/>
        <v>7.2727272727272725</v>
      </c>
      <c r="O69" s="19">
        <f t="shared" si="21"/>
        <v>6.666666666666667</v>
      </c>
      <c r="P69" s="19"/>
      <c r="Q69" s="18"/>
      <c r="R69" s="136"/>
      <c r="S69" s="137"/>
      <c r="U69" s="94"/>
      <c r="V69" s="94"/>
      <c r="W69" s="94"/>
      <c r="X69" s="94"/>
      <c r="Y69" s="94"/>
      <c r="Z69" s="94"/>
      <c r="AA69" s="94"/>
      <c r="AB69" s="94"/>
      <c r="AC69" s="94"/>
    </row>
    <row r="70" spans="1:29" s="10" customFormat="1" ht="12.6" customHeight="1" x14ac:dyDescent="0.2">
      <c r="A70" s="201"/>
      <c r="B70" s="183"/>
      <c r="C70" s="19"/>
      <c r="D70" s="158">
        <f t="shared" si="20"/>
        <v>0</v>
      </c>
      <c r="E70" s="19">
        <f t="shared" si="22"/>
        <v>0</v>
      </c>
      <c r="F70" s="19">
        <f t="shared" si="21"/>
        <v>0</v>
      </c>
      <c r="G70" s="19">
        <f t="shared" si="21"/>
        <v>0</v>
      </c>
      <c r="H70" s="19">
        <f t="shared" si="21"/>
        <v>0</v>
      </c>
      <c r="I70" s="19">
        <f t="shared" si="21"/>
        <v>0</v>
      </c>
      <c r="J70" s="19">
        <f t="shared" si="21"/>
        <v>0</v>
      </c>
      <c r="K70" s="19">
        <f t="shared" si="21"/>
        <v>0</v>
      </c>
      <c r="L70" s="19">
        <f t="shared" si="21"/>
        <v>0</v>
      </c>
      <c r="M70" s="19">
        <f t="shared" si="21"/>
        <v>0</v>
      </c>
      <c r="N70" s="19">
        <f t="shared" si="21"/>
        <v>0</v>
      </c>
      <c r="O70" s="19">
        <f t="shared" si="21"/>
        <v>0</v>
      </c>
      <c r="P70" s="19"/>
      <c r="Q70" s="18"/>
      <c r="R70" s="136"/>
      <c r="S70" s="137"/>
      <c r="U70" s="94"/>
      <c r="V70" s="94"/>
      <c r="W70" s="94"/>
      <c r="X70" s="94"/>
      <c r="Y70" s="94"/>
      <c r="Z70" s="94"/>
      <c r="AA70" s="94"/>
      <c r="AB70" s="94"/>
      <c r="AC70" s="94"/>
    </row>
    <row r="71" spans="1:29" s="10" customFormat="1" ht="12.6" customHeight="1" x14ac:dyDescent="0.2">
      <c r="A71" s="201"/>
      <c r="B71" s="183"/>
      <c r="C71" s="19"/>
      <c r="D71" s="158">
        <f t="shared" si="20"/>
        <v>0</v>
      </c>
      <c r="E71" s="19">
        <f t="shared" si="22"/>
        <v>0</v>
      </c>
      <c r="F71" s="19">
        <f t="shared" si="21"/>
        <v>0</v>
      </c>
      <c r="G71" s="19">
        <f t="shared" si="21"/>
        <v>0</v>
      </c>
      <c r="H71" s="19">
        <f t="shared" si="21"/>
        <v>0</v>
      </c>
      <c r="I71" s="19">
        <f t="shared" si="21"/>
        <v>0</v>
      </c>
      <c r="J71" s="19">
        <f t="shared" si="21"/>
        <v>0</v>
      </c>
      <c r="K71" s="19">
        <f t="shared" si="21"/>
        <v>0</v>
      </c>
      <c r="L71" s="19">
        <f t="shared" si="21"/>
        <v>0</v>
      </c>
      <c r="M71" s="19">
        <f t="shared" si="21"/>
        <v>0</v>
      </c>
      <c r="N71" s="19">
        <f t="shared" si="21"/>
        <v>0</v>
      </c>
      <c r="O71" s="19">
        <f t="shared" si="21"/>
        <v>0</v>
      </c>
      <c r="P71" s="19"/>
      <c r="Q71" s="18"/>
      <c r="R71" s="136"/>
      <c r="S71" s="137"/>
      <c r="U71" s="94"/>
      <c r="V71" s="94"/>
      <c r="W71" s="94"/>
      <c r="X71" s="94"/>
      <c r="Y71" s="94"/>
      <c r="Z71" s="94"/>
      <c r="AA71" s="94"/>
      <c r="AB71" s="94"/>
      <c r="AC71" s="94"/>
    </row>
    <row r="72" spans="1:29" s="10" customFormat="1" ht="12.6" customHeight="1" x14ac:dyDescent="0.2">
      <c r="A72" s="159" t="s">
        <v>81</v>
      </c>
      <c r="B72" s="170" t="s">
        <v>135</v>
      </c>
      <c r="C72" s="167"/>
      <c r="D72" s="162"/>
      <c r="E72" s="162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8"/>
      <c r="R72" s="139"/>
      <c r="S72" s="139"/>
      <c r="U72" s="94"/>
      <c r="V72" s="94"/>
      <c r="W72" s="94"/>
      <c r="X72" s="94"/>
      <c r="Y72" s="94"/>
      <c r="Z72" s="94"/>
      <c r="AA72" s="94"/>
      <c r="AB72" s="94"/>
      <c r="AC72" s="94"/>
    </row>
    <row r="73" spans="1:29" s="10" customFormat="1" ht="12.6" customHeight="1" x14ac:dyDescent="0.2">
      <c r="A73" s="200" t="s">
        <v>74</v>
      </c>
      <c r="B73" s="188"/>
      <c r="C73" s="19"/>
      <c r="D73" s="158">
        <f>$C73/$Q$3</f>
        <v>0</v>
      </c>
      <c r="E73" s="19">
        <f>$D73</f>
        <v>0</v>
      </c>
      <c r="F73" s="19">
        <f t="shared" ref="F73:P77" si="27">$D73</f>
        <v>0</v>
      </c>
      <c r="G73" s="19">
        <f t="shared" si="27"/>
        <v>0</v>
      </c>
      <c r="H73" s="19">
        <f t="shared" si="27"/>
        <v>0</v>
      </c>
      <c r="I73" s="19">
        <f t="shared" si="27"/>
        <v>0</v>
      </c>
      <c r="J73" s="19">
        <f t="shared" si="27"/>
        <v>0</v>
      </c>
      <c r="K73" s="19">
        <f t="shared" si="27"/>
        <v>0</v>
      </c>
      <c r="L73" s="19">
        <f t="shared" si="27"/>
        <v>0</v>
      </c>
      <c r="M73" s="19">
        <f t="shared" si="27"/>
        <v>0</v>
      </c>
      <c r="N73" s="19">
        <f t="shared" si="27"/>
        <v>0</v>
      </c>
      <c r="O73" s="19">
        <f t="shared" si="27"/>
        <v>0</v>
      </c>
      <c r="P73" s="19">
        <f t="shared" si="27"/>
        <v>0</v>
      </c>
      <c r="Q73" s="18"/>
      <c r="R73" s="136"/>
      <c r="S73" s="137"/>
      <c r="U73" s="94"/>
      <c r="V73" s="94"/>
      <c r="W73" s="94"/>
      <c r="X73" s="94"/>
      <c r="Y73" s="94"/>
      <c r="Z73" s="94"/>
      <c r="AA73" s="94"/>
      <c r="AB73" s="94"/>
      <c r="AC73" s="94"/>
    </row>
    <row r="74" spans="1:29" s="10" customFormat="1" ht="12.6" customHeight="1" x14ac:dyDescent="0.2">
      <c r="A74" s="200"/>
      <c r="B74" s="188" t="s">
        <v>140</v>
      </c>
      <c r="C74" s="19"/>
      <c r="D74" s="158">
        <v>15</v>
      </c>
      <c r="E74" s="19">
        <f t="shared" ref="E74:E76" si="28">$D74</f>
        <v>15</v>
      </c>
      <c r="F74" s="19">
        <f t="shared" si="27"/>
        <v>15</v>
      </c>
      <c r="G74" s="19">
        <f t="shared" si="27"/>
        <v>15</v>
      </c>
      <c r="H74" s="19">
        <f t="shared" si="27"/>
        <v>15</v>
      </c>
      <c r="I74" s="19">
        <f t="shared" si="27"/>
        <v>15</v>
      </c>
      <c r="J74" s="19">
        <f t="shared" si="27"/>
        <v>15</v>
      </c>
      <c r="K74" s="19">
        <f t="shared" si="27"/>
        <v>15</v>
      </c>
      <c r="L74" s="19">
        <f t="shared" si="27"/>
        <v>15</v>
      </c>
      <c r="M74" s="19">
        <f t="shared" si="27"/>
        <v>15</v>
      </c>
      <c r="N74" s="19">
        <f t="shared" si="27"/>
        <v>15</v>
      </c>
      <c r="O74" s="19">
        <f t="shared" si="27"/>
        <v>15</v>
      </c>
      <c r="P74" s="19">
        <f t="shared" si="27"/>
        <v>15</v>
      </c>
      <c r="Q74" s="18"/>
      <c r="R74" s="136"/>
      <c r="S74" s="137"/>
      <c r="U74" s="94"/>
      <c r="V74" s="94"/>
      <c r="W74" s="94"/>
      <c r="X74" s="94"/>
      <c r="Y74" s="94"/>
      <c r="Z74" s="94"/>
      <c r="AA74" s="94"/>
      <c r="AB74" s="94"/>
      <c r="AC74" s="94"/>
    </row>
    <row r="75" spans="1:29" s="10" customFormat="1" ht="12.6" customHeight="1" x14ac:dyDescent="0.2">
      <c r="A75" s="200"/>
      <c r="B75" s="183" t="s">
        <v>137</v>
      </c>
      <c r="C75" s="19"/>
      <c r="D75" s="158">
        <v>8</v>
      </c>
      <c r="E75" s="19">
        <f>$D75</f>
        <v>8</v>
      </c>
      <c r="F75" s="19">
        <f>$D75</f>
        <v>8</v>
      </c>
      <c r="G75" s="19">
        <f>$D75</f>
        <v>8</v>
      </c>
      <c r="H75" s="19">
        <f t="shared" si="27"/>
        <v>8</v>
      </c>
      <c r="I75" s="19">
        <f t="shared" si="27"/>
        <v>8</v>
      </c>
      <c r="J75" s="19">
        <f t="shared" si="27"/>
        <v>8</v>
      </c>
      <c r="K75" s="19">
        <f t="shared" si="27"/>
        <v>8</v>
      </c>
      <c r="L75" s="19">
        <f t="shared" si="27"/>
        <v>8</v>
      </c>
      <c r="M75" s="19">
        <f t="shared" si="27"/>
        <v>8</v>
      </c>
      <c r="N75" s="19">
        <f t="shared" si="27"/>
        <v>8</v>
      </c>
      <c r="O75" s="19">
        <f t="shared" si="27"/>
        <v>8</v>
      </c>
      <c r="P75" s="19">
        <f t="shared" si="27"/>
        <v>8</v>
      </c>
      <c r="Q75" s="18"/>
      <c r="R75" s="136"/>
      <c r="S75" s="137"/>
      <c r="U75" s="94"/>
      <c r="V75" s="94"/>
      <c r="W75" s="94"/>
      <c r="X75" s="94"/>
      <c r="Y75" s="94"/>
      <c r="Z75" s="94"/>
      <c r="AA75" s="94"/>
      <c r="AB75" s="94"/>
      <c r="AC75" s="94"/>
    </row>
    <row r="76" spans="1:29" s="10" customFormat="1" ht="12.6" customHeight="1" x14ac:dyDescent="0.2">
      <c r="A76" s="200"/>
      <c r="B76" s="188" t="s">
        <v>115</v>
      </c>
      <c r="C76" s="19"/>
      <c r="D76" s="158">
        <v>23</v>
      </c>
      <c r="E76" s="19">
        <f t="shared" si="28"/>
        <v>23</v>
      </c>
      <c r="F76" s="19">
        <f t="shared" si="27"/>
        <v>23</v>
      </c>
      <c r="G76" s="19">
        <f t="shared" si="27"/>
        <v>23</v>
      </c>
      <c r="H76" s="19">
        <f t="shared" si="27"/>
        <v>23</v>
      </c>
      <c r="I76" s="19">
        <f t="shared" si="27"/>
        <v>23</v>
      </c>
      <c r="J76" s="19">
        <f t="shared" si="27"/>
        <v>23</v>
      </c>
      <c r="K76" s="19">
        <f t="shared" si="27"/>
        <v>23</v>
      </c>
      <c r="L76" s="19">
        <f t="shared" si="27"/>
        <v>23</v>
      </c>
      <c r="M76" s="19">
        <f t="shared" si="27"/>
        <v>23</v>
      </c>
      <c r="N76" s="19">
        <f t="shared" si="27"/>
        <v>23</v>
      </c>
      <c r="O76" s="19">
        <f t="shared" si="27"/>
        <v>23</v>
      </c>
      <c r="P76" s="19">
        <f t="shared" si="27"/>
        <v>23</v>
      </c>
      <c r="Q76" s="18"/>
      <c r="R76" s="136"/>
      <c r="S76" s="137"/>
      <c r="U76" s="94"/>
      <c r="V76" s="94"/>
      <c r="W76" s="94"/>
      <c r="X76" s="94"/>
      <c r="Y76" s="94"/>
      <c r="Z76" s="94"/>
      <c r="AA76" s="94"/>
      <c r="AB76" s="94"/>
      <c r="AC76" s="94"/>
    </row>
    <row r="77" spans="1:29" s="10" customFormat="1" ht="12.6" customHeight="1" x14ac:dyDescent="0.2">
      <c r="A77" s="200"/>
      <c r="B77" s="183"/>
      <c r="C77" s="19"/>
      <c r="D77" s="158">
        <f t="shared" ref="D77:D83" si="29">$C77/$Q$3</f>
        <v>0</v>
      </c>
      <c r="E77" s="19">
        <f>$D77</f>
        <v>0</v>
      </c>
      <c r="F77" s="19">
        <f>$D77</f>
        <v>0</v>
      </c>
      <c r="G77" s="19">
        <f>$D77</f>
        <v>0</v>
      </c>
      <c r="H77" s="19">
        <f t="shared" si="27"/>
        <v>0</v>
      </c>
      <c r="I77" s="19">
        <f t="shared" si="27"/>
        <v>0</v>
      </c>
      <c r="J77" s="19">
        <f t="shared" si="27"/>
        <v>0</v>
      </c>
      <c r="K77" s="19">
        <f t="shared" si="27"/>
        <v>0</v>
      </c>
      <c r="L77" s="19">
        <f t="shared" si="27"/>
        <v>0</v>
      </c>
      <c r="M77" s="19">
        <f t="shared" si="27"/>
        <v>0</v>
      </c>
      <c r="N77" s="19">
        <f t="shared" si="27"/>
        <v>0</v>
      </c>
      <c r="O77" s="19">
        <f t="shared" si="27"/>
        <v>0</v>
      </c>
      <c r="P77" s="19">
        <f t="shared" si="27"/>
        <v>0</v>
      </c>
      <c r="Q77" s="18"/>
      <c r="R77" s="136"/>
      <c r="S77" s="137"/>
      <c r="U77" s="94"/>
      <c r="V77" s="94"/>
      <c r="W77" s="94"/>
      <c r="X77" s="94"/>
      <c r="Y77" s="94"/>
      <c r="Z77" s="94"/>
      <c r="AA77" s="94"/>
      <c r="AB77" s="94"/>
      <c r="AC77" s="94"/>
    </row>
    <row r="78" spans="1:29" s="10" customFormat="1" ht="12.6" customHeight="1" x14ac:dyDescent="0.2">
      <c r="A78" s="201" t="s">
        <v>75</v>
      </c>
      <c r="B78" s="183"/>
      <c r="C78" s="19"/>
      <c r="D78" s="158">
        <f t="shared" si="29"/>
        <v>0</v>
      </c>
      <c r="E78" s="19">
        <f>$D78/E$5</f>
        <v>0</v>
      </c>
      <c r="F78" s="19">
        <f t="shared" ref="F78:O83" si="30">$D78/F$5</f>
        <v>0</v>
      </c>
      <c r="G78" s="19">
        <f t="shared" si="30"/>
        <v>0</v>
      </c>
      <c r="H78" s="19">
        <f t="shared" si="30"/>
        <v>0</v>
      </c>
      <c r="I78" s="19">
        <f t="shared" si="30"/>
        <v>0</v>
      </c>
      <c r="J78" s="19">
        <f t="shared" si="30"/>
        <v>0</v>
      </c>
      <c r="K78" s="19">
        <f t="shared" si="30"/>
        <v>0</v>
      </c>
      <c r="L78" s="19">
        <f t="shared" si="30"/>
        <v>0</v>
      </c>
      <c r="M78" s="19">
        <f t="shared" si="30"/>
        <v>0</v>
      </c>
      <c r="N78" s="19">
        <f t="shared" si="30"/>
        <v>0</v>
      </c>
      <c r="O78" s="19">
        <f t="shared" si="30"/>
        <v>0</v>
      </c>
      <c r="P78" s="19"/>
      <c r="Q78" s="18"/>
      <c r="R78" s="136"/>
      <c r="S78" s="137"/>
      <c r="U78" s="94"/>
      <c r="V78" s="94"/>
      <c r="W78" s="94"/>
      <c r="X78" s="94"/>
      <c r="Y78" s="94"/>
      <c r="Z78" s="94"/>
      <c r="AA78" s="94"/>
      <c r="AB78" s="94"/>
      <c r="AC78" s="94"/>
    </row>
    <row r="79" spans="1:29" s="10" customFormat="1" ht="12.6" customHeight="1" x14ac:dyDescent="0.2">
      <c r="A79" s="201"/>
      <c r="B79" s="183" t="s">
        <v>116</v>
      </c>
      <c r="C79" s="19"/>
      <c r="D79" s="158">
        <f>75+5</f>
        <v>80</v>
      </c>
      <c r="E79" s="19">
        <f t="shared" ref="E79:E83" si="31">$D79/E$5</f>
        <v>5.333333333333333</v>
      </c>
      <c r="F79" s="19">
        <f t="shared" si="30"/>
        <v>2.7586206896551726</v>
      </c>
      <c r="G79" s="19">
        <f t="shared" si="30"/>
        <v>2.0512820512820511</v>
      </c>
      <c r="H79" s="19">
        <f t="shared" si="30"/>
        <v>16</v>
      </c>
      <c r="I79" s="19">
        <f t="shared" si="30"/>
        <v>13.333333333333334</v>
      </c>
      <c r="J79" s="19">
        <f t="shared" si="30"/>
        <v>11.428571428571429</v>
      </c>
      <c r="K79" s="19">
        <f t="shared" si="30"/>
        <v>10</v>
      </c>
      <c r="L79" s="19">
        <f t="shared" si="30"/>
        <v>8.8888888888888893</v>
      </c>
      <c r="M79" s="19">
        <f t="shared" si="30"/>
        <v>8</v>
      </c>
      <c r="N79" s="19">
        <f t="shared" si="30"/>
        <v>7.2727272727272725</v>
      </c>
      <c r="O79" s="19">
        <f t="shared" si="30"/>
        <v>6.666666666666667</v>
      </c>
      <c r="P79" s="19"/>
      <c r="Q79" s="18"/>
      <c r="R79" s="136"/>
      <c r="S79" s="137"/>
      <c r="U79" s="94"/>
      <c r="V79" s="94"/>
      <c r="W79" s="94"/>
      <c r="X79" s="94"/>
      <c r="Y79" s="94"/>
      <c r="Z79" s="94"/>
      <c r="AA79" s="94"/>
      <c r="AB79" s="94"/>
      <c r="AC79" s="94"/>
    </row>
    <row r="80" spans="1:29" s="10" customFormat="1" ht="12.6" customHeight="1" x14ac:dyDescent="0.2">
      <c r="A80" s="201"/>
      <c r="B80" s="183" t="s">
        <v>138</v>
      </c>
      <c r="C80" s="19"/>
      <c r="D80" s="158">
        <v>250</v>
      </c>
      <c r="E80" s="19"/>
      <c r="F80" s="19">
        <f t="shared" si="30"/>
        <v>8.6206896551724146</v>
      </c>
      <c r="G80" s="19">
        <f t="shared" si="30"/>
        <v>6.4102564102564106</v>
      </c>
      <c r="H80" s="19">
        <f t="shared" si="30"/>
        <v>50</v>
      </c>
      <c r="I80" s="19">
        <f t="shared" si="30"/>
        <v>41.666666666666664</v>
      </c>
      <c r="J80" s="19">
        <f t="shared" si="30"/>
        <v>35.714285714285715</v>
      </c>
      <c r="K80" s="19">
        <f t="shared" si="30"/>
        <v>31.25</v>
      </c>
      <c r="L80" s="19">
        <f t="shared" si="30"/>
        <v>27.777777777777779</v>
      </c>
      <c r="M80" s="19">
        <f t="shared" si="30"/>
        <v>25</v>
      </c>
      <c r="N80" s="19">
        <f t="shared" si="30"/>
        <v>22.727272727272727</v>
      </c>
      <c r="O80" s="19">
        <f t="shared" si="30"/>
        <v>20.833333333333332</v>
      </c>
      <c r="P80" s="19"/>
      <c r="Q80" s="18"/>
      <c r="R80" s="136"/>
      <c r="S80" s="137"/>
      <c r="U80" s="94"/>
      <c r="V80" s="94"/>
      <c r="W80" s="94"/>
      <c r="X80" s="94"/>
      <c r="Y80" s="94"/>
      <c r="Z80" s="94"/>
      <c r="AA80" s="94"/>
      <c r="AB80" s="94"/>
      <c r="AC80" s="94"/>
    </row>
    <row r="81" spans="1:29" s="10" customFormat="1" ht="12.6" customHeight="1" x14ac:dyDescent="0.2">
      <c r="A81" s="201"/>
      <c r="B81" s="183" t="s">
        <v>152</v>
      </c>
      <c r="C81" s="19"/>
      <c r="D81" s="158">
        <v>230</v>
      </c>
      <c r="E81" s="19">
        <f t="shared" si="31"/>
        <v>15.333333333333334</v>
      </c>
      <c r="F81" s="19"/>
      <c r="G81" s="19"/>
      <c r="H81" s="19">
        <f t="shared" si="30"/>
        <v>46</v>
      </c>
      <c r="I81" s="19">
        <f t="shared" si="30"/>
        <v>38.333333333333336</v>
      </c>
      <c r="J81" s="19">
        <f t="shared" si="30"/>
        <v>32.857142857142854</v>
      </c>
      <c r="K81" s="19">
        <f t="shared" si="30"/>
        <v>28.75</v>
      </c>
      <c r="L81" s="19">
        <f t="shared" si="30"/>
        <v>25.555555555555557</v>
      </c>
      <c r="M81" s="19">
        <f t="shared" si="30"/>
        <v>23</v>
      </c>
      <c r="N81" s="19">
        <f t="shared" si="30"/>
        <v>20.90909090909091</v>
      </c>
      <c r="O81" s="19">
        <f t="shared" si="30"/>
        <v>19.166666666666668</v>
      </c>
      <c r="P81" s="19"/>
      <c r="Q81" s="18"/>
      <c r="R81" s="136"/>
      <c r="S81" s="137"/>
      <c r="U81" s="94"/>
      <c r="V81" s="94"/>
      <c r="W81" s="94"/>
      <c r="X81" s="94"/>
      <c r="Y81" s="94"/>
      <c r="Z81" s="94"/>
      <c r="AA81" s="94"/>
      <c r="AB81" s="94"/>
      <c r="AC81" s="94"/>
    </row>
    <row r="82" spans="1:29" s="10" customFormat="1" ht="12.6" customHeight="1" x14ac:dyDescent="0.2">
      <c r="A82" s="201"/>
      <c r="B82" s="183"/>
      <c r="C82" s="19"/>
      <c r="D82" s="158">
        <f t="shared" si="29"/>
        <v>0</v>
      </c>
      <c r="E82" s="19">
        <f t="shared" si="31"/>
        <v>0</v>
      </c>
      <c r="F82" s="19">
        <f t="shared" si="30"/>
        <v>0</v>
      </c>
      <c r="G82" s="19">
        <f t="shared" si="30"/>
        <v>0</v>
      </c>
      <c r="H82" s="19">
        <f t="shared" si="30"/>
        <v>0</v>
      </c>
      <c r="I82" s="19">
        <f t="shared" si="30"/>
        <v>0</v>
      </c>
      <c r="J82" s="19">
        <f t="shared" si="30"/>
        <v>0</v>
      </c>
      <c r="K82" s="19">
        <f t="shared" si="30"/>
        <v>0</v>
      </c>
      <c r="L82" s="19">
        <f t="shared" si="30"/>
        <v>0</v>
      </c>
      <c r="M82" s="19">
        <f t="shared" si="30"/>
        <v>0</v>
      </c>
      <c r="N82" s="19">
        <f t="shared" si="30"/>
        <v>0</v>
      </c>
      <c r="O82" s="19">
        <f t="shared" si="30"/>
        <v>0</v>
      </c>
      <c r="P82" s="19"/>
      <c r="Q82" s="18"/>
      <c r="R82" s="136"/>
      <c r="S82" s="137"/>
      <c r="U82" s="94"/>
      <c r="V82" s="94"/>
      <c r="W82" s="94"/>
      <c r="X82" s="94"/>
      <c r="Y82" s="94"/>
      <c r="Z82" s="94"/>
      <c r="AA82" s="94"/>
      <c r="AB82" s="94"/>
      <c r="AC82" s="94"/>
    </row>
    <row r="83" spans="1:29" s="10" customFormat="1" ht="12.6" customHeight="1" x14ac:dyDescent="0.2">
      <c r="A83" s="201"/>
      <c r="B83" s="183"/>
      <c r="C83" s="19"/>
      <c r="D83" s="158">
        <f t="shared" si="29"/>
        <v>0</v>
      </c>
      <c r="E83" s="19">
        <f t="shared" si="31"/>
        <v>0</v>
      </c>
      <c r="F83" s="19">
        <f t="shared" si="30"/>
        <v>0</v>
      </c>
      <c r="G83" s="19">
        <f t="shared" si="30"/>
        <v>0</v>
      </c>
      <c r="H83" s="19">
        <f t="shared" si="30"/>
        <v>0</v>
      </c>
      <c r="I83" s="19">
        <f t="shared" si="30"/>
        <v>0</v>
      </c>
      <c r="J83" s="19">
        <f t="shared" si="30"/>
        <v>0</v>
      </c>
      <c r="K83" s="19">
        <f t="shared" si="30"/>
        <v>0</v>
      </c>
      <c r="L83" s="19">
        <f t="shared" si="30"/>
        <v>0</v>
      </c>
      <c r="M83" s="19">
        <f t="shared" si="30"/>
        <v>0</v>
      </c>
      <c r="N83" s="19">
        <f t="shared" si="30"/>
        <v>0</v>
      </c>
      <c r="O83" s="19">
        <f t="shared" si="30"/>
        <v>0</v>
      </c>
      <c r="P83" s="19"/>
      <c r="Q83" s="18"/>
      <c r="R83" s="136"/>
      <c r="S83" s="137"/>
      <c r="U83" s="94"/>
      <c r="V83" s="94"/>
      <c r="W83" s="94"/>
      <c r="X83" s="94"/>
      <c r="Y83" s="94"/>
      <c r="Z83" s="94"/>
      <c r="AA83" s="94"/>
      <c r="AB83" s="94"/>
      <c r="AC83" s="94"/>
    </row>
    <row r="84" spans="1:29" s="10" customFormat="1" ht="12.6" customHeight="1" x14ac:dyDescent="0.2">
      <c r="A84" s="171" t="s">
        <v>82</v>
      </c>
      <c r="B84" s="161" t="s">
        <v>139</v>
      </c>
      <c r="C84" s="167"/>
      <c r="D84" s="162"/>
      <c r="E84" s="162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8"/>
      <c r="R84" s="189"/>
      <c r="S84" s="138"/>
      <c r="U84" s="94"/>
      <c r="V84" s="94"/>
      <c r="W84" s="94"/>
      <c r="X84" s="94"/>
      <c r="Y84" s="94"/>
      <c r="Z84" s="94"/>
      <c r="AA84" s="94"/>
      <c r="AB84" s="94"/>
      <c r="AC84" s="94"/>
    </row>
    <row r="85" spans="1:29" s="10" customFormat="1" ht="12.6" customHeight="1" x14ac:dyDescent="0.2">
      <c r="A85" s="200" t="s">
        <v>74</v>
      </c>
      <c r="B85" s="188"/>
      <c r="C85" s="19"/>
      <c r="D85" s="158">
        <f>$C85/$Q$3</f>
        <v>0</v>
      </c>
      <c r="E85" s="19">
        <f>$D85</f>
        <v>0</v>
      </c>
      <c r="F85" s="19">
        <f t="shared" ref="F85:P89" si="32">$D85</f>
        <v>0</v>
      </c>
      <c r="G85" s="19">
        <f t="shared" si="32"/>
        <v>0</v>
      </c>
      <c r="H85" s="19">
        <f t="shared" si="32"/>
        <v>0</v>
      </c>
      <c r="I85" s="19">
        <f t="shared" si="32"/>
        <v>0</v>
      </c>
      <c r="J85" s="19">
        <f t="shared" si="32"/>
        <v>0</v>
      </c>
      <c r="K85" s="19">
        <f t="shared" si="32"/>
        <v>0</v>
      </c>
      <c r="L85" s="19">
        <f t="shared" si="32"/>
        <v>0</v>
      </c>
      <c r="M85" s="19">
        <f t="shared" si="32"/>
        <v>0</v>
      </c>
      <c r="N85" s="19">
        <f t="shared" si="32"/>
        <v>0</v>
      </c>
      <c r="O85" s="19">
        <f t="shared" si="32"/>
        <v>0</v>
      </c>
      <c r="P85" s="19">
        <f t="shared" si="32"/>
        <v>0</v>
      </c>
      <c r="Q85" s="18"/>
      <c r="R85" s="136"/>
      <c r="S85" s="137"/>
      <c r="U85" s="94"/>
      <c r="V85" s="94"/>
      <c r="W85" s="94"/>
      <c r="X85" s="94"/>
      <c r="Y85" s="94"/>
      <c r="Z85" s="94"/>
      <c r="AA85" s="94"/>
      <c r="AB85" s="94"/>
      <c r="AC85" s="94"/>
    </row>
    <row r="86" spans="1:29" s="10" customFormat="1" ht="12.6" customHeight="1" x14ac:dyDescent="0.2">
      <c r="A86" s="200"/>
      <c r="B86" s="188" t="s">
        <v>136</v>
      </c>
      <c r="C86" s="19"/>
      <c r="D86" s="158">
        <v>15</v>
      </c>
      <c r="E86" s="19">
        <f t="shared" ref="E86:E88" si="33">$D86</f>
        <v>15</v>
      </c>
      <c r="F86" s="19">
        <f t="shared" si="32"/>
        <v>15</v>
      </c>
      <c r="G86" s="19">
        <f t="shared" si="32"/>
        <v>15</v>
      </c>
      <c r="H86" s="19">
        <f t="shared" si="32"/>
        <v>15</v>
      </c>
      <c r="I86" s="19">
        <f t="shared" si="32"/>
        <v>15</v>
      </c>
      <c r="J86" s="19">
        <f t="shared" si="32"/>
        <v>15</v>
      </c>
      <c r="K86" s="19">
        <f t="shared" si="32"/>
        <v>15</v>
      </c>
      <c r="L86" s="19">
        <f t="shared" si="32"/>
        <v>15</v>
      </c>
      <c r="M86" s="19">
        <f t="shared" si="32"/>
        <v>15</v>
      </c>
      <c r="N86" s="19">
        <f t="shared" si="32"/>
        <v>15</v>
      </c>
      <c r="O86" s="19">
        <f t="shared" si="32"/>
        <v>15</v>
      </c>
      <c r="P86" s="19">
        <f t="shared" si="32"/>
        <v>15</v>
      </c>
      <c r="Q86" s="18"/>
      <c r="R86" s="136"/>
      <c r="S86" s="137"/>
      <c r="U86" s="94"/>
      <c r="V86" s="94"/>
      <c r="W86" s="94"/>
      <c r="X86" s="94"/>
      <c r="Y86" s="94"/>
      <c r="Z86" s="94"/>
      <c r="AA86" s="94"/>
      <c r="AB86" s="94"/>
      <c r="AC86" s="94"/>
    </row>
    <row r="87" spans="1:29" s="10" customFormat="1" ht="12.6" customHeight="1" x14ac:dyDescent="0.2">
      <c r="A87" s="200"/>
      <c r="B87" s="183" t="s">
        <v>137</v>
      </c>
      <c r="C87" s="19"/>
      <c r="D87" s="158">
        <v>18</v>
      </c>
      <c r="E87" s="19">
        <f>$D87</f>
        <v>18</v>
      </c>
      <c r="F87" s="19">
        <f>$D87</f>
        <v>18</v>
      </c>
      <c r="G87" s="19">
        <f>$D87</f>
        <v>18</v>
      </c>
      <c r="H87" s="19">
        <f t="shared" si="32"/>
        <v>18</v>
      </c>
      <c r="I87" s="19">
        <f t="shared" si="32"/>
        <v>18</v>
      </c>
      <c r="J87" s="19">
        <f t="shared" si="32"/>
        <v>18</v>
      </c>
      <c r="K87" s="19">
        <f t="shared" si="32"/>
        <v>18</v>
      </c>
      <c r="L87" s="19">
        <f t="shared" si="32"/>
        <v>18</v>
      </c>
      <c r="M87" s="19">
        <f t="shared" si="32"/>
        <v>18</v>
      </c>
      <c r="N87" s="19">
        <f t="shared" si="32"/>
        <v>18</v>
      </c>
      <c r="O87" s="19">
        <f t="shared" si="32"/>
        <v>18</v>
      </c>
      <c r="P87" s="19">
        <f t="shared" si="32"/>
        <v>18</v>
      </c>
      <c r="Q87" s="18"/>
      <c r="R87" s="136"/>
      <c r="S87" s="137"/>
      <c r="U87" s="94"/>
      <c r="V87" s="94"/>
      <c r="W87" s="94"/>
      <c r="X87" s="94"/>
      <c r="Y87" s="94"/>
      <c r="Z87" s="94"/>
      <c r="AA87" s="94"/>
      <c r="AB87" s="94"/>
      <c r="AC87" s="94"/>
    </row>
    <row r="88" spans="1:29" s="10" customFormat="1" ht="12.6" customHeight="1" x14ac:dyDescent="0.2">
      <c r="A88" s="200"/>
      <c r="B88" s="188" t="s">
        <v>115</v>
      </c>
      <c r="C88" s="19"/>
      <c r="D88" s="158">
        <v>23</v>
      </c>
      <c r="E88" s="19">
        <f t="shared" si="33"/>
        <v>23</v>
      </c>
      <c r="F88" s="19">
        <f t="shared" si="32"/>
        <v>23</v>
      </c>
      <c r="G88" s="19">
        <f t="shared" si="32"/>
        <v>23</v>
      </c>
      <c r="H88" s="19">
        <f t="shared" si="32"/>
        <v>23</v>
      </c>
      <c r="I88" s="19">
        <f t="shared" si="32"/>
        <v>23</v>
      </c>
      <c r="J88" s="19">
        <f t="shared" si="32"/>
        <v>23</v>
      </c>
      <c r="K88" s="19">
        <f t="shared" si="32"/>
        <v>23</v>
      </c>
      <c r="L88" s="19">
        <f t="shared" si="32"/>
        <v>23</v>
      </c>
      <c r="M88" s="19">
        <f t="shared" si="32"/>
        <v>23</v>
      </c>
      <c r="N88" s="19">
        <f t="shared" si="32"/>
        <v>23</v>
      </c>
      <c r="O88" s="19">
        <f t="shared" si="32"/>
        <v>23</v>
      </c>
      <c r="P88" s="19">
        <f t="shared" si="32"/>
        <v>23</v>
      </c>
      <c r="Q88" s="18"/>
      <c r="R88" s="136"/>
      <c r="S88" s="137"/>
      <c r="U88" s="94"/>
      <c r="V88" s="94"/>
      <c r="W88" s="94"/>
      <c r="X88" s="94"/>
      <c r="Y88" s="94"/>
      <c r="Z88" s="94"/>
      <c r="AA88" s="94"/>
      <c r="AB88" s="94"/>
      <c r="AC88" s="94"/>
    </row>
    <row r="89" spans="1:29" s="10" customFormat="1" ht="12.6" customHeight="1" x14ac:dyDescent="0.2">
      <c r="A89" s="200"/>
      <c r="B89" s="183"/>
      <c r="C89" s="19"/>
      <c r="D89" s="158">
        <f t="shared" ref="D89:D93" si="34">$C89/$Q$3</f>
        <v>0</v>
      </c>
      <c r="E89" s="19">
        <f>$D89</f>
        <v>0</v>
      </c>
      <c r="F89" s="19">
        <f>$D89</f>
        <v>0</v>
      </c>
      <c r="G89" s="19">
        <f>$D89</f>
        <v>0</v>
      </c>
      <c r="H89" s="19">
        <f t="shared" si="32"/>
        <v>0</v>
      </c>
      <c r="I89" s="19">
        <f t="shared" si="32"/>
        <v>0</v>
      </c>
      <c r="J89" s="19">
        <f t="shared" si="32"/>
        <v>0</v>
      </c>
      <c r="K89" s="19">
        <f t="shared" si="32"/>
        <v>0</v>
      </c>
      <c r="L89" s="19">
        <f t="shared" si="32"/>
        <v>0</v>
      </c>
      <c r="M89" s="19">
        <f t="shared" si="32"/>
        <v>0</v>
      </c>
      <c r="N89" s="19">
        <f t="shared" si="32"/>
        <v>0</v>
      </c>
      <c r="O89" s="19">
        <f t="shared" si="32"/>
        <v>0</v>
      </c>
      <c r="P89" s="19">
        <f t="shared" si="32"/>
        <v>0</v>
      </c>
      <c r="Q89" s="18"/>
      <c r="R89" s="136"/>
      <c r="S89" s="137"/>
      <c r="U89" s="94"/>
      <c r="V89" s="94"/>
      <c r="W89" s="94"/>
      <c r="X89" s="94"/>
      <c r="Y89" s="94"/>
      <c r="Z89" s="94"/>
      <c r="AA89" s="94"/>
      <c r="AB89" s="94"/>
      <c r="AC89" s="94"/>
    </row>
    <row r="90" spans="1:29" s="10" customFormat="1" ht="12.6" customHeight="1" x14ac:dyDescent="0.2">
      <c r="A90" s="201" t="s">
        <v>75</v>
      </c>
      <c r="B90" s="183" t="s">
        <v>96</v>
      </c>
      <c r="C90" s="19"/>
      <c r="D90" s="158">
        <v>80</v>
      </c>
      <c r="E90" s="19">
        <f>$D90/E$5</f>
        <v>5.333333333333333</v>
      </c>
      <c r="F90" s="19">
        <f t="shared" ref="F90:O93" si="35">$D90/F$5</f>
        <v>2.7586206896551726</v>
      </c>
      <c r="G90" s="19">
        <f t="shared" si="35"/>
        <v>2.0512820512820511</v>
      </c>
      <c r="H90" s="19">
        <f t="shared" si="35"/>
        <v>16</v>
      </c>
      <c r="I90" s="19">
        <f t="shared" si="35"/>
        <v>13.333333333333334</v>
      </c>
      <c r="J90" s="19">
        <f t="shared" si="35"/>
        <v>11.428571428571429</v>
      </c>
      <c r="K90" s="19">
        <f t="shared" si="35"/>
        <v>10</v>
      </c>
      <c r="L90" s="19">
        <f t="shared" si="35"/>
        <v>8.8888888888888893</v>
      </c>
      <c r="M90" s="19">
        <f t="shared" si="35"/>
        <v>8</v>
      </c>
      <c r="N90" s="19">
        <f t="shared" si="35"/>
        <v>7.2727272727272725</v>
      </c>
      <c r="O90" s="19">
        <f t="shared" si="35"/>
        <v>6.666666666666667</v>
      </c>
      <c r="P90" s="19"/>
      <c r="Q90" s="18"/>
      <c r="R90" s="136"/>
      <c r="S90" s="137"/>
      <c r="U90" s="94"/>
      <c r="V90" s="94"/>
      <c r="W90" s="94"/>
      <c r="X90" s="94"/>
      <c r="Y90" s="94"/>
      <c r="Z90" s="94"/>
      <c r="AA90" s="94"/>
      <c r="AB90" s="94"/>
      <c r="AC90" s="94"/>
    </row>
    <row r="91" spans="1:29" s="10" customFormat="1" ht="12.6" customHeight="1" x14ac:dyDescent="0.2">
      <c r="A91" s="201"/>
      <c r="B91" s="183" t="s">
        <v>138</v>
      </c>
      <c r="C91" s="19"/>
      <c r="D91" s="158">
        <v>140</v>
      </c>
      <c r="E91" s="19"/>
      <c r="F91" s="19">
        <f t="shared" si="35"/>
        <v>4.8275862068965516</v>
      </c>
      <c r="G91" s="19">
        <f t="shared" si="35"/>
        <v>3.5897435897435899</v>
      </c>
      <c r="H91" s="19">
        <f t="shared" si="35"/>
        <v>28</v>
      </c>
      <c r="I91" s="19">
        <f t="shared" si="35"/>
        <v>23.333333333333332</v>
      </c>
      <c r="J91" s="19">
        <f t="shared" si="35"/>
        <v>20</v>
      </c>
      <c r="K91" s="19">
        <f t="shared" si="35"/>
        <v>17.5</v>
      </c>
      <c r="L91" s="19">
        <f t="shared" si="35"/>
        <v>15.555555555555555</v>
      </c>
      <c r="M91" s="19">
        <f t="shared" si="35"/>
        <v>14</v>
      </c>
      <c r="N91" s="19">
        <f t="shared" si="35"/>
        <v>12.727272727272727</v>
      </c>
      <c r="O91" s="19">
        <f t="shared" si="35"/>
        <v>11.666666666666666</v>
      </c>
      <c r="P91" s="19"/>
      <c r="Q91" s="18"/>
      <c r="R91" s="136"/>
      <c r="S91" s="137"/>
      <c r="U91" s="94"/>
      <c r="V91" s="94"/>
      <c r="W91" s="94"/>
      <c r="X91" s="94"/>
      <c r="Y91" s="94"/>
      <c r="Z91" s="94"/>
      <c r="AA91" s="94"/>
      <c r="AB91" s="94"/>
      <c r="AC91" s="94"/>
    </row>
    <row r="92" spans="1:29" s="10" customFormat="1" ht="12.6" customHeight="1" x14ac:dyDescent="0.2">
      <c r="A92" s="201"/>
      <c r="B92" s="183" t="s">
        <v>153</v>
      </c>
      <c r="C92" s="19"/>
      <c r="D92" s="158">
        <v>120</v>
      </c>
      <c r="E92" s="19">
        <f t="shared" ref="E92:E93" si="36">$D92/E$5</f>
        <v>8</v>
      </c>
      <c r="F92" s="19"/>
      <c r="G92" s="19"/>
      <c r="H92" s="19">
        <f t="shared" si="35"/>
        <v>24</v>
      </c>
      <c r="I92" s="19">
        <f t="shared" si="35"/>
        <v>20</v>
      </c>
      <c r="J92" s="19">
        <f t="shared" si="35"/>
        <v>17.142857142857142</v>
      </c>
      <c r="K92" s="19">
        <f t="shared" si="35"/>
        <v>15</v>
      </c>
      <c r="L92" s="19">
        <f t="shared" si="35"/>
        <v>13.333333333333334</v>
      </c>
      <c r="M92" s="19">
        <f t="shared" si="35"/>
        <v>12</v>
      </c>
      <c r="N92" s="19">
        <f t="shared" si="35"/>
        <v>10.909090909090908</v>
      </c>
      <c r="O92" s="19">
        <f t="shared" si="35"/>
        <v>10</v>
      </c>
      <c r="P92" s="19"/>
      <c r="Q92" s="18"/>
      <c r="R92" s="136"/>
      <c r="S92" s="137"/>
      <c r="U92" s="94"/>
      <c r="V92" s="94"/>
      <c r="W92" s="94"/>
      <c r="X92" s="94"/>
      <c r="Y92" s="94"/>
      <c r="Z92" s="94"/>
      <c r="AA92" s="94"/>
      <c r="AB92" s="94"/>
      <c r="AC92" s="94"/>
    </row>
    <row r="93" spans="1:29" s="10" customFormat="1" ht="12.6" customHeight="1" x14ac:dyDescent="0.2">
      <c r="A93" s="201"/>
      <c r="B93" s="183"/>
      <c r="C93" s="19"/>
      <c r="D93" s="158">
        <f t="shared" si="34"/>
        <v>0</v>
      </c>
      <c r="E93" s="19">
        <f t="shared" si="36"/>
        <v>0</v>
      </c>
      <c r="F93" s="19">
        <f t="shared" si="35"/>
        <v>0</v>
      </c>
      <c r="G93" s="19">
        <f t="shared" si="35"/>
        <v>0</v>
      </c>
      <c r="H93" s="19">
        <f t="shared" si="35"/>
        <v>0</v>
      </c>
      <c r="I93" s="19">
        <f t="shared" si="35"/>
        <v>0</v>
      </c>
      <c r="J93" s="19">
        <f t="shared" si="35"/>
        <v>0</v>
      </c>
      <c r="K93" s="19">
        <f t="shared" si="35"/>
        <v>0</v>
      </c>
      <c r="L93" s="19">
        <f t="shared" si="35"/>
        <v>0</v>
      </c>
      <c r="M93" s="19">
        <f t="shared" si="35"/>
        <v>0</v>
      </c>
      <c r="N93" s="19">
        <f t="shared" si="35"/>
        <v>0</v>
      </c>
      <c r="O93" s="19">
        <f t="shared" si="35"/>
        <v>0</v>
      </c>
      <c r="P93" s="19"/>
      <c r="Q93" s="18"/>
      <c r="R93" s="136"/>
      <c r="S93" s="137"/>
      <c r="U93" s="94"/>
      <c r="V93" s="94"/>
      <c r="W93" s="94"/>
      <c r="X93" s="94"/>
      <c r="Y93" s="94"/>
      <c r="Z93" s="94"/>
      <c r="AA93" s="94"/>
      <c r="AB93" s="94"/>
      <c r="AC93" s="94"/>
    </row>
    <row r="94" spans="1:29" s="10" customFormat="1" ht="12.6" customHeight="1" x14ac:dyDescent="0.2">
      <c r="A94" s="166" t="s">
        <v>83</v>
      </c>
      <c r="B94" s="161" t="s">
        <v>141</v>
      </c>
      <c r="C94" s="167"/>
      <c r="D94" s="162"/>
      <c r="E94" s="162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8"/>
      <c r="R94" s="189"/>
      <c r="S94" s="138"/>
      <c r="U94" s="94"/>
      <c r="V94" s="94"/>
      <c r="W94" s="94"/>
      <c r="X94" s="94"/>
      <c r="Y94" s="94"/>
      <c r="Z94" s="94"/>
      <c r="AA94" s="94"/>
      <c r="AB94" s="94"/>
      <c r="AC94" s="94"/>
    </row>
    <row r="95" spans="1:29" s="10" customFormat="1" ht="12.6" customHeight="1" x14ac:dyDescent="0.2">
      <c r="A95" s="200" t="s">
        <v>74</v>
      </c>
      <c r="B95" s="188"/>
      <c r="C95" s="19"/>
      <c r="D95" s="158">
        <f>$C95/$Q$3</f>
        <v>0</v>
      </c>
      <c r="E95" s="19">
        <f>$D95</f>
        <v>0</v>
      </c>
      <c r="F95" s="19">
        <f t="shared" ref="F95:P99" si="37">$D95</f>
        <v>0</v>
      </c>
      <c r="G95" s="19">
        <f t="shared" si="37"/>
        <v>0</v>
      </c>
      <c r="H95" s="19">
        <f t="shared" si="37"/>
        <v>0</v>
      </c>
      <c r="I95" s="19">
        <f t="shared" si="37"/>
        <v>0</v>
      </c>
      <c r="J95" s="19">
        <f t="shared" si="37"/>
        <v>0</v>
      </c>
      <c r="K95" s="19">
        <f t="shared" si="37"/>
        <v>0</v>
      </c>
      <c r="L95" s="19">
        <f t="shared" si="37"/>
        <v>0</v>
      </c>
      <c r="M95" s="19">
        <f t="shared" si="37"/>
        <v>0</v>
      </c>
      <c r="N95" s="19">
        <f t="shared" si="37"/>
        <v>0</v>
      </c>
      <c r="O95" s="19">
        <f t="shared" si="37"/>
        <v>0</v>
      </c>
      <c r="P95" s="19">
        <f t="shared" si="37"/>
        <v>0</v>
      </c>
      <c r="Q95" s="18"/>
      <c r="R95" s="136"/>
      <c r="S95" s="137"/>
      <c r="U95" s="94"/>
      <c r="V95" s="94"/>
      <c r="W95" s="94"/>
      <c r="X95" s="94"/>
      <c r="Y95" s="94"/>
      <c r="Z95" s="94"/>
      <c r="AA95" s="94"/>
      <c r="AB95" s="94"/>
      <c r="AC95" s="94"/>
    </row>
    <row r="96" spans="1:29" s="10" customFormat="1" ht="12.6" customHeight="1" x14ac:dyDescent="0.2">
      <c r="A96" s="200"/>
      <c r="B96" s="188" t="s">
        <v>126</v>
      </c>
      <c r="C96" s="19"/>
      <c r="D96" s="158">
        <f>8+12</f>
        <v>20</v>
      </c>
      <c r="E96" s="19">
        <f t="shared" ref="E96:E98" si="38">$D96</f>
        <v>20</v>
      </c>
      <c r="F96" s="19">
        <f t="shared" si="37"/>
        <v>20</v>
      </c>
      <c r="G96" s="19">
        <f t="shared" si="37"/>
        <v>20</v>
      </c>
      <c r="H96" s="19">
        <f t="shared" si="37"/>
        <v>20</v>
      </c>
      <c r="I96" s="19">
        <f t="shared" si="37"/>
        <v>20</v>
      </c>
      <c r="J96" s="19">
        <f t="shared" si="37"/>
        <v>20</v>
      </c>
      <c r="K96" s="19">
        <f t="shared" si="37"/>
        <v>20</v>
      </c>
      <c r="L96" s="19">
        <f t="shared" si="37"/>
        <v>20</v>
      </c>
      <c r="M96" s="19">
        <f t="shared" si="37"/>
        <v>20</v>
      </c>
      <c r="N96" s="19">
        <f t="shared" si="37"/>
        <v>20</v>
      </c>
      <c r="O96" s="19">
        <f t="shared" si="37"/>
        <v>20</v>
      </c>
      <c r="P96" s="19">
        <f t="shared" si="37"/>
        <v>20</v>
      </c>
      <c r="Q96" s="18"/>
      <c r="R96" s="136"/>
      <c r="S96" s="137"/>
      <c r="U96" s="94"/>
      <c r="V96" s="94"/>
      <c r="W96" s="94"/>
      <c r="X96" s="94"/>
      <c r="Y96" s="94"/>
      <c r="Z96" s="94"/>
      <c r="AA96" s="94"/>
      <c r="AB96" s="94"/>
      <c r="AC96" s="94"/>
    </row>
    <row r="97" spans="1:29" s="10" customFormat="1" ht="12.6" customHeight="1" x14ac:dyDescent="0.2">
      <c r="A97" s="200"/>
      <c r="B97" s="183" t="s">
        <v>142</v>
      </c>
      <c r="C97" s="19"/>
      <c r="D97" s="158">
        <v>2.5</v>
      </c>
      <c r="E97" s="19">
        <f>$D97</f>
        <v>2.5</v>
      </c>
      <c r="F97" s="19">
        <f>$D97</f>
        <v>2.5</v>
      </c>
      <c r="G97" s="19">
        <f>$D97</f>
        <v>2.5</v>
      </c>
      <c r="H97" s="19">
        <f t="shared" si="37"/>
        <v>2.5</v>
      </c>
      <c r="I97" s="19">
        <f t="shared" si="37"/>
        <v>2.5</v>
      </c>
      <c r="J97" s="19">
        <f t="shared" si="37"/>
        <v>2.5</v>
      </c>
      <c r="K97" s="19">
        <f t="shared" si="37"/>
        <v>2.5</v>
      </c>
      <c r="L97" s="19">
        <f t="shared" si="37"/>
        <v>2.5</v>
      </c>
      <c r="M97" s="19">
        <f t="shared" si="37"/>
        <v>2.5</v>
      </c>
      <c r="N97" s="19">
        <f t="shared" si="37"/>
        <v>2.5</v>
      </c>
      <c r="O97" s="19">
        <f t="shared" si="37"/>
        <v>2.5</v>
      </c>
      <c r="P97" s="19">
        <f t="shared" si="37"/>
        <v>2.5</v>
      </c>
      <c r="Q97" s="18"/>
      <c r="R97" s="136"/>
      <c r="S97" s="137"/>
      <c r="U97" s="94"/>
      <c r="V97" s="94"/>
      <c r="W97" s="94"/>
      <c r="X97" s="94"/>
      <c r="Y97" s="94"/>
      <c r="Z97" s="94"/>
      <c r="AA97" s="94"/>
      <c r="AB97" s="94"/>
      <c r="AC97" s="94"/>
    </row>
    <row r="98" spans="1:29" s="10" customFormat="1" ht="12.6" customHeight="1" x14ac:dyDescent="0.2">
      <c r="A98" s="200"/>
      <c r="B98" s="188"/>
      <c r="C98" s="19"/>
      <c r="D98" s="158">
        <f t="shared" ref="D98:D105" si="39">$C98/$Q$3</f>
        <v>0</v>
      </c>
      <c r="E98" s="19">
        <f t="shared" si="38"/>
        <v>0</v>
      </c>
      <c r="F98" s="19">
        <f t="shared" si="37"/>
        <v>0</v>
      </c>
      <c r="G98" s="19">
        <f t="shared" si="37"/>
        <v>0</v>
      </c>
      <c r="H98" s="19">
        <f t="shared" si="37"/>
        <v>0</v>
      </c>
      <c r="I98" s="19">
        <f t="shared" si="37"/>
        <v>0</v>
      </c>
      <c r="J98" s="19">
        <f t="shared" si="37"/>
        <v>0</v>
      </c>
      <c r="K98" s="19">
        <f t="shared" si="37"/>
        <v>0</v>
      </c>
      <c r="L98" s="19">
        <f t="shared" si="37"/>
        <v>0</v>
      </c>
      <c r="M98" s="19">
        <f t="shared" si="37"/>
        <v>0</v>
      </c>
      <c r="N98" s="19">
        <f t="shared" si="37"/>
        <v>0</v>
      </c>
      <c r="O98" s="19">
        <f t="shared" si="37"/>
        <v>0</v>
      </c>
      <c r="P98" s="19">
        <f t="shared" si="37"/>
        <v>0</v>
      </c>
      <c r="Q98" s="18"/>
      <c r="R98" s="136"/>
      <c r="S98" s="137"/>
      <c r="U98" s="94"/>
      <c r="V98" s="94"/>
      <c r="W98" s="94"/>
      <c r="X98" s="94"/>
      <c r="Y98" s="94"/>
      <c r="Z98" s="94"/>
      <c r="AA98" s="94"/>
      <c r="AB98" s="94"/>
      <c r="AC98" s="94"/>
    </row>
    <row r="99" spans="1:29" s="10" customFormat="1" ht="12.6" customHeight="1" x14ac:dyDescent="0.2">
      <c r="A99" s="200"/>
      <c r="B99" s="183"/>
      <c r="C99" s="19"/>
      <c r="D99" s="158">
        <f t="shared" si="39"/>
        <v>0</v>
      </c>
      <c r="E99" s="19">
        <f>$D99</f>
        <v>0</v>
      </c>
      <c r="F99" s="19">
        <f>$D99</f>
        <v>0</v>
      </c>
      <c r="G99" s="19">
        <f>$D99</f>
        <v>0</v>
      </c>
      <c r="H99" s="19">
        <f t="shared" si="37"/>
        <v>0</v>
      </c>
      <c r="I99" s="19">
        <f t="shared" si="37"/>
        <v>0</v>
      </c>
      <c r="J99" s="19">
        <f t="shared" si="37"/>
        <v>0</v>
      </c>
      <c r="K99" s="19">
        <f t="shared" si="37"/>
        <v>0</v>
      </c>
      <c r="L99" s="19">
        <f t="shared" si="37"/>
        <v>0</v>
      </c>
      <c r="M99" s="19">
        <f t="shared" si="37"/>
        <v>0</v>
      </c>
      <c r="N99" s="19">
        <f t="shared" si="37"/>
        <v>0</v>
      </c>
      <c r="O99" s="19">
        <f t="shared" si="37"/>
        <v>0</v>
      </c>
      <c r="P99" s="19">
        <f t="shared" si="37"/>
        <v>0</v>
      </c>
      <c r="Q99" s="18"/>
      <c r="R99" s="136"/>
      <c r="S99" s="137"/>
      <c r="U99" s="94"/>
      <c r="V99" s="94"/>
      <c r="W99" s="94"/>
      <c r="X99" s="94"/>
      <c r="Y99" s="94"/>
      <c r="Z99" s="94"/>
      <c r="AA99" s="94"/>
      <c r="AB99" s="94"/>
      <c r="AC99" s="94"/>
    </row>
    <row r="100" spans="1:29" s="10" customFormat="1" ht="12.6" customHeight="1" x14ac:dyDescent="0.2">
      <c r="A100" s="201" t="s">
        <v>75</v>
      </c>
      <c r="B100" s="183" t="s">
        <v>96</v>
      </c>
      <c r="C100" s="19"/>
      <c r="D100" s="158">
        <v>80</v>
      </c>
      <c r="E100" s="19">
        <f>$D100/E$5</f>
        <v>5.333333333333333</v>
      </c>
      <c r="F100" s="19">
        <f t="shared" ref="F100:O105" si="40">$D100/F$5</f>
        <v>2.7586206896551726</v>
      </c>
      <c r="G100" s="19">
        <f t="shared" si="40"/>
        <v>2.0512820512820511</v>
      </c>
      <c r="H100" s="19">
        <f t="shared" si="40"/>
        <v>16</v>
      </c>
      <c r="I100" s="19">
        <f t="shared" si="40"/>
        <v>13.333333333333334</v>
      </c>
      <c r="J100" s="19">
        <f t="shared" si="40"/>
        <v>11.428571428571429</v>
      </c>
      <c r="K100" s="19">
        <f t="shared" si="40"/>
        <v>10</v>
      </c>
      <c r="L100" s="19">
        <f t="shared" si="40"/>
        <v>8.8888888888888893</v>
      </c>
      <c r="M100" s="19">
        <f t="shared" si="40"/>
        <v>8</v>
      </c>
      <c r="N100" s="19">
        <f t="shared" si="40"/>
        <v>7.2727272727272725</v>
      </c>
      <c r="O100" s="19">
        <f t="shared" si="40"/>
        <v>6.666666666666667</v>
      </c>
      <c r="P100" s="19"/>
      <c r="Q100" s="18"/>
      <c r="R100" s="136"/>
      <c r="S100" s="137"/>
      <c r="U100" s="94"/>
      <c r="V100" s="94"/>
      <c r="W100" s="94"/>
      <c r="X100" s="94"/>
      <c r="Y100" s="94"/>
      <c r="Z100" s="94"/>
      <c r="AA100" s="94"/>
      <c r="AB100" s="94"/>
      <c r="AC100" s="94"/>
    </row>
    <row r="101" spans="1:29" s="10" customFormat="1" ht="12.6" customHeight="1" x14ac:dyDescent="0.2">
      <c r="A101" s="201"/>
      <c r="B101" s="183" t="s">
        <v>138</v>
      </c>
      <c r="C101" s="19"/>
      <c r="D101" s="158">
        <v>250</v>
      </c>
      <c r="E101" s="19"/>
      <c r="F101" s="19">
        <f t="shared" si="40"/>
        <v>8.6206896551724146</v>
      </c>
      <c r="G101" s="19">
        <f t="shared" si="40"/>
        <v>6.4102564102564106</v>
      </c>
      <c r="H101" s="19">
        <f t="shared" si="40"/>
        <v>50</v>
      </c>
      <c r="I101" s="19">
        <f t="shared" si="40"/>
        <v>41.666666666666664</v>
      </c>
      <c r="J101" s="19">
        <f t="shared" si="40"/>
        <v>35.714285714285715</v>
      </c>
      <c r="K101" s="19">
        <f t="shared" si="40"/>
        <v>31.25</v>
      </c>
      <c r="L101" s="19">
        <f t="shared" si="40"/>
        <v>27.777777777777779</v>
      </c>
      <c r="M101" s="19">
        <f t="shared" si="40"/>
        <v>25</v>
      </c>
      <c r="N101" s="19">
        <f t="shared" si="40"/>
        <v>22.727272727272727</v>
      </c>
      <c r="O101" s="19">
        <f t="shared" si="40"/>
        <v>20.833333333333332</v>
      </c>
      <c r="P101" s="19"/>
      <c r="Q101" s="18"/>
      <c r="R101" s="136"/>
      <c r="S101" s="137"/>
      <c r="U101" s="94"/>
      <c r="V101" s="94"/>
      <c r="W101" s="94"/>
      <c r="X101" s="94"/>
      <c r="Y101" s="94"/>
      <c r="Z101" s="94"/>
      <c r="AA101" s="94"/>
      <c r="AB101" s="94"/>
      <c r="AC101" s="94"/>
    </row>
    <row r="102" spans="1:29" s="10" customFormat="1" ht="12.6" customHeight="1" x14ac:dyDescent="0.2">
      <c r="A102" s="201"/>
      <c r="B102" s="183" t="s">
        <v>152</v>
      </c>
      <c r="C102" s="19"/>
      <c r="D102" s="158">
        <v>230</v>
      </c>
      <c r="E102" s="19">
        <f t="shared" ref="E102" si="41">$D102/E$5</f>
        <v>15.333333333333334</v>
      </c>
      <c r="F102" s="19"/>
      <c r="G102" s="19"/>
      <c r="H102" s="19">
        <f t="shared" si="40"/>
        <v>46</v>
      </c>
      <c r="I102" s="19">
        <f t="shared" si="40"/>
        <v>38.333333333333336</v>
      </c>
      <c r="J102" s="19">
        <f t="shared" si="40"/>
        <v>32.857142857142854</v>
      </c>
      <c r="K102" s="19">
        <f t="shared" si="40"/>
        <v>28.75</v>
      </c>
      <c r="L102" s="19">
        <f t="shared" si="40"/>
        <v>25.555555555555557</v>
      </c>
      <c r="M102" s="19">
        <f t="shared" si="40"/>
        <v>23</v>
      </c>
      <c r="N102" s="19">
        <f t="shared" si="40"/>
        <v>20.90909090909091</v>
      </c>
      <c r="O102" s="19">
        <f t="shared" si="40"/>
        <v>19.166666666666668</v>
      </c>
      <c r="P102" s="19"/>
      <c r="Q102" s="18"/>
      <c r="R102" s="136"/>
      <c r="S102" s="137"/>
      <c r="U102" s="94"/>
      <c r="V102" s="94"/>
      <c r="W102" s="94"/>
      <c r="X102" s="94"/>
      <c r="Y102" s="94"/>
      <c r="Z102" s="94"/>
      <c r="AA102" s="94"/>
      <c r="AB102" s="94"/>
      <c r="AC102" s="94"/>
    </row>
    <row r="103" spans="1:29" s="10" customFormat="1" ht="12.6" customHeight="1" x14ac:dyDescent="0.2">
      <c r="A103" s="201"/>
      <c r="B103" s="183"/>
      <c r="C103" s="19"/>
      <c r="D103" s="158"/>
      <c r="E103" s="19">
        <f t="shared" ref="E103:E105" si="42">$D103/E$5</f>
        <v>0</v>
      </c>
      <c r="F103" s="19">
        <f t="shared" si="40"/>
        <v>0</v>
      </c>
      <c r="G103" s="19">
        <f t="shared" si="40"/>
        <v>0</v>
      </c>
      <c r="H103" s="19">
        <f t="shared" si="40"/>
        <v>0</v>
      </c>
      <c r="I103" s="19">
        <f t="shared" si="40"/>
        <v>0</v>
      </c>
      <c r="J103" s="19">
        <f t="shared" si="40"/>
        <v>0</v>
      </c>
      <c r="K103" s="19">
        <f t="shared" si="40"/>
        <v>0</v>
      </c>
      <c r="L103" s="19">
        <f t="shared" si="40"/>
        <v>0</v>
      </c>
      <c r="M103" s="19">
        <f t="shared" si="40"/>
        <v>0</v>
      </c>
      <c r="N103" s="19">
        <f t="shared" si="40"/>
        <v>0</v>
      </c>
      <c r="O103" s="19">
        <f t="shared" si="40"/>
        <v>0</v>
      </c>
      <c r="P103" s="19"/>
      <c r="Q103" s="18"/>
      <c r="R103" s="136"/>
      <c r="S103" s="137"/>
      <c r="U103" s="94"/>
      <c r="V103" s="94"/>
      <c r="W103" s="94"/>
      <c r="X103" s="94"/>
      <c r="Y103" s="94"/>
      <c r="Z103" s="94"/>
      <c r="AA103" s="94"/>
      <c r="AB103" s="94"/>
      <c r="AC103" s="94"/>
    </row>
    <row r="104" spans="1:29" s="10" customFormat="1" ht="12.6" customHeight="1" x14ac:dyDescent="0.2">
      <c r="A104" s="201"/>
      <c r="B104" s="183"/>
      <c r="C104" s="19"/>
      <c r="D104" s="158">
        <f t="shared" si="39"/>
        <v>0</v>
      </c>
      <c r="E104" s="19">
        <f t="shared" si="42"/>
        <v>0</v>
      </c>
      <c r="F104" s="19">
        <f t="shared" si="40"/>
        <v>0</v>
      </c>
      <c r="G104" s="19">
        <f t="shared" si="40"/>
        <v>0</v>
      </c>
      <c r="H104" s="19">
        <f t="shared" si="40"/>
        <v>0</v>
      </c>
      <c r="I104" s="19">
        <f t="shared" si="40"/>
        <v>0</v>
      </c>
      <c r="J104" s="19">
        <f t="shared" si="40"/>
        <v>0</v>
      </c>
      <c r="K104" s="19">
        <f t="shared" si="40"/>
        <v>0</v>
      </c>
      <c r="L104" s="19">
        <f t="shared" si="40"/>
        <v>0</v>
      </c>
      <c r="M104" s="19">
        <f t="shared" si="40"/>
        <v>0</v>
      </c>
      <c r="N104" s="19">
        <f t="shared" si="40"/>
        <v>0</v>
      </c>
      <c r="O104" s="19">
        <f t="shared" si="40"/>
        <v>0</v>
      </c>
      <c r="P104" s="19"/>
      <c r="Q104" s="18"/>
      <c r="R104" s="136"/>
      <c r="S104" s="137"/>
      <c r="U104" s="94"/>
      <c r="V104" s="94"/>
      <c r="W104" s="94"/>
      <c r="X104" s="94"/>
      <c r="Y104" s="94"/>
      <c r="Z104" s="94"/>
      <c r="AA104" s="94"/>
      <c r="AB104" s="94"/>
      <c r="AC104" s="94"/>
    </row>
    <row r="105" spans="1:29" s="10" customFormat="1" ht="12.6" customHeight="1" x14ac:dyDescent="0.2">
      <c r="A105" s="201"/>
      <c r="B105" s="183"/>
      <c r="C105" s="19"/>
      <c r="D105" s="158">
        <f t="shared" si="39"/>
        <v>0</v>
      </c>
      <c r="E105" s="19">
        <f t="shared" si="42"/>
        <v>0</v>
      </c>
      <c r="F105" s="19">
        <f t="shared" si="40"/>
        <v>0</v>
      </c>
      <c r="G105" s="19">
        <f t="shared" si="40"/>
        <v>0</v>
      </c>
      <c r="H105" s="19">
        <f t="shared" si="40"/>
        <v>0</v>
      </c>
      <c r="I105" s="19">
        <f t="shared" si="40"/>
        <v>0</v>
      </c>
      <c r="J105" s="19">
        <f t="shared" si="40"/>
        <v>0</v>
      </c>
      <c r="K105" s="19">
        <f t="shared" si="40"/>
        <v>0</v>
      </c>
      <c r="L105" s="19">
        <f t="shared" si="40"/>
        <v>0</v>
      </c>
      <c r="M105" s="19">
        <f t="shared" si="40"/>
        <v>0</v>
      </c>
      <c r="N105" s="19">
        <f t="shared" si="40"/>
        <v>0</v>
      </c>
      <c r="O105" s="19">
        <f t="shared" si="40"/>
        <v>0</v>
      </c>
      <c r="P105" s="19"/>
      <c r="Q105" s="18"/>
      <c r="R105" s="136"/>
      <c r="S105" s="137"/>
      <c r="U105" s="94"/>
      <c r="V105" s="94"/>
      <c r="W105" s="94"/>
      <c r="X105" s="94"/>
      <c r="Y105" s="94"/>
      <c r="Z105" s="94"/>
      <c r="AA105" s="94"/>
      <c r="AB105" s="94"/>
      <c r="AC105" s="94"/>
    </row>
    <row r="106" spans="1:29" s="10" customFormat="1" ht="12.6" customHeight="1" x14ac:dyDescent="0.2">
      <c r="A106" s="169" t="s">
        <v>84</v>
      </c>
      <c r="B106" s="161" t="s">
        <v>143</v>
      </c>
      <c r="C106" s="167"/>
      <c r="D106" s="162"/>
      <c r="E106" s="162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8"/>
      <c r="R106" s="139"/>
      <c r="S106" s="139"/>
      <c r="U106" s="94"/>
      <c r="V106" s="94"/>
      <c r="W106" s="94"/>
      <c r="X106" s="94"/>
      <c r="Y106" s="94"/>
      <c r="Z106" s="94"/>
      <c r="AA106" s="94"/>
      <c r="AB106" s="94"/>
      <c r="AC106" s="94"/>
    </row>
    <row r="107" spans="1:29" s="10" customFormat="1" ht="12.6" customHeight="1" x14ac:dyDescent="0.2">
      <c r="A107" s="200" t="s">
        <v>74</v>
      </c>
      <c r="B107" s="188"/>
      <c r="C107" s="19"/>
      <c r="D107" s="158">
        <f>$C107/$Q$3</f>
        <v>0</v>
      </c>
      <c r="E107" s="19">
        <f>$D107</f>
        <v>0</v>
      </c>
      <c r="F107" s="19">
        <f t="shared" ref="F107:P109" si="43">$D107</f>
        <v>0</v>
      </c>
      <c r="G107" s="19">
        <f t="shared" si="43"/>
        <v>0</v>
      </c>
      <c r="H107" s="19">
        <f t="shared" si="43"/>
        <v>0</v>
      </c>
      <c r="I107" s="19">
        <f t="shared" si="43"/>
        <v>0</v>
      </c>
      <c r="J107" s="19">
        <f t="shared" si="43"/>
        <v>0</v>
      </c>
      <c r="K107" s="19">
        <f t="shared" si="43"/>
        <v>0</v>
      </c>
      <c r="L107" s="19">
        <f t="shared" si="43"/>
        <v>0</v>
      </c>
      <c r="M107" s="19">
        <f t="shared" si="43"/>
        <v>0</v>
      </c>
      <c r="N107" s="19">
        <f t="shared" si="43"/>
        <v>0</v>
      </c>
      <c r="O107" s="19">
        <f t="shared" si="43"/>
        <v>0</v>
      </c>
      <c r="P107" s="19">
        <f t="shared" si="43"/>
        <v>0</v>
      </c>
      <c r="Q107" s="18"/>
      <c r="R107" s="136"/>
      <c r="S107" s="137"/>
      <c r="U107" s="94"/>
      <c r="V107" s="94"/>
      <c r="W107" s="94"/>
      <c r="X107" s="94"/>
      <c r="Y107" s="94"/>
      <c r="Z107" s="94"/>
      <c r="AA107" s="94"/>
      <c r="AB107" s="94"/>
      <c r="AC107" s="94"/>
    </row>
    <row r="108" spans="1:29" s="10" customFormat="1" ht="12.6" customHeight="1" x14ac:dyDescent="0.2">
      <c r="A108" s="200"/>
      <c r="B108" s="188" t="s">
        <v>144</v>
      </c>
      <c r="C108" s="19"/>
      <c r="D108" s="158">
        <f>8*2</f>
        <v>16</v>
      </c>
      <c r="E108" s="19">
        <f t="shared" ref="E108" si="44">$D108</f>
        <v>16</v>
      </c>
      <c r="F108" s="19">
        <f t="shared" si="43"/>
        <v>16</v>
      </c>
      <c r="G108" s="19">
        <f t="shared" si="43"/>
        <v>16</v>
      </c>
      <c r="H108" s="19">
        <f t="shared" si="43"/>
        <v>16</v>
      </c>
      <c r="I108" s="19">
        <f t="shared" si="43"/>
        <v>16</v>
      </c>
      <c r="J108" s="19">
        <f t="shared" si="43"/>
        <v>16</v>
      </c>
      <c r="K108" s="19">
        <f t="shared" si="43"/>
        <v>16</v>
      </c>
      <c r="L108" s="19">
        <f t="shared" si="43"/>
        <v>16</v>
      </c>
      <c r="M108" s="19">
        <f t="shared" si="43"/>
        <v>16</v>
      </c>
      <c r="N108" s="19">
        <f t="shared" si="43"/>
        <v>16</v>
      </c>
      <c r="O108" s="19">
        <f t="shared" si="43"/>
        <v>16</v>
      </c>
      <c r="P108" s="19">
        <f t="shared" si="43"/>
        <v>16</v>
      </c>
      <c r="Q108" s="18"/>
      <c r="R108" s="136"/>
      <c r="S108" s="137"/>
      <c r="U108" s="94"/>
      <c r="V108" s="94"/>
      <c r="W108" s="94"/>
      <c r="X108" s="94"/>
      <c r="Y108" s="94"/>
      <c r="Z108" s="94"/>
      <c r="AA108" s="94"/>
      <c r="AB108" s="94"/>
      <c r="AC108" s="94"/>
    </row>
    <row r="109" spans="1:29" s="10" customFormat="1" ht="12.6" customHeight="1" x14ac:dyDescent="0.2">
      <c r="A109" s="200"/>
      <c r="B109" s="183"/>
      <c r="C109" s="19"/>
      <c r="D109" s="158"/>
      <c r="E109" s="19">
        <f>$D109</f>
        <v>0</v>
      </c>
      <c r="F109" s="19">
        <f>$D109</f>
        <v>0</v>
      </c>
      <c r="G109" s="19">
        <f>$D109</f>
        <v>0</v>
      </c>
      <c r="H109" s="19">
        <f t="shared" si="43"/>
        <v>0</v>
      </c>
      <c r="I109" s="19">
        <f t="shared" si="43"/>
        <v>0</v>
      </c>
      <c r="J109" s="19">
        <f t="shared" si="43"/>
        <v>0</v>
      </c>
      <c r="K109" s="19">
        <f t="shared" si="43"/>
        <v>0</v>
      </c>
      <c r="L109" s="19">
        <f t="shared" si="43"/>
        <v>0</v>
      </c>
      <c r="M109" s="19">
        <f t="shared" si="43"/>
        <v>0</v>
      </c>
      <c r="N109" s="19">
        <f t="shared" si="43"/>
        <v>0</v>
      </c>
      <c r="O109" s="19">
        <f t="shared" si="43"/>
        <v>0</v>
      </c>
      <c r="P109" s="19">
        <f t="shared" si="43"/>
        <v>0</v>
      </c>
      <c r="Q109" s="18"/>
      <c r="R109" s="136"/>
      <c r="S109" s="137"/>
      <c r="U109" s="94"/>
      <c r="V109" s="94"/>
      <c r="W109" s="94"/>
      <c r="X109" s="94"/>
      <c r="Y109" s="94"/>
      <c r="Z109" s="94"/>
      <c r="AA109" s="94"/>
      <c r="AB109" s="94"/>
      <c r="AC109" s="94"/>
    </row>
    <row r="110" spans="1:29" s="10" customFormat="1" ht="12.6" customHeight="1" x14ac:dyDescent="0.2">
      <c r="A110" s="201" t="s">
        <v>75</v>
      </c>
      <c r="B110" s="183"/>
      <c r="C110" s="19"/>
      <c r="D110" s="158">
        <f t="shared" ref="D110:D119" si="45">$C110/$Q$3</f>
        <v>0</v>
      </c>
      <c r="E110" s="19">
        <f>$D110/E$5</f>
        <v>0</v>
      </c>
      <c r="F110" s="19">
        <f t="shared" ref="F110:O119" si="46">$D110/F$5</f>
        <v>0</v>
      </c>
      <c r="G110" s="19">
        <f t="shared" si="46"/>
        <v>0</v>
      </c>
      <c r="H110" s="19">
        <f t="shared" si="46"/>
        <v>0</v>
      </c>
      <c r="I110" s="19">
        <f t="shared" si="46"/>
        <v>0</v>
      </c>
      <c r="J110" s="19">
        <f t="shared" si="46"/>
        <v>0</v>
      </c>
      <c r="K110" s="19">
        <f t="shared" si="46"/>
        <v>0</v>
      </c>
      <c r="L110" s="19">
        <f t="shared" si="46"/>
        <v>0</v>
      </c>
      <c r="M110" s="19">
        <f t="shared" si="46"/>
        <v>0</v>
      </c>
      <c r="N110" s="19">
        <f t="shared" si="46"/>
        <v>0</v>
      </c>
      <c r="O110" s="19">
        <f t="shared" si="46"/>
        <v>0</v>
      </c>
      <c r="P110" s="19"/>
      <c r="Q110" s="18"/>
      <c r="R110" s="136"/>
      <c r="S110" s="137"/>
      <c r="U110" s="94"/>
      <c r="V110" s="94"/>
      <c r="W110" s="94"/>
      <c r="X110" s="94"/>
      <c r="Y110" s="94"/>
      <c r="Z110" s="94"/>
      <c r="AA110" s="94"/>
      <c r="AB110" s="94"/>
      <c r="AC110" s="94"/>
    </row>
    <row r="111" spans="1:29" s="10" customFormat="1" ht="12.6" customHeight="1" x14ac:dyDescent="0.2">
      <c r="A111" s="201"/>
      <c r="B111" s="183" t="s">
        <v>116</v>
      </c>
      <c r="C111" s="19"/>
      <c r="D111" s="158">
        <v>60</v>
      </c>
      <c r="E111" s="19">
        <f t="shared" ref="E111:E119" si="47">$D111/E$5</f>
        <v>4</v>
      </c>
      <c r="F111" s="19">
        <f t="shared" si="46"/>
        <v>2.0689655172413794</v>
      </c>
      <c r="G111" s="19">
        <f t="shared" si="46"/>
        <v>1.5384615384615385</v>
      </c>
      <c r="H111" s="19">
        <f t="shared" si="46"/>
        <v>12</v>
      </c>
      <c r="I111" s="19">
        <f t="shared" si="46"/>
        <v>10</v>
      </c>
      <c r="J111" s="19">
        <f t="shared" si="46"/>
        <v>8.5714285714285712</v>
      </c>
      <c r="K111" s="19">
        <f t="shared" si="46"/>
        <v>7.5</v>
      </c>
      <c r="L111" s="19">
        <f t="shared" si="46"/>
        <v>6.666666666666667</v>
      </c>
      <c r="M111" s="19">
        <f t="shared" si="46"/>
        <v>6</v>
      </c>
      <c r="N111" s="19">
        <f t="shared" si="46"/>
        <v>5.4545454545454541</v>
      </c>
      <c r="O111" s="19">
        <f t="shared" si="46"/>
        <v>5</v>
      </c>
      <c r="P111" s="19"/>
      <c r="Q111" s="18"/>
      <c r="R111" s="136"/>
      <c r="S111" s="137"/>
      <c r="U111" s="94"/>
      <c r="V111" s="94"/>
      <c r="W111" s="94"/>
      <c r="X111" s="94"/>
      <c r="Y111" s="94"/>
      <c r="Z111" s="94"/>
      <c r="AA111" s="94"/>
      <c r="AB111" s="94"/>
      <c r="AC111" s="94"/>
    </row>
    <row r="112" spans="1:29" s="10" customFormat="1" ht="12.6" customHeight="1" x14ac:dyDescent="0.2">
      <c r="A112" s="201"/>
      <c r="B112" s="183" t="s">
        <v>117</v>
      </c>
      <c r="C112" s="19"/>
      <c r="D112" s="158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8"/>
      <c r="R112" s="136"/>
      <c r="S112" s="137"/>
      <c r="U112" s="94"/>
      <c r="V112" s="94"/>
      <c r="W112" s="94"/>
      <c r="X112" s="94"/>
      <c r="Y112" s="94"/>
      <c r="Z112" s="94"/>
      <c r="AA112" s="94"/>
      <c r="AB112" s="94"/>
      <c r="AC112" s="94"/>
    </row>
    <row r="113" spans="1:29" s="10" customFormat="1" ht="12.6" customHeight="1" x14ac:dyDescent="0.2">
      <c r="A113" s="201"/>
      <c r="B113" s="183" t="s">
        <v>121</v>
      </c>
      <c r="C113" s="19"/>
      <c r="D113" s="158">
        <f>20*2</f>
        <v>40</v>
      </c>
      <c r="E113" s="19">
        <f t="shared" ref="E113" si="48">$D113/E$5</f>
        <v>2.6666666666666665</v>
      </c>
      <c r="F113" s="19"/>
      <c r="G113" s="19"/>
      <c r="H113" s="19">
        <f t="shared" ref="G113:O115" si="49">$D113/H$5</f>
        <v>8</v>
      </c>
      <c r="I113" s="19">
        <f t="shared" si="49"/>
        <v>6.666666666666667</v>
      </c>
      <c r="J113" s="19">
        <f t="shared" si="49"/>
        <v>5.7142857142857144</v>
      </c>
      <c r="K113" s="19">
        <f t="shared" si="49"/>
        <v>5</v>
      </c>
      <c r="L113" s="19">
        <f t="shared" si="49"/>
        <v>4.4444444444444446</v>
      </c>
      <c r="M113" s="19">
        <f t="shared" si="49"/>
        <v>4</v>
      </c>
      <c r="N113" s="19">
        <f t="shared" si="49"/>
        <v>3.6363636363636362</v>
      </c>
      <c r="O113" s="19">
        <f t="shared" si="49"/>
        <v>3.3333333333333335</v>
      </c>
      <c r="P113" s="19"/>
      <c r="Q113" s="18"/>
      <c r="R113" s="136"/>
      <c r="S113" s="137"/>
      <c r="U113" s="94"/>
      <c r="V113" s="94"/>
      <c r="W113" s="94"/>
      <c r="X113" s="94"/>
      <c r="Y113" s="94"/>
      <c r="Z113" s="94"/>
      <c r="AA113" s="94"/>
      <c r="AB113" s="94"/>
      <c r="AC113" s="94"/>
    </row>
    <row r="114" spans="1:29" s="10" customFormat="1" ht="12.6" customHeight="1" x14ac:dyDescent="0.2">
      <c r="A114" s="201"/>
      <c r="B114" s="183" t="s">
        <v>122</v>
      </c>
      <c r="C114" s="19"/>
      <c r="D114" s="158">
        <f>20*4</f>
        <v>80</v>
      </c>
      <c r="E114" s="19"/>
      <c r="F114" s="19">
        <f>$D114/F$5</f>
        <v>2.7586206896551726</v>
      </c>
      <c r="G114" s="19"/>
      <c r="H114" s="19">
        <f>$D114/H$5</f>
        <v>16</v>
      </c>
      <c r="I114" s="19">
        <f t="shared" si="49"/>
        <v>13.333333333333334</v>
      </c>
      <c r="J114" s="19">
        <f t="shared" si="49"/>
        <v>11.428571428571429</v>
      </c>
      <c r="K114" s="19">
        <f t="shared" si="49"/>
        <v>10</v>
      </c>
      <c r="L114" s="19">
        <f t="shared" si="49"/>
        <v>8.8888888888888893</v>
      </c>
      <c r="M114" s="19">
        <f t="shared" si="49"/>
        <v>8</v>
      </c>
      <c r="N114" s="19">
        <f t="shared" si="49"/>
        <v>7.2727272727272725</v>
      </c>
      <c r="O114" s="19">
        <f t="shared" si="49"/>
        <v>6.666666666666667</v>
      </c>
      <c r="P114" s="19"/>
      <c r="Q114" s="18"/>
      <c r="R114" s="136"/>
      <c r="S114" s="137"/>
      <c r="U114" s="94"/>
      <c r="V114" s="94"/>
      <c r="W114" s="94"/>
      <c r="X114" s="94"/>
      <c r="Y114" s="94"/>
      <c r="Z114" s="94"/>
      <c r="AA114" s="94"/>
      <c r="AB114" s="94"/>
      <c r="AC114" s="94"/>
    </row>
    <row r="115" spans="1:29" s="10" customFormat="1" ht="12.6" customHeight="1" x14ac:dyDescent="0.2">
      <c r="A115" s="201"/>
      <c r="B115" s="183" t="s">
        <v>123</v>
      </c>
      <c r="C115" s="19"/>
      <c r="D115" s="158">
        <f>20*5</f>
        <v>100</v>
      </c>
      <c r="E115" s="19"/>
      <c r="F115" s="19"/>
      <c r="G115" s="19">
        <f t="shared" si="49"/>
        <v>2.5641025641025643</v>
      </c>
      <c r="H115" s="19">
        <f t="shared" si="49"/>
        <v>20</v>
      </c>
      <c r="I115" s="19">
        <f t="shared" si="49"/>
        <v>16.666666666666668</v>
      </c>
      <c r="J115" s="19">
        <f t="shared" si="49"/>
        <v>14.285714285714286</v>
      </c>
      <c r="K115" s="19">
        <f t="shared" si="49"/>
        <v>12.5</v>
      </c>
      <c r="L115" s="19">
        <f t="shared" si="49"/>
        <v>11.111111111111111</v>
      </c>
      <c r="M115" s="19">
        <f t="shared" si="49"/>
        <v>10</v>
      </c>
      <c r="N115" s="19">
        <f t="shared" si="49"/>
        <v>9.0909090909090917</v>
      </c>
      <c r="O115" s="19">
        <f t="shared" si="49"/>
        <v>8.3333333333333339</v>
      </c>
      <c r="P115" s="19"/>
      <c r="Q115" s="18"/>
      <c r="R115" s="136"/>
      <c r="S115" s="137"/>
      <c r="U115" s="94"/>
      <c r="V115" s="94"/>
      <c r="W115" s="94"/>
      <c r="X115" s="94"/>
      <c r="Y115" s="94"/>
      <c r="Z115" s="94"/>
      <c r="AA115" s="94"/>
      <c r="AB115" s="94"/>
      <c r="AC115" s="94"/>
    </row>
    <row r="116" spans="1:29" s="10" customFormat="1" ht="12.6" customHeight="1" x14ac:dyDescent="0.2">
      <c r="A116" s="201"/>
      <c r="B116" s="183" t="s">
        <v>138</v>
      </c>
      <c r="C116" s="19"/>
      <c r="D116" s="158">
        <v>250</v>
      </c>
      <c r="E116" s="19"/>
      <c r="F116" s="19">
        <f t="shared" ref="F116:O117" si="50">$D116/F$5</f>
        <v>8.6206896551724146</v>
      </c>
      <c r="G116" s="19">
        <f t="shared" si="50"/>
        <v>6.4102564102564106</v>
      </c>
      <c r="H116" s="19">
        <f t="shared" si="50"/>
        <v>50</v>
      </c>
      <c r="I116" s="19">
        <f t="shared" si="50"/>
        <v>41.666666666666664</v>
      </c>
      <c r="J116" s="19">
        <f t="shared" si="50"/>
        <v>35.714285714285715</v>
      </c>
      <c r="K116" s="19">
        <f t="shared" si="50"/>
        <v>31.25</v>
      </c>
      <c r="L116" s="19">
        <f t="shared" si="50"/>
        <v>27.777777777777779</v>
      </c>
      <c r="M116" s="19">
        <f t="shared" si="50"/>
        <v>25</v>
      </c>
      <c r="N116" s="19">
        <f t="shared" si="50"/>
        <v>22.727272727272727</v>
      </c>
      <c r="O116" s="19">
        <f t="shared" si="50"/>
        <v>20.833333333333332</v>
      </c>
      <c r="P116" s="19"/>
      <c r="Q116" s="18"/>
      <c r="R116" s="136"/>
      <c r="S116" s="137"/>
      <c r="U116" s="94"/>
      <c r="V116" s="94"/>
      <c r="W116" s="94"/>
      <c r="X116" s="94"/>
      <c r="Y116" s="94"/>
      <c r="Z116" s="94"/>
      <c r="AA116" s="94"/>
      <c r="AB116" s="94"/>
      <c r="AC116" s="94"/>
    </row>
    <row r="117" spans="1:29" s="10" customFormat="1" ht="12.6" customHeight="1" x14ac:dyDescent="0.2">
      <c r="A117" s="201"/>
      <c r="B117" s="183" t="s">
        <v>152</v>
      </c>
      <c r="C117" s="19"/>
      <c r="D117" s="158">
        <v>230</v>
      </c>
      <c r="E117" s="19">
        <f t="shared" ref="E117" si="51">$D117/E$5</f>
        <v>15.333333333333334</v>
      </c>
      <c r="F117" s="19"/>
      <c r="G117" s="19"/>
      <c r="H117" s="19">
        <f t="shared" si="50"/>
        <v>46</v>
      </c>
      <c r="I117" s="19">
        <f t="shared" si="50"/>
        <v>38.333333333333336</v>
      </c>
      <c r="J117" s="19">
        <f t="shared" si="50"/>
        <v>32.857142857142854</v>
      </c>
      <c r="K117" s="19">
        <f t="shared" si="50"/>
        <v>28.75</v>
      </c>
      <c r="L117" s="19">
        <f t="shared" si="50"/>
        <v>25.555555555555557</v>
      </c>
      <c r="M117" s="19">
        <f t="shared" si="50"/>
        <v>23</v>
      </c>
      <c r="N117" s="19">
        <f t="shared" si="50"/>
        <v>20.90909090909091</v>
      </c>
      <c r="O117" s="19">
        <f t="shared" si="50"/>
        <v>19.166666666666668</v>
      </c>
      <c r="P117" s="19"/>
      <c r="Q117" s="18"/>
      <c r="R117" s="136"/>
      <c r="S117" s="137"/>
      <c r="U117" s="94"/>
      <c r="V117" s="94"/>
      <c r="W117" s="94"/>
      <c r="X117" s="94"/>
      <c r="Y117" s="94"/>
      <c r="Z117" s="94"/>
      <c r="AA117" s="94"/>
      <c r="AB117" s="94"/>
      <c r="AC117" s="94"/>
    </row>
    <row r="118" spans="1:29" s="10" customFormat="1" ht="12.6" customHeight="1" x14ac:dyDescent="0.2">
      <c r="A118" s="201"/>
      <c r="B118" s="183" t="s">
        <v>134</v>
      </c>
      <c r="C118" s="19"/>
      <c r="D118" s="158"/>
      <c r="E118" s="19">
        <f>56.4/E5</f>
        <v>3.76</v>
      </c>
      <c r="F118" s="19">
        <f t="shared" ref="F118:G118" si="52">56.4/F5</f>
        <v>1.9448275862068964</v>
      </c>
      <c r="G118" s="19">
        <f t="shared" si="52"/>
        <v>1.4461538461538461</v>
      </c>
      <c r="H118" s="19">
        <f t="shared" si="46"/>
        <v>0</v>
      </c>
      <c r="I118" s="19">
        <f t="shared" si="46"/>
        <v>0</v>
      </c>
      <c r="J118" s="19">
        <f t="shared" si="46"/>
        <v>0</v>
      </c>
      <c r="K118" s="19">
        <f t="shared" si="46"/>
        <v>0</v>
      </c>
      <c r="L118" s="19">
        <f t="shared" si="46"/>
        <v>0</v>
      </c>
      <c r="M118" s="19">
        <f t="shared" si="46"/>
        <v>0</v>
      </c>
      <c r="N118" s="19">
        <f t="shared" si="46"/>
        <v>0</v>
      </c>
      <c r="O118" s="19">
        <f t="shared" si="46"/>
        <v>0</v>
      </c>
      <c r="P118" s="19"/>
      <c r="Q118" s="18"/>
      <c r="R118" s="136"/>
      <c r="S118" s="137"/>
      <c r="U118" s="94"/>
      <c r="V118" s="94"/>
      <c r="W118" s="94"/>
      <c r="X118" s="94"/>
      <c r="Y118" s="94"/>
      <c r="Z118" s="94"/>
      <c r="AA118" s="94"/>
      <c r="AB118" s="94"/>
      <c r="AC118" s="94"/>
    </row>
    <row r="119" spans="1:29" s="10" customFormat="1" ht="12.6" customHeight="1" x14ac:dyDescent="0.2">
      <c r="A119" s="201"/>
      <c r="B119" s="183" t="s">
        <v>155</v>
      </c>
      <c r="C119" s="19"/>
      <c r="D119" s="158">
        <v>10</v>
      </c>
      <c r="E119" s="19">
        <f t="shared" si="47"/>
        <v>0.66666666666666663</v>
      </c>
      <c r="F119" s="19">
        <f t="shared" si="46"/>
        <v>0.34482758620689657</v>
      </c>
      <c r="G119" s="19">
        <f t="shared" si="46"/>
        <v>0.25641025641025639</v>
      </c>
      <c r="H119" s="19">
        <f t="shared" si="46"/>
        <v>2</v>
      </c>
      <c r="I119" s="19">
        <f t="shared" si="46"/>
        <v>1.6666666666666667</v>
      </c>
      <c r="J119" s="19">
        <f t="shared" si="46"/>
        <v>1.4285714285714286</v>
      </c>
      <c r="K119" s="19">
        <f t="shared" si="46"/>
        <v>1.25</v>
      </c>
      <c r="L119" s="19">
        <f t="shared" si="46"/>
        <v>1.1111111111111112</v>
      </c>
      <c r="M119" s="19">
        <f t="shared" si="46"/>
        <v>1</v>
      </c>
      <c r="N119" s="19">
        <f t="shared" si="46"/>
        <v>0.90909090909090906</v>
      </c>
      <c r="O119" s="19">
        <f t="shared" si="46"/>
        <v>0.83333333333333337</v>
      </c>
      <c r="P119" s="19"/>
      <c r="Q119" s="18"/>
      <c r="R119" s="136"/>
      <c r="S119" s="137"/>
      <c r="U119" s="94"/>
      <c r="V119" s="94"/>
      <c r="W119" s="94"/>
      <c r="X119" s="94"/>
      <c r="Y119" s="94"/>
      <c r="Z119" s="94"/>
      <c r="AA119" s="94"/>
      <c r="AB119" s="94"/>
      <c r="AC119" s="94"/>
    </row>
    <row r="120" spans="1:29" s="10" customFormat="1" ht="12.6" customHeight="1" x14ac:dyDescent="0.2">
      <c r="A120" s="169" t="s">
        <v>85</v>
      </c>
      <c r="B120" s="161" t="s">
        <v>146</v>
      </c>
      <c r="C120" s="167"/>
      <c r="D120" s="162"/>
      <c r="E120" s="162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8"/>
      <c r="R120" s="139"/>
      <c r="S120" s="139"/>
      <c r="U120" s="94"/>
      <c r="V120" s="94"/>
      <c r="W120" s="94"/>
      <c r="X120" s="94"/>
      <c r="Y120" s="94"/>
      <c r="Z120" s="94"/>
      <c r="AA120" s="94"/>
      <c r="AB120" s="94"/>
      <c r="AC120" s="94"/>
    </row>
    <row r="121" spans="1:29" s="10" customFormat="1" ht="12.6" customHeight="1" x14ac:dyDescent="0.2">
      <c r="A121" s="200" t="s">
        <v>74</v>
      </c>
      <c r="B121" s="188"/>
      <c r="C121" s="19"/>
      <c r="D121" s="158">
        <f>$C121/$Q$3</f>
        <v>0</v>
      </c>
      <c r="E121" s="19">
        <f>$D121</f>
        <v>0</v>
      </c>
      <c r="F121" s="19">
        <f t="shared" ref="F121:P123" si="53">$D121</f>
        <v>0</v>
      </c>
      <c r="G121" s="19">
        <f t="shared" si="53"/>
        <v>0</v>
      </c>
      <c r="H121" s="19">
        <f t="shared" si="53"/>
        <v>0</v>
      </c>
      <c r="I121" s="19">
        <f t="shared" si="53"/>
        <v>0</v>
      </c>
      <c r="J121" s="19">
        <f t="shared" si="53"/>
        <v>0</v>
      </c>
      <c r="K121" s="19">
        <f t="shared" si="53"/>
        <v>0</v>
      </c>
      <c r="L121" s="19">
        <f t="shared" si="53"/>
        <v>0</v>
      </c>
      <c r="M121" s="19">
        <f t="shared" si="53"/>
        <v>0</v>
      </c>
      <c r="N121" s="19">
        <f t="shared" si="53"/>
        <v>0</v>
      </c>
      <c r="O121" s="19">
        <f t="shared" si="53"/>
        <v>0</v>
      </c>
      <c r="P121" s="19">
        <f t="shared" si="53"/>
        <v>0</v>
      </c>
      <c r="Q121" s="18"/>
      <c r="R121" s="136"/>
      <c r="S121" s="137"/>
      <c r="U121" s="94"/>
      <c r="V121" s="94"/>
      <c r="W121" s="94"/>
      <c r="X121" s="94"/>
      <c r="Y121" s="94"/>
      <c r="Z121" s="94"/>
      <c r="AA121" s="94"/>
      <c r="AB121" s="94"/>
      <c r="AC121" s="94"/>
    </row>
    <row r="122" spans="1:29" s="10" customFormat="1" ht="12.6" customHeight="1" x14ac:dyDescent="0.2">
      <c r="A122" s="200"/>
      <c r="B122" s="188"/>
      <c r="C122" s="19"/>
      <c r="D122" s="158">
        <f t="shared" ref="D122:D133" si="54">$C122/$Q$3</f>
        <v>0</v>
      </c>
      <c r="E122" s="19">
        <f t="shared" ref="E122" si="55">$D122</f>
        <v>0</v>
      </c>
      <c r="F122" s="19">
        <f t="shared" si="53"/>
        <v>0</v>
      </c>
      <c r="G122" s="19">
        <f t="shared" si="53"/>
        <v>0</v>
      </c>
      <c r="H122" s="19">
        <f t="shared" si="53"/>
        <v>0</v>
      </c>
      <c r="I122" s="19">
        <f t="shared" si="53"/>
        <v>0</v>
      </c>
      <c r="J122" s="19">
        <f t="shared" si="53"/>
        <v>0</v>
      </c>
      <c r="K122" s="19">
        <f t="shared" si="53"/>
        <v>0</v>
      </c>
      <c r="L122" s="19">
        <f t="shared" si="53"/>
        <v>0</v>
      </c>
      <c r="M122" s="19">
        <f t="shared" si="53"/>
        <v>0</v>
      </c>
      <c r="N122" s="19">
        <f t="shared" si="53"/>
        <v>0</v>
      </c>
      <c r="O122" s="19">
        <f t="shared" si="53"/>
        <v>0</v>
      </c>
      <c r="P122" s="19">
        <f t="shared" si="53"/>
        <v>0</v>
      </c>
      <c r="Q122" s="18"/>
      <c r="R122" s="136"/>
      <c r="S122" s="137"/>
      <c r="U122" s="94"/>
      <c r="V122" s="94"/>
      <c r="W122" s="94"/>
      <c r="X122" s="94"/>
      <c r="Y122" s="94"/>
      <c r="Z122" s="94"/>
      <c r="AA122" s="94"/>
      <c r="AB122" s="94"/>
      <c r="AC122" s="94"/>
    </row>
    <row r="123" spans="1:29" s="10" customFormat="1" ht="12.6" customHeight="1" x14ac:dyDescent="0.2">
      <c r="A123" s="200"/>
      <c r="B123" s="183"/>
      <c r="C123" s="19"/>
      <c r="D123" s="158">
        <f t="shared" si="54"/>
        <v>0</v>
      </c>
      <c r="E123" s="19">
        <f>$D123</f>
        <v>0</v>
      </c>
      <c r="F123" s="19">
        <f>$D123</f>
        <v>0</v>
      </c>
      <c r="G123" s="19">
        <f>$D123</f>
        <v>0</v>
      </c>
      <c r="H123" s="19">
        <f t="shared" si="53"/>
        <v>0</v>
      </c>
      <c r="I123" s="19">
        <f t="shared" si="53"/>
        <v>0</v>
      </c>
      <c r="J123" s="19">
        <f t="shared" si="53"/>
        <v>0</v>
      </c>
      <c r="K123" s="19">
        <f t="shared" si="53"/>
        <v>0</v>
      </c>
      <c r="L123" s="19">
        <f t="shared" si="53"/>
        <v>0</v>
      </c>
      <c r="M123" s="19">
        <f t="shared" si="53"/>
        <v>0</v>
      </c>
      <c r="N123" s="19">
        <f t="shared" si="53"/>
        <v>0</v>
      </c>
      <c r="O123" s="19">
        <f t="shared" si="53"/>
        <v>0</v>
      </c>
      <c r="P123" s="19">
        <f t="shared" si="53"/>
        <v>0</v>
      </c>
      <c r="Q123" s="18"/>
      <c r="R123" s="136"/>
      <c r="S123" s="137"/>
      <c r="U123" s="94"/>
      <c r="V123" s="94"/>
      <c r="W123" s="94"/>
      <c r="X123" s="94"/>
      <c r="Y123" s="94"/>
      <c r="Z123" s="94"/>
      <c r="AA123" s="94"/>
      <c r="AB123" s="94"/>
      <c r="AC123" s="94"/>
    </row>
    <row r="124" spans="1:29" s="10" customFormat="1" ht="12.6" customHeight="1" x14ac:dyDescent="0.2">
      <c r="A124" s="201" t="s">
        <v>75</v>
      </c>
      <c r="B124" s="183"/>
      <c r="C124" s="19"/>
      <c r="D124" s="158">
        <f t="shared" si="54"/>
        <v>0</v>
      </c>
      <c r="E124" s="19">
        <f>$D124/E$5</f>
        <v>0</v>
      </c>
      <c r="F124" s="19">
        <f t="shared" ref="F124:O133" si="56">$D124/F$5</f>
        <v>0</v>
      </c>
      <c r="G124" s="19">
        <f t="shared" si="56"/>
        <v>0</v>
      </c>
      <c r="H124" s="19">
        <f t="shared" si="56"/>
        <v>0</v>
      </c>
      <c r="I124" s="19">
        <f t="shared" si="56"/>
        <v>0</v>
      </c>
      <c r="J124" s="19">
        <f t="shared" si="56"/>
        <v>0</v>
      </c>
      <c r="K124" s="19">
        <f t="shared" si="56"/>
        <v>0</v>
      </c>
      <c r="L124" s="19">
        <f t="shared" si="56"/>
        <v>0</v>
      </c>
      <c r="M124" s="19">
        <f t="shared" si="56"/>
        <v>0</v>
      </c>
      <c r="N124" s="19">
        <f t="shared" si="56"/>
        <v>0</v>
      </c>
      <c r="O124" s="19">
        <f t="shared" si="56"/>
        <v>0</v>
      </c>
      <c r="P124" s="19"/>
      <c r="Q124" s="18"/>
      <c r="R124" s="136"/>
      <c r="S124" s="137"/>
      <c r="U124" s="94"/>
      <c r="V124" s="94"/>
      <c r="W124" s="94"/>
      <c r="X124" s="94"/>
      <c r="Y124" s="94"/>
      <c r="Z124" s="94"/>
      <c r="AA124" s="94"/>
      <c r="AB124" s="94"/>
      <c r="AC124" s="94"/>
    </row>
    <row r="125" spans="1:29" s="10" customFormat="1" ht="12.6" customHeight="1" x14ac:dyDescent="0.2">
      <c r="A125" s="201"/>
      <c r="B125" s="183" t="s">
        <v>116</v>
      </c>
      <c r="C125" s="19"/>
      <c r="D125" s="158">
        <v>20</v>
      </c>
      <c r="E125" s="19">
        <f t="shared" ref="E125:E130" si="57">$D125/E$5</f>
        <v>1.3333333333333333</v>
      </c>
      <c r="F125" s="19">
        <f t="shared" si="56"/>
        <v>0.68965517241379315</v>
      </c>
      <c r="G125" s="19">
        <f t="shared" si="56"/>
        <v>0.51282051282051277</v>
      </c>
      <c r="H125" s="19">
        <f t="shared" si="56"/>
        <v>4</v>
      </c>
      <c r="I125" s="19">
        <f t="shared" si="56"/>
        <v>3.3333333333333335</v>
      </c>
      <c r="J125" s="19">
        <f t="shared" si="56"/>
        <v>2.8571428571428572</v>
      </c>
      <c r="K125" s="19">
        <f t="shared" si="56"/>
        <v>2.5</v>
      </c>
      <c r="L125" s="19">
        <f t="shared" si="56"/>
        <v>2.2222222222222223</v>
      </c>
      <c r="M125" s="19">
        <f t="shared" si="56"/>
        <v>2</v>
      </c>
      <c r="N125" s="19">
        <f t="shared" si="56"/>
        <v>1.8181818181818181</v>
      </c>
      <c r="O125" s="19">
        <f t="shared" si="56"/>
        <v>1.6666666666666667</v>
      </c>
      <c r="P125" s="19"/>
      <c r="Q125" s="18"/>
      <c r="R125" s="136"/>
      <c r="S125" s="137"/>
      <c r="U125" s="94"/>
      <c r="V125" s="94"/>
      <c r="W125" s="94"/>
      <c r="X125" s="94"/>
      <c r="Y125" s="94"/>
      <c r="Z125" s="94"/>
      <c r="AA125" s="94"/>
      <c r="AB125" s="94"/>
      <c r="AC125" s="94"/>
    </row>
    <row r="126" spans="1:29" s="10" customFormat="1" ht="12.6" customHeight="1" x14ac:dyDescent="0.2">
      <c r="A126" s="201"/>
      <c r="B126" s="183" t="s">
        <v>117</v>
      </c>
      <c r="C126" s="19"/>
      <c r="D126" s="158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8"/>
      <c r="R126" s="136"/>
      <c r="S126" s="137"/>
      <c r="U126" s="94"/>
      <c r="V126" s="94"/>
      <c r="W126" s="94"/>
      <c r="X126" s="94"/>
      <c r="Y126" s="94"/>
      <c r="Z126" s="94"/>
      <c r="AA126" s="94"/>
      <c r="AB126" s="94"/>
      <c r="AC126" s="94"/>
    </row>
    <row r="127" spans="1:29" s="10" customFormat="1" ht="12.6" customHeight="1" x14ac:dyDescent="0.2">
      <c r="A127" s="201"/>
      <c r="B127" s="183" t="s">
        <v>121</v>
      </c>
      <c r="C127" s="19"/>
      <c r="D127" s="158">
        <f>20*2</f>
        <v>40</v>
      </c>
      <c r="E127" s="19">
        <f t="shared" ref="E127" si="58">$D127/E$5</f>
        <v>2.6666666666666665</v>
      </c>
      <c r="F127" s="19"/>
      <c r="G127" s="19"/>
      <c r="H127" s="19">
        <f t="shared" ref="G127:O129" si="59">$D127/H$5</f>
        <v>8</v>
      </c>
      <c r="I127" s="19">
        <f t="shared" si="59"/>
        <v>6.666666666666667</v>
      </c>
      <c r="J127" s="19">
        <f t="shared" si="59"/>
        <v>5.7142857142857144</v>
      </c>
      <c r="K127" s="19">
        <f t="shared" si="59"/>
        <v>5</v>
      </c>
      <c r="L127" s="19">
        <f t="shared" si="59"/>
        <v>4.4444444444444446</v>
      </c>
      <c r="M127" s="19">
        <f t="shared" si="59"/>
        <v>4</v>
      </c>
      <c r="N127" s="19">
        <f t="shared" si="59"/>
        <v>3.6363636363636362</v>
      </c>
      <c r="O127" s="19">
        <f t="shared" si="59"/>
        <v>3.3333333333333335</v>
      </c>
      <c r="P127" s="19"/>
      <c r="Q127" s="18"/>
      <c r="R127" s="136"/>
      <c r="S127" s="137"/>
      <c r="U127" s="94"/>
      <c r="V127" s="94"/>
      <c r="W127" s="94"/>
      <c r="X127" s="94"/>
      <c r="Y127" s="94"/>
      <c r="Z127" s="94"/>
      <c r="AA127" s="94"/>
      <c r="AB127" s="94"/>
      <c r="AC127" s="94"/>
    </row>
    <row r="128" spans="1:29" s="10" customFormat="1" ht="12.6" customHeight="1" x14ac:dyDescent="0.2">
      <c r="A128" s="201"/>
      <c r="B128" s="183" t="s">
        <v>122</v>
      </c>
      <c r="C128" s="19"/>
      <c r="D128" s="158">
        <f>20*4</f>
        <v>80</v>
      </c>
      <c r="E128" s="19"/>
      <c r="F128" s="19">
        <f>$D128/F$5</f>
        <v>2.7586206896551726</v>
      </c>
      <c r="G128" s="19"/>
      <c r="H128" s="19">
        <f>$D128/H$5</f>
        <v>16</v>
      </c>
      <c r="I128" s="19">
        <f t="shared" si="59"/>
        <v>13.333333333333334</v>
      </c>
      <c r="J128" s="19">
        <f t="shared" si="59"/>
        <v>11.428571428571429</v>
      </c>
      <c r="K128" s="19">
        <f t="shared" si="59"/>
        <v>10</v>
      </c>
      <c r="L128" s="19">
        <f t="shared" si="59"/>
        <v>8.8888888888888893</v>
      </c>
      <c r="M128" s="19">
        <f t="shared" si="59"/>
        <v>8</v>
      </c>
      <c r="N128" s="19">
        <f t="shared" si="59"/>
        <v>7.2727272727272725</v>
      </c>
      <c r="O128" s="19">
        <f t="shared" si="59"/>
        <v>6.666666666666667</v>
      </c>
      <c r="P128" s="19"/>
      <c r="Q128" s="18"/>
      <c r="R128" s="136"/>
      <c r="S128" s="137"/>
      <c r="U128" s="94"/>
      <c r="V128" s="94"/>
      <c r="W128" s="94"/>
      <c r="X128" s="94"/>
      <c r="Y128" s="94"/>
      <c r="Z128" s="94"/>
      <c r="AA128" s="94"/>
      <c r="AB128" s="94"/>
      <c r="AC128" s="94"/>
    </row>
    <row r="129" spans="1:29" s="10" customFormat="1" ht="12.6" customHeight="1" x14ac:dyDescent="0.2">
      <c r="A129" s="201"/>
      <c r="B129" s="183" t="s">
        <v>123</v>
      </c>
      <c r="C129" s="19"/>
      <c r="D129" s="158">
        <f>20*5</f>
        <v>100</v>
      </c>
      <c r="E129" s="19"/>
      <c r="F129" s="19"/>
      <c r="G129" s="19">
        <f t="shared" si="59"/>
        <v>2.5641025641025643</v>
      </c>
      <c r="H129" s="19">
        <f t="shared" si="59"/>
        <v>20</v>
      </c>
      <c r="I129" s="19">
        <f t="shared" si="59"/>
        <v>16.666666666666668</v>
      </c>
      <c r="J129" s="19">
        <f t="shared" si="59"/>
        <v>14.285714285714286</v>
      </c>
      <c r="K129" s="19">
        <f t="shared" si="59"/>
        <v>12.5</v>
      </c>
      <c r="L129" s="19">
        <f t="shared" si="59"/>
        <v>11.111111111111111</v>
      </c>
      <c r="M129" s="19">
        <f t="shared" si="59"/>
        <v>10</v>
      </c>
      <c r="N129" s="19">
        <f t="shared" si="59"/>
        <v>9.0909090909090917</v>
      </c>
      <c r="O129" s="19">
        <f t="shared" si="59"/>
        <v>8.3333333333333339</v>
      </c>
      <c r="P129" s="19"/>
      <c r="Q129" s="18"/>
      <c r="R129" s="136"/>
      <c r="S129" s="137"/>
      <c r="U129" s="94"/>
      <c r="V129" s="94"/>
      <c r="W129" s="94"/>
      <c r="X129" s="94"/>
      <c r="Y129" s="94"/>
      <c r="Z129" s="94"/>
      <c r="AA129" s="94"/>
      <c r="AB129" s="94"/>
      <c r="AC129" s="94"/>
    </row>
    <row r="130" spans="1:29" s="10" customFormat="1" ht="12.6" customHeight="1" x14ac:dyDescent="0.2">
      <c r="A130" s="201"/>
      <c r="B130" s="183"/>
      <c r="C130" s="19"/>
      <c r="D130" s="158"/>
      <c r="E130" s="19">
        <f t="shared" si="57"/>
        <v>0</v>
      </c>
      <c r="F130" s="19">
        <f t="shared" si="56"/>
        <v>0</v>
      </c>
      <c r="G130" s="19">
        <f t="shared" si="56"/>
        <v>0</v>
      </c>
      <c r="H130" s="19">
        <f t="shared" si="56"/>
        <v>0</v>
      </c>
      <c r="I130" s="19">
        <f t="shared" si="56"/>
        <v>0</v>
      </c>
      <c r="J130" s="19">
        <f t="shared" si="56"/>
        <v>0</v>
      </c>
      <c r="K130" s="19">
        <f t="shared" si="56"/>
        <v>0</v>
      </c>
      <c r="L130" s="19">
        <f t="shared" si="56"/>
        <v>0</v>
      </c>
      <c r="M130" s="19">
        <f t="shared" si="56"/>
        <v>0</v>
      </c>
      <c r="N130" s="19">
        <f t="shared" si="56"/>
        <v>0</v>
      </c>
      <c r="O130" s="19">
        <f t="shared" si="56"/>
        <v>0</v>
      </c>
      <c r="P130" s="19"/>
      <c r="Q130" s="18"/>
      <c r="R130" s="136"/>
      <c r="S130" s="137"/>
      <c r="U130" s="94"/>
      <c r="V130" s="94"/>
      <c r="W130" s="94"/>
      <c r="X130" s="94"/>
      <c r="Y130" s="94"/>
      <c r="Z130" s="94"/>
      <c r="AA130" s="94"/>
      <c r="AB130" s="94"/>
      <c r="AC130" s="94"/>
    </row>
    <row r="131" spans="1:29" s="10" customFormat="1" ht="12.6" customHeight="1" x14ac:dyDescent="0.2">
      <c r="A131" s="201"/>
      <c r="B131" s="183"/>
      <c r="C131" s="19"/>
      <c r="D131" s="158">
        <f t="shared" si="54"/>
        <v>0</v>
      </c>
      <c r="E131" s="19">
        <f t="shared" ref="E131:E133" si="60">$D131/E$5</f>
        <v>0</v>
      </c>
      <c r="F131" s="19">
        <f t="shared" si="56"/>
        <v>0</v>
      </c>
      <c r="G131" s="19">
        <f t="shared" si="56"/>
        <v>0</v>
      </c>
      <c r="H131" s="19">
        <f t="shared" si="56"/>
        <v>0</v>
      </c>
      <c r="I131" s="19">
        <f t="shared" si="56"/>
        <v>0</v>
      </c>
      <c r="J131" s="19">
        <f t="shared" si="56"/>
        <v>0</v>
      </c>
      <c r="K131" s="19">
        <f t="shared" si="56"/>
        <v>0</v>
      </c>
      <c r="L131" s="19">
        <f t="shared" si="56"/>
        <v>0</v>
      </c>
      <c r="M131" s="19">
        <f t="shared" si="56"/>
        <v>0</v>
      </c>
      <c r="N131" s="19">
        <f t="shared" si="56"/>
        <v>0</v>
      </c>
      <c r="O131" s="19">
        <f t="shared" si="56"/>
        <v>0</v>
      </c>
      <c r="P131" s="19"/>
      <c r="Q131" s="18"/>
      <c r="R131" s="136"/>
      <c r="S131" s="137"/>
      <c r="U131" s="94"/>
      <c r="V131" s="94"/>
      <c r="W131" s="94"/>
      <c r="X131" s="94"/>
      <c r="Y131" s="94"/>
      <c r="Z131" s="94"/>
      <c r="AA131" s="94"/>
      <c r="AB131" s="94"/>
      <c r="AC131" s="94"/>
    </row>
    <row r="132" spans="1:29" s="10" customFormat="1" ht="12.6" customHeight="1" x14ac:dyDescent="0.2">
      <c r="A132" s="201"/>
      <c r="B132" s="183"/>
      <c r="C132" s="19"/>
      <c r="D132" s="158">
        <f t="shared" si="54"/>
        <v>0</v>
      </c>
      <c r="E132" s="19">
        <f t="shared" si="60"/>
        <v>0</v>
      </c>
      <c r="F132" s="19">
        <f t="shared" si="56"/>
        <v>0</v>
      </c>
      <c r="G132" s="19">
        <f t="shared" si="56"/>
        <v>0</v>
      </c>
      <c r="H132" s="19">
        <f t="shared" si="56"/>
        <v>0</v>
      </c>
      <c r="I132" s="19">
        <f t="shared" si="56"/>
        <v>0</v>
      </c>
      <c r="J132" s="19">
        <f t="shared" si="56"/>
        <v>0</v>
      </c>
      <c r="K132" s="19">
        <f t="shared" si="56"/>
        <v>0</v>
      </c>
      <c r="L132" s="19">
        <f t="shared" si="56"/>
        <v>0</v>
      </c>
      <c r="M132" s="19">
        <f t="shared" si="56"/>
        <v>0</v>
      </c>
      <c r="N132" s="19">
        <f t="shared" si="56"/>
        <v>0</v>
      </c>
      <c r="O132" s="19">
        <f t="shared" si="56"/>
        <v>0</v>
      </c>
      <c r="P132" s="19"/>
      <c r="Q132" s="18"/>
      <c r="R132" s="136"/>
      <c r="S132" s="137"/>
      <c r="U132" s="94"/>
      <c r="V132" s="94"/>
      <c r="W132" s="94"/>
      <c r="X132" s="94"/>
      <c r="Y132" s="94"/>
      <c r="Z132" s="94"/>
      <c r="AA132" s="94"/>
      <c r="AB132" s="94"/>
      <c r="AC132" s="94"/>
    </row>
    <row r="133" spans="1:29" s="10" customFormat="1" ht="12.6" customHeight="1" x14ac:dyDescent="0.2">
      <c r="A133" s="201"/>
      <c r="B133" s="183"/>
      <c r="C133" s="19"/>
      <c r="D133" s="158">
        <f t="shared" si="54"/>
        <v>0</v>
      </c>
      <c r="E133" s="19">
        <f t="shared" si="60"/>
        <v>0</v>
      </c>
      <c r="F133" s="19">
        <f t="shared" si="56"/>
        <v>0</v>
      </c>
      <c r="G133" s="19">
        <f t="shared" si="56"/>
        <v>0</v>
      </c>
      <c r="H133" s="19">
        <f t="shared" si="56"/>
        <v>0</v>
      </c>
      <c r="I133" s="19">
        <f t="shared" si="56"/>
        <v>0</v>
      </c>
      <c r="J133" s="19">
        <f t="shared" si="56"/>
        <v>0</v>
      </c>
      <c r="K133" s="19">
        <f t="shared" si="56"/>
        <v>0</v>
      </c>
      <c r="L133" s="19">
        <f t="shared" si="56"/>
        <v>0</v>
      </c>
      <c r="M133" s="19">
        <f t="shared" si="56"/>
        <v>0</v>
      </c>
      <c r="N133" s="19">
        <f t="shared" si="56"/>
        <v>0</v>
      </c>
      <c r="O133" s="19">
        <f t="shared" si="56"/>
        <v>0</v>
      </c>
      <c r="P133" s="19"/>
      <c r="Q133" s="18"/>
      <c r="R133" s="136"/>
      <c r="S133" s="137"/>
      <c r="U133" s="94"/>
      <c r="V133" s="94"/>
      <c r="W133" s="94"/>
      <c r="X133" s="94"/>
      <c r="Y133" s="94"/>
      <c r="Z133" s="94"/>
      <c r="AA133" s="94"/>
      <c r="AB133" s="94"/>
      <c r="AC133" s="94"/>
    </row>
    <row r="134" spans="1:29" s="10" customFormat="1" ht="12.6" hidden="1" customHeight="1" x14ac:dyDescent="0.2">
      <c r="A134" s="169" t="s">
        <v>86</v>
      </c>
      <c r="B134" s="190"/>
      <c r="C134" s="167"/>
      <c r="D134" s="162"/>
      <c r="E134" s="162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8"/>
      <c r="R134" s="139"/>
      <c r="S134" s="139"/>
      <c r="U134" s="94"/>
      <c r="V134" s="94"/>
      <c r="W134" s="94"/>
      <c r="X134" s="94"/>
      <c r="Y134" s="94"/>
      <c r="Z134" s="94"/>
      <c r="AA134" s="94"/>
      <c r="AB134" s="94"/>
      <c r="AC134" s="94"/>
    </row>
    <row r="135" spans="1:29" s="10" customFormat="1" ht="12.6" hidden="1" customHeight="1" x14ac:dyDescent="0.2">
      <c r="A135" s="200" t="s">
        <v>74</v>
      </c>
      <c r="B135" s="188"/>
      <c r="C135" s="19"/>
      <c r="D135" s="158">
        <f>$C135/$Q$3</f>
        <v>0</v>
      </c>
      <c r="E135" s="19">
        <f>$D135</f>
        <v>0</v>
      </c>
      <c r="F135" s="19">
        <f t="shared" ref="F135:P137" si="61">$D135</f>
        <v>0</v>
      </c>
      <c r="G135" s="19">
        <f t="shared" si="61"/>
        <v>0</v>
      </c>
      <c r="H135" s="19">
        <f t="shared" si="61"/>
        <v>0</v>
      </c>
      <c r="I135" s="19">
        <f t="shared" si="61"/>
        <v>0</v>
      </c>
      <c r="J135" s="19">
        <f t="shared" si="61"/>
        <v>0</v>
      </c>
      <c r="K135" s="19">
        <f t="shared" si="61"/>
        <v>0</v>
      </c>
      <c r="L135" s="19">
        <f t="shared" si="61"/>
        <v>0</v>
      </c>
      <c r="M135" s="19">
        <f t="shared" si="61"/>
        <v>0</v>
      </c>
      <c r="N135" s="19">
        <f t="shared" si="61"/>
        <v>0</v>
      </c>
      <c r="O135" s="19">
        <f t="shared" si="61"/>
        <v>0</v>
      </c>
      <c r="P135" s="19">
        <f t="shared" si="61"/>
        <v>0</v>
      </c>
      <c r="Q135" s="18"/>
      <c r="R135" s="136"/>
      <c r="S135" s="137"/>
      <c r="U135" s="94"/>
      <c r="V135" s="94"/>
      <c r="W135" s="94"/>
      <c r="X135" s="94"/>
      <c r="Y135" s="94"/>
      <c r="Z135" s="94"/>
      <c r="AA135" s="94"/>
      <c r="AB135" s="94"/>
      <c r="AC135" s="94"/>
    </row>
    <row r="136" spans="1:29" s="10" customFormat="1" ht="12.6" hidden="1" customHeight="1" x14ac:dyDescent="0.2">
      <c r="A136" s="200"/>
      <c r="B136" s="188"/>
      <c r="C136" s="19"/>
      <c r="D136" s="158">
        <f t="shared" ref="D136:D141" si="62">$C136/$Q$3</f>
        <v>0</v>
      </c>
      <c r="E136" s="19">
        <f t="shared" ref="E136" si="63">$D136</f>
        <v>0</v>
      </c>
      <c r="F136" s="19">
        <f t="shared" si="61"/>
        <v>0</v>
      </c>
      <c r="G136" s="19">
        <f t="shared" si="61"/>
        <v>0</v>
      </c>
      <c r="H136" s="19">
        <f t="shared" si="61"/>
        <v>0</v>
      </c>
      <c r="I136" s="19">
        <f t="shared" si="61"/>
        <v>0</v>
      </c>
      <c r="J136" s="19">
        <f t="shared" si="61"/>
        <v>0</v>
      </c>
      <c r="K136" s="19">
        <f t="shared" si="61"/>
        <v>0</v>
      </c>
      <c r="L136" s="19">
        <f t="shared" si="61"/>
        <v>0</v>
      </c>
      <c r="M136" s="19">
        <f t="shared" si="61"/>
        <v>0</v>
      </c>
      <c r="N136" s="19">
        <f t="shared" si="61"/>
        <v>0</v>
      </c>
      <c r="O136" s="19">
        <f t="shared" si="61"/>
        <v>0</v>
      </c>
      <c r="P136" s="19">
        <f t="shared" si="61"/>
        <v>0</v>
      </c>
      <c r="Q136" s="18"/>
      <c r="R136" s="136"/>
      <c r="S136" s="137"/>
      <c r="U136" s="94"/>
      <c r="V136" s="94"/>
      <c r="W136" s="94"/>
      <c r="X136" s="94"/>
      <c r="Y136" s="94"/>
      <c r="Z136" s="94"/>
      <c r="AA136" s="94"/>
      <c r="AB136" s="94"/>
      <c r="AC136" s="94"/>
    </row>
    <row r="137" spans="1:29" s="10" customFormat="1" ht="12.6" hidden="1" customHeight="1" x14ac:dyDescent="0.2">
      <c r="A137" s="200"/>
      <c r="B137" s="183"/>
      <c r="C137" s="19"/>
      <c r="D137" s="158">
        <f t="shared" si="62"/>
        <v>0</v>
      </c>
      <c r="E137" s="19">
        <f>$D137</f>
        <v>0</v>
      </c>
      <c r="F137" s="19">
        <f>$D137</f>
        <v>0</v>
      </c>
      <c r="G137" s="19">
        <f>$D137</f>
        <v>0</v>
      </c>
      <c r="H137" s="19">
        <f t="shared" si="61"/>
        <v>0</v>
      </c>
      <c r="I137" s="19">
        <f t="shared" si="61"/>
        <v>0</v>
      </c>
      <c r="J137" s="19">
        <f t="shared" si="61"/>
        <v>0</v>
      </c>
      <c r="K137" s="19">
        <f t="shared" si="61"/>
        <v>0</v>
      </c>
      <c r="L137" s="19">
        <f t="shared" si="61"/>
        <v>0</v>
      </c>
      <c r="M137" s="19">
        <f t="shared" si="61"/>
        <v>0</v>
      </c>
      <c r="N137" s="19">
        <f t="shared" si="61"/>
        <v>0</v>
      </c>
      <c r="O137" s="19">
        <f t="shared" si="61"/>
        <v>0</v>
      </c>
      <c r="P137" s="19">
        <f t="shared" si="61"/>
        <v>0</v>
      </c>
      <c r="Q137" s="18"/>
      <c r="R137" s="136"/>
      <c r="S137" s="137"/>
      <c r="U137" s="94"/>
      <c r="V137" s="94"/>
      <c r="W137" s="94"/>
      <c r="X137" s="94"/>
      <c r="Y137" s="94"/>
      <c r="Z137" s="94"/>
      <c r="AA137" s="94"/>
      <c r="AB137" s="94"/>
      <c r="AC137" s="94"/>
    </row>
    <row r="138" spans="1:29" s="10" customFormat="1" ht="12.6" hidden="1" customHeight="1" x14ac:dyDescent="0.2">
      <c r="A138" s="201" t="s">
        <v>75</v>
      </c>
      <c r="B138" s="183" t="s">
        <v>96</v>
      </c>
      <c r="C138" s="19"/>
      <c r="D138" s="158">
        <f t="shared" si="62"/>
        <v>0</v>
      </c>
      <c r="E138" s="19">
        <f>$D138/E$5</f>
        <v>0</v>
      </c>
      <c r="F138" s="19">
        <f t="shared" ref="F138:O141" si="64">$D138/F$5</f>
        <v>0</v>
      </c>
      <c r="G138" s="19">
        <f t="shared" si="64"/>
        <v>0</v>
      </c>
      <c r="H138" s="19">
        <f t="shared" si="64"/>
        <v>0</v>
      </c>
      <c r="I138" s="19">
        <f t="shared" si="64"/>
        <v>0</v>
      </c>
      <c r="J138" s="19">
        <f t="shared" si="64"/>
        <v>0</v>
      </c>
      <c r="K138" s="19">
        <f t="shared" si="64"/>
        <v>0</v>
      </c>
      <c r="L138" s="19">
        <f t="shared" si="64"/>
        <v>0</v>
      </c>
      <c r="M138" s="19">
        <f t="shared" si="64"/>
        <v>0</v>
      </c>
      <c r="N138" s="19">
        <f t="shared" si="64"/>
        <v>0</v>
      </c>
      <c r="O138" s="19">
        <f t="shared" si="64"/>
        <v>0</v>
      </c>
      <c r="P138" s="19"/>
      <c r="Q138" s="18"/>
      <c r="R138" s="136"/>
      <c r="S138" s="137"/>
      <c r="U138" s="94"/>
      <c r="V138" s="94"/>
      <c r="W138" s="94"/>
      <c r="X138" s="94"/>
      <c r="Y138" s="94"/>
      <c r="Z138" s="94"/>
      <c r="AA138" s="94"/>
      <c r="AB138" s="94"/>
      <c r="AC138" s="94"/>
    </row>
    <row r="139" spans="1:29" s="10" customFormat="1" ht="12.6" hidden="1" customHeight="1" x14ac:dyDescent="0.2">
      <c r="A139" s="201"/>
      <c r="B139" s="183" t="s">
        <v>97</v>
      </c>
      <c r="C139" s="19"/>
      <c r="D139" s="158">
        <f t="shared" si="62"/>
        <v>0</v>
      </c>
      <c r="E139" s="19">
        <f t="shared" ref="E139:E141" si="65">$D139/E$5</f>
        <v>0</v>
      </c>
      <c r="F139" s="19">
        <f t="shared" si="64"/>
        <v>0</v>
      </c>
      <c r="G139" s="19">
        <f t="shared" si="64"/>
        <v>0</v>
      </c>
      <c r="H139" s="19">
        <f t="shared" si="64"/>
        <v>0</v>
      </c>
      <c r="I139" s="19">
        <f t="shared" si="64"/>
        <v>0</v>
      </c>
      <c r="J139" s="19">
        <f t="shared" si="64"/>
        <v>0</v>
      </c>
      <c r="K139" s="19">
        <f t="shared" si="64"/>
        <v>0</v>
      </c>
      <c r="L139" s="19">
        <f t="shared" si="64"/>
        <v>0</v>
      </c>
      <c r="M139" s="19">
        <f t="shared" si="64"/>
        <v>0</v>
      </c>
      <c r="N139" s="19">
        <f t="shared" si="64"/>
        <v>0</v>
      </c>
      <c r="O139" s="19">
        <f t="shared" si="64"/>
        <v>0</v>
      </c>
      <c r="P139" s="19"/>
      <c r="Q139" s="18"/>
      <c r="R139" s="136"/>
      <c r="S139" s="137"/>
      <c r="U139" s="94"/>
      <c r="V139" s="94"/>
      <c r="W139" s="94"/>
      <c r="X139" s="94"/>
      <c r="Y139" s="94"/>
      <c r="Z139" s="94"/>
      <c r="AA139" s="94"/>
      <c r="AB139" s="94"/>
      <c r="AC139" s="94"/>
    </row>
    <row r="140" spans="1:29" s="10" customFormat="1" ht="12.6" hidden="1" customHeight="1" x14ac:dyDescent="0.2">
      <c r="A140" s="201"/>
      <c r="B140" s="183"/>
      <c r="C140" s="19"/>
      <c r="D140" s="158">
        <f t="shared" si="62"/>
        <v>0</v>
      </c>
      <c r="E140" s="19">
        <f t="shared" si="65"/>
        <v>0</v>
      </c>
      <c r="F140" s="19">
        <f t="shared" si="64"/>
        <v>0</v>
      </c>
      <c r="G140" s="19">
        <f t="shared" si="64"/>
        <v>0</v>
      </c>
      <c r="H140" s="19">
        <f t="shared" si="64"/>
        <v>0</v>
      </c>
      <c r="I140" s="19">
        <f t="shared" si="64"/>
        <v>0</v>
      </c>
      <c r="J140" s="19">
        <f t="shared" si="64"/>
        <v>0</v>
      </c>
      <c r="K140" s="19">
        <f t="shared" si="64"/>
        <v>0</v>
      </c>
      <c r="L140" s="19">
        <f t="shared" si="64"/>
        <v>0</v>
      </c>
      <c r="M140" s="19">
        <f t="shared" si="64"/>
        <v>0</v>
      </c>
      <c r="N140" s="19">
        <f t="shared" si="64"/>
        <v>0</v>
      </c>
      <c r="O140" s="19">
        <f t="shared" si="64"/>
        <v>0</v>
      </c>
      <c r="P140" s="19"/>
      <c r="Q140" s="18"/>
      <c r="R140" s="136"/>
      <c r="S140" s="137"/>
      <c r="U140" s="94"/>
      <c r="V140" s="94"/>
      <c r="W140" s="94"/>
      <c r="X140" s="94"/>
      <c r="Y140" s="94"/>
      <c r="Z140" s="94"/>
      <c r="AA140" s="94"/>
      <c r="AB140" s="94"/>
      <c r="AC140" s="94"/>
    </row>
    <row r="141" spans="1:29" s="10" customFormat="1" ht="12.6" hidden="1" customHeight="1" x14ac:dyDescent="0.2">
      <c r="A141" s="201"/>
      <c r="B141" s="183"/>
      <c r="C141" s="19"/>
      <c r="D141" s="158">
        <f t="shared" si="62"/>
        <v>0</v>
      </c>
      <c r="E141" s="19">
        <f t="shared" si="65"/>
        <v>0</v>
      </c>
      <c r="F141" s="19">
        <f t="shared" si="64"/>
        <v>0</v>
      </c>
      <c r="G141" s="19">
        <f t="shared" si="64"/>
        <v>0</v>
      </c>
      <c r="H141" s="19">
        <f t="shared" si="64"/>
        <v>0</v>
      </c>
      <c r="I141" s="19">
        <f t="shared" si="64"/>
        <v>0</v>
      </c>
      <c r="J141" s="19">
        <f t="shared" si="64"/>
        <v>0</v>
      </c>
      <c r="K141" s="19">
        <f t="shared" si="64"/>
        <v>0</v>
      </c>
      <c r="L141" s="19">
        <f t="shared" si="64"/>
        <v>0</v>
      </c>
      <c r="M141" s="19">
        <f t="shared" si="64"/>
        <v>0</v>
      </c>
      <c r="N141" s="19">
        <f t="shared" si="64"/>
        <v>0</v>
      </c>
      <c r="O141" s="19">
        <f t="shared" si="64"/>
        <v>0</v>
      </c>
      <c r="P141" s="19"/>
      <c r="Q141" s="18"/>
      <c r="R141" s="136"/>
      <c r="S141" s="137"/>
      <c r="U141" s="94"/>
      <c r="V141" s="94"/>
      <c r="W141" s="94"/>
      <c r="X141" s="94"/>
      <c r="Y141" s="94"/>
      <c r="Z141" s="94"/>
      <c r="AA141" s="94"/>
      <c r="AB141" s="94"/>
      <c r="AC141" s="94"/>
    </row>
    <row r="142" spans="1:29" s="10" customFormat="1" ht="12.6" hidden="1" customHeight="1" x14ac:dyDescent="0.2">
      <c r="A142" s="169" t="s">
        <v>87</v>
      </c>
      <c r="B142" s="190"/>
      <c r="C142" s="167"/>
      <c r="D142" s="162"/>
      <c r="E142" s="162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8"/>
      <c r="R142" s="139"/>
      <c r="S142" s="139"/>
      <c r="U142" s="94"/>
      <c r="V142" s="94"/>
      <c r="W142" s="94"/>
      <c r="X142" s="94"/>
      <c r="Y142" s="94"/>
      <c r="Z142" s="94"/>
      <c r="AA142" s="94"/>
      <c r="AB142" s="94"/>
      <c r="AC142" s="94"/>
    </row>
    <row r="143" spans="1:29" s="10" customFormat="1" ht="12.6" hidden="1" customHeight="1" x14ac:dyDescent="0.2">
      <c r="A143" s="200" t="s">
        <v>74</v>
      </c>
      <c r="B143" s="188"/>
      <c r="C143" s="19"/>
      <c r="D143" s="158">
        <f>$C143/$Q$3</f>
        <v>0</v>
      </c>
      <c r="E143" s="19">
        <f>$D143</f>
        <v>0</v>
      </c>
      <c r="F143" s="19">
        <f t="shared" ref="F143:P145" si="66">$D143</f>
        <v>0</v>
      </c>
      <c r="G143" s="19">
        <f t="shared" si="66"/>
        <v>0</v>
      </c>
      <c r="H143" s="19">
        <f t="shared" si="66"/>
        <v>0</v>
      </c>
      <c r="I143" s="19">
        <f t="shared" si="66"/>
        <v>0</v>
      </c>
      <c r="J143" s="19">
        <f t="shared" si="66"/>
        <v>0</v>
      </c>
      <c r="K143" s="19">
        <f t="shared" si="66"/>
        <v>0</v>
      </c>
      <c r="L143" s="19">
        <f t="shared" si="66"/>
        <v>0</v>
      </c>
      <c r="M143" s="19">
        <f t="shared" si="66"/>
        <v>0</v>
      </c>
      <c r="N143" s="19">
        <f t="shared" si="66"/>
        <v>0</v>
      </c>
      <c r="O143" s="19">
        <f t="shared" si="66"/>
        <v>0</v>
      </c>
      <c r="P143" s="19">
        <f t="shared" si="66"/>
        <v>0</v>
      </c>
      <c r="Q143" s="18"/>
      <c r="R143" s="136"/>
      <c r="S143" s="137"/>
      <c r="U143" s="94"/>
      <c r="V143" s="94"/>
      <c r="W143" s="94"/>
      <c r="X143" s="94"/>
      <c r="Y143" s="94"/>
      <c r="Z143" s="94"/>
      <c r="AA143" s="94"/>
      <c r="AB143" s="94"/>
      <c r="AC143" s="94"/>
    </row>
    <row r="144" spans="1:29" s="10" customFormat="1" ht="12.6" hidden="1" customHeight="1" x14ac:dyDescent="0.2">
      <c r="A144" s="200"/>
      <c r="B144" s="188"/>
      <c r="C144" s="19"/>
      <c r="D144" s="158">
        <f t="shared" ref="D144:D149" si="67">$C144/$Q$3</f>
        <v>0</v>
      </c>
      <c r="E144" s="19">
        <f t="shared" ref="E144" si="68">$D144</f>
        <v>0</v>
      </c>
      <c r="F144" s="19">
        <f t="shared" si="66"/>
        <v>0</v>
      </c>
      <c r="G144" s="19">
        <f t="shared" si="66"/>
        <v>0</v>
      </c>
      <c r="H144" s="19">
        <f t="shared" si="66"/>
        <v>0</v>
      </c>
      <c r="I144" s="19">
        <f t="shared" si="66"/>
        <v>0</v>
      </c>
      <c r="J144" s="19">
        <f t="shared" si="66"/>
        <v>0</v>
      </c>
      <c r="K144" s="19">
        <f t="shared" si="66"/>
        <v>0</v>
      </c>
      <c r="L144" s="19">
        <f t="shared" si="66"/>
        <v>0</v>
      </c>
      <c r="M144" s="19">
        <f t="shared" si="66"/>
        <v>0</v>
      </c>
      <c r="N144" s="19">
        <f t="shared" si="66"/>
        <v>0</v>
      </c>
      <c r="O144" s="19">
        <f t="shared" si="66"/>
        <v>0</v>
      </c>
      <c r="P144" s="19">
        <f t="shared" si="66"/>
        <v>0</v>
      </c>
      <c r="Q144" s="18"/>
      <c r="R144" s="136"/>
      <c r="S144" s="137"/>
      <c r="U144" s="94"/>
      <c r="V144" s="94"/>
      <c r="W144" s="94"/>
      <c r="X144" s="94"/>
      <c r="Y144" s="94"/>
      <c r="Z144" s="94"/>
      <c r="AA144" s="94"/>
      <c r="AB144" s="94"/>
      <c r="AC144" s="94"/>
    </row>
    <row r="145" spans="1:29" s="10" customFormat="1" ht="12.6" hidden="1" customHeight="1" x14ac:dyDescent="0.2">
      <c r="A145" s="200"/>
      <c r="B145" s="183"/>
      <c r="C145" s="19"/>
      <c r="D145" s="158">
        <f t="shared" si="67"/>
        <v>0</v>
      </c>
      <c r="E145" s="19">
        <f>$D145</f>
        <v>0</v>
      </c>
      <c r="F145" s="19">
        <f>$D145</f>
        <v>0</v>
      </c>
      <c r="G145" s="19">
        <f>$D145</f>
        <v>0</v>
      </c>
      <c r="H145" s="19">
        <f t="shared" si="66"/>
        <v>0</v>
      </c>
      <c r="I145" s="19">
        <f t="shared" si="66"/>
        <v>0</v>
      </c>
      <c r="J145" s="19">
        <f t="shared" si="66"/>
        <v>0</v>
      </c>
      <c r="K145" s="19">
        <f t="shared" si="66"/>
        <v>0</v>
      </c>
      <c r="L145" s="19">
        <f t="shared" si="66"/>
        <v>0</v>
      </c>
      <c r="M145" s="19">
        <f t="shared" si="66"/>
        <v>0</v>
      </c>
      <c r="N145" s="19">
        <f t="shared" si="66"/>
        <v>0</v>
      </c>
      <c r="O145" s="19">
        <f t="shared" si="66"/>
        <v>0</v>
      </c>
      <c r="P145" s="19">
        <f t="shared" si="66"/>
        <v>0</v>
      </c>
      <c r="Q145" s="18"/>
      <c r="R145" s="136"/>
      <c r="S145" s="137"/>
      <c r="U145" s="94"/>
      <c r="V145" s="94"/>
      <c r="W145" s="94"/>
      <c r="X145" s="94"/>
      <c r="Y145" s="94"/>
      <c r="Z145" s="94"/>
      <c r="AA145" s="94"/>
      <c r="AB145" s="94"/>
      <c r="AC145" s="94"/>
    </row>
    <row r="146" spans="1:29" s="10" customFormat="1" ht="12.6" hidden="1" customHeight="1" x14ac:dyDescent="0.2">
      <c r="A146" s="201" t="s">
        <v>75</v>
      </c>
      <c r="B146" s="183" t="s">
        <v>96</v>
      </c>
      <c r="C146" s="19"/>
      <c r="D146" s="158">
        <f t="shared" si="67"/>
        <v>0</v>
      </c>
      <c r="E146" s="19">
        <f>$D146/E$5</f>
        <v>0</v>
      </c>
      <c r="F146" s="19">
        <f t="shared" ref="F146:O149" si="69">$D146/F$5</f>
        <v>0</v>
      </c>
      <c r="G146" s="19">
        <f t="shared" si="69"/>
        <v>0</v>
      </c>
      <c r="H146" s="19">
        <f t="shared" si="69"/>
        <v>0</v>
      </c>
      <c r="I146" s="19">
        <f t="shared" si="69"/>
        <v>0</v>
      </c>
      <c r="J146" s="19">
        <f t="shared" si="69"/>
        <v>0</v>
      </c>
      <c r="K146" s="19">
        <f t="shared" si="69"/>
        <v>0</v>
      </c>
      <c r="L146" s="19">
        <f t="shared" si="69"/>
        <v>0</v>
      </c>
      <c r="M146" s="19">
        <f t="shared" si="69"/>
        <v>0</v>
      </c>
      <c r="N146" s="19">
        <f t="shared" si="69"/>
        <v>0</v>
      </c>
      <c r="O146" s="19">
        <f t="shared" si="69"/>
        <v>0</v>
      </c>
      <c r="P146" s="19"/>
      <c r="Q146" s="18"/>
      <c r="R146" s="136"/>
      <c r="S146" s="137"/>
      <c r="U146" s="94"/>
      <c r="V146" s="94"/>
      <c r="W146" s="94"/>
      <c r="X146" s="94"/>
      <c r="Y146" s="94"/>
      <c r="Z146" s="94"/>
      <c r="AA146" s="94"/>
      <c r="AB146" s="94"/>
      <c r="AC146" s="94"/>
    </row>
    <row r="147" spans="1:29" s="10" customFormat="1" ht="12.6" hidden="1" customHeight="1" x14ac:dyDescent="0.2">
      <c r="A147" s="201"/>
      <c r="B147" s="183" t="s">
        <v>97</v>
      </c>
      <c r="C147" s="19"/>
      <c r="D147" s="158">
        <f t="shared" si="67"/>
        <v>0</v>
      </c>
      <c r="E147" s="19">
        <f t="shared" ref="E147:E149" si="70">$D147/E$5</f>
        <v>0</v>
      </c>
      <c r="F147" s="19">
        <f t="shared" si="69"/>
        <v>0</v>
      </c>
      <c r="G147" s="19">
        <f t="shared" si="69"/>
        <v>0</v>
      </c>
      <c r="H147" s="19">
        <f t="shared" si="69"/>
        <v>0</v>
      </c>
      <c r="I147" s="19">
        <f t="shared" si="69"/>
        <v>0</v>
      </c>
      <c r="J147" s="19">
        <f t="shared" si="69"/>
        <v>0</v>
      </c>
      <c r="K147" s="19">
        <f t="shared" si="69"/>
        <v>0</v>
      </c>
      <c r="L147" s="19">
        <f t="shared" si="69"/>
        <v>0</v>
      </c>
      <c r="M147" s="19">
        <f t="shared" si="69"/>
        <v>0</v>
      </c>
      <c r="N147" s="19">
        <f t="shared" si="69"/>
        <v>0</v>
      </c>
      <c r="O147" s="19">
        <f t="shared" si="69"/>
        <v>0</v>
      </c>
      <c r="P147" s="19"/>
      <c r="Q147" s="18"/>
      <c r="R147" s="136"/>
      <c r="S147" s="137"/>
      <c r="U147" s="94"/>
      <c r="V147" s="94"/>
      <c r="W147" s="94"/>
      <c r="X147" s="94"/>
      <c r="Y147" s="94"/>
      <c r="Z147" s="94"/>
      <c r="AA147" s="94"/>
      <c r="AB147" s="94"/>
      <c r="AC147" s="94"/>
    </row>
    <row r="148" spans="1:29" s="10" customFormat="1" ht="12.6" hidden="1" customHeight="1" x14ac:dyDescent="0.2">
      <c r="A148" s="201"/>
      <c r="B148" s="183"/>
      <c r="C148" s="19"/>
      <c r="D148" s="158">
        <f t="shared" si="67"/>
        <v>0</v>
      </c>
      <c r="E148" s="19">
        <f t="shared" si="70"/>
        <v>0</v>
      </c>
      <c r="F148" s="19">
        <f t="shared" si="69"/>
        <v>0</v>
      </c>
      <c r="G148" s="19">
        <f t="shared" si="69"/>
        <v>0</v>
      </c>
      <c r="H148" s="19">
        <f t="shared" si="69"/>
        <v>0</v>
      </c>
      <c r="I148" s="19">
        <f t="shared" si="69"/>
        <v>0</v>
      </c>
      <c r="J148" s="19">
        <f t="shared" si="69"/>
        <v>0</v>
      </c>
      <c r="K148" s="19">
        <f t="shared" si="69"/>
        <v>0</v>
      </c>
      <c r="L148" s="19">
        <f t="shared" si="69"/>
        <v>0</v>
      </c>
      <c r="M148" s="19">
        <f t="shared" si="69"/>
        <v>0</v>
      </c>
      <c r="N148" s="19">
        <f t="shared" si="69"/>
        <v>0</v>
      </c>
      <c r="O148" s="19">
        <f t="shared" si="69"/>
        <v>0</v>
      </c>
      <c r="P148" s="19"/>
      <c r="Q148" s="18"/>
      <c r="R148" s="136"/>
      <c r="S148" s="137"/>
      <c r="U148" s="94"/>
      <c r="V148" s="94"/>
      <c r="W148" s="94"/>
      <c r="X148" s="94"/>
      <c r="Y148" s="94"/>
      <c r="Z148" s="94"/>
      <c r="AA148" s="94"/>
      <c r="AB148" s="94"/>
      <c r="AC148" s="94"/>
    </row>
    <row r="149" spans="1:29" s="10" customFormat="1" ht="12.6" hidden="1" customHeight="1" x14ac:dyDescent="0.2">
      <c r="A149" s="201"/>
      <c r="B149" s="183"/>
      <c r="C149" s="19"/>
      <c r="D149" s="158">
        <f t="shared" si="67"/>
        <v>0</v>
      </c>
      <c r="E149" s="19">
        <f t="shared" si="70"/>
        <v>0</v>
      </c>
      <c r="F149" s="19">
        <f t="shared" si="69"/>
        <v>0</v>
      </c>
      <c r="G149" s="19">
        <f t="shared" si="69"/>
        <v>0</v>
      </c>
      <c r="H149" s="19">
        <f t="shared" si="69"/>
        <v>0</v>
      </c>
      <c r="I149" s="19">
        <f t="shared" si="69"/>
        <v>0</v>
      </c>
      <c r="J149" s="19">
        <f t="shared" si="69"/>
        <v>0</v>
      </c>
      <c r="K149" s="19">
        <f t="shared" si="69"/>
        <v>0</v>
      </c>
      <c r="L149" s="19">
        <f t="shared" si="69"/>
        <v>0</v>
      </c>
      <c r="M149" s="19">
        <f t="shared" si="69"/>
        <v>0</v>
      </c>
      <c r="N149" s="19">
        <f t="shared" si="69"/>
        <v>0</v>
      </c>
      <c r="O149" s="19">
        <f t="shared" si="69"/>
        <v>0</v>
      </c>
      <c r="P149" s="19"/>
      <c r="Q149" s="18"/>
      <c r="R149" s="136"/>
      <c r="S149" s="137"/>
      <c r="U149" s="94"/>
      <c r="V149" s="94"/>
      <c r="W149" s="94"/>
      <c r="X149" s="94"/>
      <c r="Y149" s="94"/>
      <c r="Z149" s="94"/>
      <c r="AA149" s="94"/>
      <c r="AB149" s="94"/>
      <c r="AC149" s="94"/>
    </row>
    <row r="150" spans="1:29" s="10" customFormat="1" ht="12.6" hidden="1" customHeight="1" x14ac:dyDescent="0.2">
      <c r="A150" s="169" t="s">
        <v>88</v>
      </c>
      <c r="B150" s="190"/>
      <c r="C150" s="167"/>
      <c r="D150" s="162"/>
      <c r="E150" s="162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8"/>
      <c r="R150" s="139"/>
      <c r="S150" s="139"/>
      <c r="U150" s="94"/>
      <c r="V150" s="94"/>
      <c r="W150" s="94"/>
      <c r="X150" s="94"/>
      <c r="Y150" s="94"/>
      <c r="Z150" s="94"/>
      <c r="AA150" s="94"/>
      <c r="AB150" s="94"/>
      <c r="AC150" s="94"/>
    </row>
    <row r="151" spans="1:29" s="10" customFormat="1" ht="12.6" hidden="1" customHeight="1" x14ac:dyDescent="0.2">
      <c r="A151" s="200" t="s">
        <v>74</v>
      </c>
      <c r="B151" s="188"/>
      <c r="C151" s="19"/>
      <c r="D151" s="158">
        <f>$C151/$Q$3</f>
        <v>0</v>
      </c>
      <c r="E151" s="19">
        <f>$D151</f>
        <v>0</v>
      </c>
      <c r="F151" s="19">
        <f t="shared" ref="F151:P153" si="71">$D151</f>
        <v>0</v>
      </c>
      <c r="G151" s="19">
        <f t="shared" si="71"/>
        <v>0</v>
      </c>
      <c r="H151" s="19">
        <f t="shared" si="71"/>
        <v>0</v>
      </c>
      <c r="I151" s="19">
        <f t="shared" si="71"/>
        <v>0</v>
      </c>
      <c r="J151" s="19">
        <f t="shared" si="71"/>
        <v>0</v>
      </c>
      <c r="K151" s="19">
        <f t="shared" si="71"/>
        <v>0</v>
      </c>
      <c r="L151" s="19">
        <f t="shared" si="71"/>
        <v>0</v>
      </c>
      <c r="M151" s="19">
        <f t="shared" si="71"/>
        <v>0</v>
      </c>
      <c r="N151" s="19">
        <f t="shared" si="71"/>
        <v>0</v>
      </c>
      <c r="O151" s="19">
        <f t="shared" si="71"/>
        <v>0</v>
      </c>
      <c r="P151" s="19">
        <f t="shared" si="71"/>
        <v>0</v>
      </c>
      <c r="Q151" s="18"/>
      <c r="R151" s="136"/>
      <c r="S151" s="137"/>
      <c r="U151" s="94"/>
      <c r="V151" s="94"/>
      <c r="W151" s="94"/>
      <c r="X151" s="94"/>
      <c r="Y151" s="94"/>
      <c r="Z151" s="94"/>
      <c r="AA151" s="94"/>
      <c r="AB151" s="94"/>
      <c r="AC151" s="94"/>
    </row>
    <row r="152" spans="1:29" s="10" customFormat="1" ht="12.6" hidden="1" customHeight="1" x14ac:dyDescent="0.2">
      <c r="A152" s="200"/>
      <c r="B152" s="188"/>
      <c r="C152" s="19"/>
      <c r="D152" s="158">
        <f t="shared" ref="D152:D157" si="72">$C152/$Q$3</f>
        <v>0</v>
      </c>
      <c r="E152" s="19">
        <f t="shared" ref="E152" si="73">$D152</f>
        <v>0</v>
      </c>
      <c r="F152" s="19">
        <f t="shared" si="71"/>
        <v>0</v>
      </c>
      <c r="G152" s="19">
        <f t="shared" si="71"/>
        <v>0</v>
      </c>
      <c r="H152" s="19">
        <f t="shared" si="71"/>
        <v>0</v>
      </c>
      <c r="I152" s="19">
        <f t="shared" si="71"/>
        <v>0</v>
      </c>
      <c r="J152" s="19">
        <f t="shared" si="71"/>
        <v>0</v>
      </c>
      <c r="K152" s="19">
        <f t="shared" si="71"/>
        <v>0</v>
      </c>
      <c r="L152" s="19">
        <f t="shared" si="71"/>
        <v>0</v>
      </c>
      <c r="M152" s="19">
        <f t="shared" si="71"/>
        <v>0</v>
      </c>
      <c r="N152" s="19">
        <f t="shared" si="71"/>
        <v>0</v>
      </c>
      <c r="O152" s="19">
        <f t="shared" si="71"/>
        <v>0</v>
      </c>
      <c r="P152" s="19">
        <f t="shared" si="71"/>
        <v>0</v>
      </c>
      <c r="Q152" s="18"/>
      <c r="R152" s="136"/>
      <c r="S152" s="137"/>
      <c r="U152" s="94"/>
      <c r="V152" s="94"/>
      <c r="W152" s="94"/>
      <c r="X152" s="94"/>
      <c r="Y152" s="94"/>
      <c r="Z152" s="94"/>
      <c r="AA152" s="94"/>
      <c r="AB152" s="94"/>
      <c r="AC152" s="94"/>
    </row>
    <row r="153" spans="1:29" s="10" customFormat="1" ht="12.6" hidden="1" customHeight="1" x14ac:dyDescent="0.2">
      <c r="A153" s="200"/>
      <c r="B153" s="183"/>
      <c r="C153" s="19"/>
      <c r="D153" s="158">
        <f t="shared" si="72"/>
        <v>0</v>
      </c>
      <c r="E153" s="19">
        <f>$D153</f>
        <v>0</v>
      </c>
      <c r="F153" s="19">
        <f>$D153</f>
        <v>0</v>
      </c>
      <c r="G153" s="19">
        <f>$D153</f>
        <v>0</v>
      </c>
      <c r="H153" s="19">
        <f t="shared" si="71"/>
        <v>0</v>
      </c>
      <c r="I153" s="19">
        <f t="shared" si="71"/>
        <v>0</v>
      </c>
      <c r="J153" s="19">
        <f t="shared" si="71"/>
        <v>0</v>
      </c>
      <c r="K153" s="19">
        <f t="shared" si="71"/>
        <v>0</v>
      </c>
      <c r="L153" s="19">
        <f t="shared" si="71"/>
        <v>0</v>
      </c>
      <c r="M153" s="19">
        <f t="shared" si="71"/>
        <v>0</v>
      </c>
      <c r="N153" s="19">
        <f t="shared" si="71"/>
        <v>0</v>
      </c>
      <c r="O153" s="19">
        <f t="shared" si="71"/>
        <v>0</v>
      </c>
      <c r="P153" s="19">
        <f t="shared" si="71"/>
        <v>0</v>
      </c>
      <c r="Q153" s="18"/>
      <c r="R153" s="136"/>
      <c r="S153" s="137"/>
      <c r="U153" s="94"/>
      <c r="V153" s="94"/>
      <c r="W153" s="94"/>
      <c r="X153" s="94"/>
      <c r="Y153" s="94"/>
      <c r="Z153" s="94"/>
      <c r="AA153" s="94"/>
      <c r="AB153" s="94"/>
      <c r="AC153" s="94"/>
    </row>
    <row r="154" spans="1:29" s="10" customFormat="1" ht="12.6" hidden="1" customHeight="1" x14ac:dyDescent="0.2">
      <c r="A154" s="201" t="s">
        <v>75</v>
      </c>
      <c r="B154" s="183" t="s">
        <v>96</v>
      </c>
      <c r="C154" s="19"/>
      <c r="D154" s="158">
        <f t="shared" si="72"/>
        <v>0</v>
      </c>
      <c r="E154" s="19">
        <f>$D154/E$5</f>
        <v>0</v>
      </c>
      <c r="F154" s="19">
        <f t="shared" ref="F154:O157" si="74">$D154/F$5</f>
        <v>0</v>
      </c>
      <c r="G154" s="19">
        <f t="shared" si="74"/>
        <v>0</v>
      </c>
      <c r="H154" s="19">
        <f t="shared" si="74"/>
        <v>0</v>
      </c>
      <c r="I154" s="19">
        <f t="shared" si="74"/>
        <v>0</v>
      </c>
      <c r="J154" s="19">
        <f t="shared" si="74"/>
        <v>0</v>
      </c>
      <c r="K154" s="19">
        <f t="shared" si="74"/>
        <v>0</v>
      </c>
      <c r="L154" s="19">
        <f t="shared" si="74"/>
        <v>0</v>
      </c>
      <c r="M154" s="19">
        <f t="shared" si="74"/>
        <v>0</v>
      </c>
      <c r="N154" s="19">
        <f t="shared" si="74"/>
        <v>0</v>
      </c>
      <c r="O154" s="19">
        <f t="shared" si="74"/>
        <v>0</v>
      </c>
      <c r="P154" s="19"/>
      <c r="Q154" s="18"/>
      <c r="R154" s="136"/>
      <c r="S154" s="137"/>
      <c r="U154" s="94"/>
      <c r="V154" s="94"/>
      <c r="W154" s="94"/>
      <c r="X154" s="94"/>
      <c r="Y154" s="94"/>
      <c r="Z154" s="94"/>
      <c r="AA154" s="94"/>
      <c r="AB154" s="94"/>
      <c r="AC154" s="94"/>
    </row>
    <row r="155" spans="1:29" s="10" customFormat="1" ht="12.6" hidden="1" customHeight="1" x14ac:dyDescent="0.2">
      <c r="A155" s="201"/>
      <c r="B155" s="183" t="s">
        <v>97</v>
      </c>
      <c r="C155" s="19"/>
      <c r="D155" s="158">
        <f t="shared" si="72"/>
        <v>0</v>
      </c>
      <c r="E155" s="19">
        <f t="shared" ref="E155:E157" si="75">$D155/E$5</f>
        <v>0</v>
      </c>
      <c r="F155" s="19">
        <f t="shared" si="74"/>
        <v>0</v>
      </c>
      <c r="G155" s="19">
        <f t="shared" si="74"/>
        <v>0</v>
      </c>
      <c r="H155" s="19">
        <f t="shared" si="74"/>
        <v>0</v>
      </c>
      <c r="I155" s="19">
        <f t="shared" si="74"/>
        <v>0</v>
      </c>
      <c r="J155" s="19">
        <f t="shared" si="74"/>
        <v>0</v>
      </c>
      <c r="K155" s="19">
        <f t="shared" si="74"/>
        <v>0</v>
      </c>
      <c r="L155" s="19">
        <f t="shared" si="74"/>
        <v>0</v>
      </c>
      <c r="M155" s="19">
        <f t="shared" si="74"/>
        <v>0</v>
      </c>
      <c r="N155" s="19">
        <f t="shared" si="74"/>
        <v>0</v>
      </c>
      <c r="O155" s="19">
        <f t="shared" si="74"/>
        <v>0</v>
      </c>
      <c r="P155" s="19"/>
      <c r="Q155" s="18"/>
      <c r="R155" s="136"/>
      <c r="S155" s="137"/>
      <c r="U155" s="94"/>
      <c r="V155" s="94"/>
      <c r="W155" s="94"/>
      <c r="X155" s="94"/>
      <c r="Y155" s="94"/>
      <c r="Z155" s="94"/>
      <c r="AA155" s="94"/>
      <c r="AB155" s="94"/>
      <c r="AC155" s="94"/>
    </row>
    <row r="156" spans="1:29" s="10" customFormat="1" ht="12.6" hidden="1" customHeight="1" x14ac:dyDescent="0.2">
      <c r="A156" s="201"/>
      <c r="B156" s="183"/>
      <c r="C156" s="19"/>
      <c r="D156" s="158">
        <f t="shared" si="72"/>
        <v>0</v>
      </c>
      <c r="E156" s="19">
        <f t="shared" si="75"/>
        <v>0</v>
      </c>
      <c r="F156" s="19">
        <f t="shared" si="74"/>
        <v>0</v>
      </c>
      <c r="G156" s="19">
        <f t="shared" si="74"/>
        <v>0</v>
      </c>
      <c r="H156" s="19">
        <f t="shared" si="74"/>
        <v>0</v>
      </c>
      <c r="I156" s="19">
        <f t="shared" si="74"/>
        <v>0</v>
      </c>
      <c r="J156" s="19">
        <f t="shared" si="74"/>
        <v>0</v>
      </c>
      <c r="K156" s="19">
        <f t="shared" si="74"/>
        <v>0</v>
      </c>
      <c r="L156" s="19">
        <f t="shared" si="74"/>
        <v>0</v>
      </c>
      <c r="M156" s="19">
        <f t="shared" si="74"/>
        <v>0</v>
      </c>
      <c r="N156" s="19">
        <f t="shared" si="74"/>
        <v>0</v>
      </c>
      <c r="O156" s="19">
        <f t="shared" si="74"/>
        <v>0</v>
      </c>
      <c r="P156" s="19"/>
      <c r="Q156" s="18"/>
      <c r="R156" s="136"/>
      <c r="S156" s="137"/>
      <c r="U156" s="94"/>
      <c r="V156" s="94"/>
      <c r="W156" s="94"/>
      <c r="X156" s="94"/>
      <c r="Y156" s="94"/>
      <c r="Z156" s="94"/>
      <c r="AA156" s="94"/>
      <c r="AB156" s="94"/>
      <c r="AC156" s="94"/>
    </row>
    <row r="157" spans="1:29" s="10" customFormat="1" ht="12.6" hidden="1" customHeight="1" x14ac:dyDescent="0.2">
      <c r="A157" s="201"/>
      <c r="B157" s="183"/>
      <c r="C157" s="19"/>
      <c r="D157" s="158">
        <f t="shared" si="72"/>
        <v>0</v>
      </c>
      <c r="E157" s="19">
        <f t="shared" si="75"/>
        <v>0</v>
      </c>
      <c r="F157" s="19">
        <f t="shared" si="74"/>
        <v>0</v>
      </c>
      <c r="G157" s="19">
        <f t="shared" si="74"/>
        <v>0</v>
      </c>
      <c r="H157" s="19">
        <f t="shared" si="74"/>
        <v>0</v>
      </c>
      <c r="I157" s="19">
        <f t="shared" si="74"/>
        <v>0</v>
      </c>
      <c r="J157" s="19">
        <f t="shared" si="74"/>
        <v>0</v>
      </c>
      <c r="K157" s="19">
        <f t="shared" si="74"/>
        <v>0</v>
      </c>
      <c r="L157" s="19">
        <f t="shared" si="74"/>
        <v>0</v>
      </c>
      <c r="M157" s="19">
        <f t="shared" si="74"/>
        <v>0</v>
      </c>
      <c r="N157" s="19">
        <f t="shared" si="74"/>
        <v>0</v>
      </c>
      <c r="O157" s="19">
        <f t="shared" si="74"/>
        <v>0</v>
      </c>
      <c r="P157" s="19"/>
      <c r="Q157" s="18"/>
      <c r="R157" s="136"/>
      <c r="S157" s="137"/>
      <c r="U157" s="94"/>
      <c r="V157" s="94"/>
      <c r="W157" s="94"/>
      <c r="X157" s="94"/>
      <c r="Y157" s="94"/>
      <c r="Z157" s="94"/>
      <c r="AA157" s="94"/>
      <c r="AB157" s="94"/>
      <c r="AC157" s="94"/>
    </row>
    <row r="158" spans="1:29" s="10" customFormat="1" ht="12.6" hidden="1" customHeight="1" x14ac:dyDescent="0.2">
      <c r="A158" s="169" t="s">
        <v>89</v>
      </c>
      <c r="B158" s="161"/>
      <c r="C158" s="167"/>
      <c r="D158" s="162"/>
      <c r="E158" s="162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8"/>
      <c r="R158" s="139"/>
      <c r="S158" s="139"/>
      <c r="U158" s="94"/>
      <c r="V158" s="94"/>
      <c r="W158" s="94"/>
      <c r="X158" s="94"/>
      <c r="Y158" s="94"/>
      <c r="Z158" s="94"/>
      <c r="AA158" s="94"/>
      <c r="AB158" s="94"/>
      <c r="AC158" s="94"/>
    </row>
    <row r="159" spans="1:29" s="10" customFormat="1" ht="12.6" hidden="1" customHeight="1" x14ac:dyDescent="0.2">
      <c r="A159" s="200" t="s">
        <v>74</v>
      </c>
      <c r="B159" s="188"/>
      <c r="C159" s="19"/>
      <c r="D159" s="158">
        <f>$C159/$Q$3</f>
        <v>0</v>
      </c>
      <c r="E159" s="19">
        <f>$D159</f>
        <v>0</v>
      </c>
      <c r="F159" s="19">
        <f t="shared" ref="F159:P161" si="76">$D159</f>
        <v>0</v>
      </c>
      <c r="G159" s="19">
        <f t="shared" si="76"/>
        <v>0</v>
      </c>
      <c r="H159" s="19">
        <f t="shared" si="76"/>
        <v>0</v>
      </c>
      <c r="I159" s="19">
        <f t="shared" si="76"/>
        <v>0</v>
      </c>
      <c r="J159" s="19">
        <f t="shared" si="76"/>
        <v>0</v>
      </c>
      <c r="K159" s="19">
        <f t="shared" si="76"/>
        <v>0</v>
      </c>
      <c r="L159" s="19">
        <f t="shared" si="76"/>
        <v>0</v>
      </c>
      <c r="M159" s="19">
        <f t="shared" si="76"/>
        <v>0</v>
      </c>
      <c r="N159" s="19">
        <f t="shared" si="76"/>
        <v>0</v>
      </c>
      <c r="O159" s="19">
        <f t="shared" si="76"/>
        <v>0</v>
      </c>
      <c r="P159" s="19">
        <f t="shared" si="76"/>
        <v>0</v>
      </c>
      <c r="Q159" s="18"/>
      <c r="R159" s="136"/>
      <c r="S159" s="137"/>
      <c r="U159" s="94"/>
      <c r="V159" s="94"/>
      <c r="W159" s="94"/>
      <c r="X159" s="94"/>
      <c r="Y159" s="94"/>
      <c r="Z159" s="94"/>
      <c r="AA159" s="94"/>
      <c r="AB159" s="94"/>
      <c r="AC159" s="94"/>
    </row>
    <row r="160" spans="1:29" s="10" customFormat="1" ht="12.6" hidden="1" customHeight="1" x14ac:dyDescent="0.2">
      <c r="A160" s="200"/>
      <c r="B160" s="188"/>
      <c r="C160" s="19"/>
      <c r="D160" s="158">
        <f t="shared" ref="D160:D165" si="77">$C160/$Q$3</f>
        <v>0</v>
      </c>
      <c r="E160" s="19">
        <f t="shared" ref="E160" si="78">$D160</f>
        <v>0</v>
      </c>
      <c r="F160" s="19">
        <f t="shared" si="76"/>
        <v>0</v>
      </c>
      <c r="G160" s="19">
        <f t="shared" si="76"/>
        <v>0</v>
      </c>
      <c r="H160" s="19">
        <f t="shared" si="76"/>
        <v>0</v>
      </c>
      <c r="I160" s="19">
        <f t="shared" si="76"/>
        <v>0</v>
      </c>
      <c r="J160" s="19">
        <f t="shared" si="76"/>
        <v>0</v>
      </c>
      <c r="K160" s="19">
        <f t="shared" si="76"/>
        <v>0</v>
      </c>
      <c r="L160" s="19">
        <f t="shared" si="76"/>
        <v>0</v>
      </c>
      <c r="M160" s="19">
        <f t="shared" si="76"/>
        <v>0</v>
      </c>
      <c r="N160" s="19">
        <f t="shared" si="76"/>
        <v>0</v>
      </c>
      <c r="O160" s="19">
        <f t="shared" si="76"/>
        <v>0</v>
      </c>
      <c r="P160" s="19">
        <f t="shared" si="76"/>
        <v>0</v>
      </c>
      <c r="Q160" s="18"/>
      <c r="R160" s="136"/>
      <c r="S160" s="137"/>
      <c r="U160" s="94"/>
      <c r="V160" s="94"/>
      <c r="W160" s="94"/>
      <c r="X160" s="94"/>
      <c r="Y160" s="94"/>
      <c r="Z160" s="94"/>
      <c r="AA160" s="94"/>
      <c r="AB160" s="94"/>
      <c r="AC160" s="94"/>
    </row>
    <row r="161" spans="1:29" s="10" customFormat="1" ht="12.6" hidden="1" customHeight="1" x14ac:dyDescent="0.2">
      <c r="A161" s="200"/>
      <c r="B161" s="183"/>
      <c r="C161" s="19"/>
      <c r="D161" s="158">
        <f t="shared" si="77"/>
        <v>0</v>
      </c>
      <c r="E161" s="19">
        <f>$D161</f>
        <v>0</v>
      </c>
      <c r="F161" s="19">
        <f>$D161</f>
        <v>0</v>
      </c>
      <c r="G161" s="19">
        <f>$D161</f>
        <v>0</v>
      </c>
      <c r="H161" s="19">
        <f t="shared" si="76"/>
        <v>0</v>
      </c>
      <c r="I161" s="19">
        <f t="shared" si="76"/>
        <v>0</v>
      </c>
      <c r="J161" s="19">
        <f t="shared" si="76"/>
        <v>0</v>
      </c>
      <c r="K161" s="19">
        <f t="shared" si="76"/>
        <v>0</v>
      </c>
      <c r="L161" s="19">
        <f t="shared" si="76"/>
        <v>0</v>
      </c>
      <c r="M161" s="19">
        <f t="shared" si="76"/>
        <v>0</v>
      </c>
      <c r="N161" s="19">
        <f t="shared" si="76"/>
        <v>0</v>
      </c>
      <c r="O161" s="19">
        <f t="shared" si="76"/>
        <v>0</v>
      </c>
      <c r="P161" s="19">
        <f t="shared" si="76"/>
        <v>0</v>
      </c>
      <c r="Q161" s="18"/>
      <c r="R161" s="136"/>
      <c r="S161" s="137"/>
      <c r="U161" s="94"/>
      <c r="V161" s="94"/>
      <c r="W161" s="94"/>
      <c r="X161" s="94"/>
      <c r="Y161" s="94"/>
      <c r="Z161" s="94"/>
      <c r="AA161" s="94"/>
      <c r="AB161" s="94"/>
      <c r="AC161" s="94"/>
    </row>
    <row r="162" spans="1:29" s="10" customFormat="1" ht="12.6" hidden="1" customHeight="1" x14ac:dyDescent="0.2">
      <c r="A162" s="201" t="s">
        <v>75</v>
      </c>
      <c r="B162" s="183" t="s">
        <v>96</v>
      </c>
      <c r="C162" s="19"/>
      <c r="D162" s="158">
        <f t="shared" si="77"/>
        <v>0</v>
      </c>
      <c r="E162" s="19">
        <f>$D162/E$5</f>
        <v>0</v>
      </c>
      <c r="F162" s="19">
        <f t="shared" ref="F162:O165" si="79">$D162/F$5</f>
        <v>0</v>
      </c>
      <c r="G162" s="19">
        <f t="shared" si="79"/>
        <v>0</v>
      </c>
      <c r="H162" s="19">
        <f t="shared" si="79"/>
        <v>0</v>
      </c>
      <c r="I162" s="19">
        <f t="shared" si="79"/>
        <v>0</v>
      </c>
      <c r="J162" s="19">
        <f t="shared" si="79"/>
        <v>0</v>
      </c>
      <c r="K162" s="19">
        <f t="shared" si="79"/>
        <v>0</v>
      </c>
      <c r="L162" s="19">
        <f t="shared" si="79"/>
        <v>0</v>
      </c>
      <c r="M162" s="19">
        <f t="shared" si="79"/>
        <v>0</v>
      </c>
      <c r="N162" s="19">
        <f t="shared" si="79"/>
        <v>0</v>
      </c>
      <c r="O162" s="19">
        <f t="shared" si="79"/>
        <v>0</v>
      </c>
      <c r="P162" s="19"/>
      <c r="Q162" s="18"/>
      <c r="R162" s="136"/>
      <c r="S162" s="137"/>
      <c r="U162" s="94"/>
      <c r="V162" s="94"/>
      <c r="W162" s="94"/>
      <c r="X162" s="94"/>
      <c r="Y162" s="94"/>
      <c r="Z162" s="94"/>
      <c r="AA162" s="94"/>
      <c r="AB162" s="94"/>
      <c r="AC162" s="94"/>
    </row>
    <row r="163" spans="1:29" s="10" customFormat="1" ht="12.6" hidden="1" customHeight="1" x14ac:dyDescent="0.2">
      <c r="A163" s="201"/>
      <c r="B163" s="183" t="s">
        <v>97</v>
      </c>
      <c r="C163" s="19"/>
      <c r="D163" s="158">
        <f t="shared" si="77"/>
        <v>0</v>
      </c>
      <c r="E163" s="19">
        <f t="shared" ref="E163:E165" si="80">$D163/E$5</f>
        <v>0</v>
      </c>
      <c r="F163" s="19">
        <f t="shared" si="79"/>
        <v>0</v>
      </c>
      <c r="G163" s="19">
        <f t="shared" si="79"/>
        <v>0</v>
      </c>
      <c r="H163" s="19">
        <f t="shared" si="79"/>
        <v>0</v>
      </c>
      <c r="I163" s="19">
        <f t="shared" si="79"/>
        <v>0</v>
      </c>
      <c r="J163" s="19">
        <f t="shared" si="79"/>
        <v>0</v>
      </c>
      <c r="K163" s="19">
        <f t="shared" si="79"/>
        <v>0</v>
      </c>
      <c r="L163" s="19">
        <f t="shared" si="79"/>
        <v>0</v>
      </c>
      <c r="M163" s="19">
        <f t="shared" si="79"/>
        <v>0</v>
      </c>
      <c r="N163" s="19">
        <f t="shared" si="79"/>
        <v>0</v>
      </c>
      <c r="O163" s="19">
        <f t="shared" si="79"/>
        <v>0</v>
      </c>
      <c r="P163" s="19"/>
      <c r="Q163" s="18"/>
      <c r="R163" s="136"/>
      <c r="S163" s="137"/>
      <c r="U163" s="94"/>
      <c r="V163" s="94"/>
      <c r="W163" s="94"/>
      <c r="X163" s="94"/>
      <c r="Y163" s="94"/>
      <c r="Z163" s="94"/>
      <c r="AA163" s="94"/>
      <c r="AB163" s="94"/>
      <c r="AC163" s="94"/>
    </row>
    <row r="164" spans="1:29" s="10" customFormat="1" ht="12.6" hidden="1" customHeight="1" x14ac:dyDescent="0.2">
      <c r="A164" s="201"/>
      <c r="B164" s="183"/>
      <c r="C164" s="19"/>
      <c r="D164" s="158">
        <f t="shared" si="77"/>
        <v>0</v>
      </c>
      <c r="E164" s="19">
        <f t="shared" si="80"/>
        <v>0</v>
      </c>
      <c r="F164" s="19">
        <f t="shared" si="79"/>
        <v>0</v>
      </c>
      <c r="G164" s="19">
        <f t="shared" si="79"/>
        <v>0</v>
      </c>
      <c r="H164" s="19">
        <f t="shared" si="79"/>
        <v>0</v>
      </c>
      <c r="I164" s="19">
        <f t="shared" si="79"/>
        <v>0</v>
      </c>
      <c r="J164" s="19">
        <f t="shared" si="79"/>
        <v>0</v>
      </c>
      <c r="K164" s="19">
        <f t="shared" si="79"/>
        <v>0</v>
      </c>
      <c r="L164" s="19">
        <f t="shared" si="79"/>
        <v>0</v>
      </c>
      <c r="M164" s="19">
        <f t="shared" si="79"/>
        <v>0</v>
      </c>
      <c r="N164" s="19">
        <f t="shared" si="79"/>
        <v>0</v>
      </c>
      <c r="O164" s="19">
        <f t="shared" si="79"/>
        <v>0</v>
      </c>
      <c r="P164" s="19"/>
      <c r="Q164" s="18"/>
      <c r="R164" s="136"/>
      <c r="S164" s="137"/>
      <c r="U164" s="94"/>
      <c r="V164" s="94"/>
      <c r="W164" s="94"/>
      <c r="X164" s="94"/>
      <c r="Y164" s="94"/>
      <c r="Z164" s="94"/>
      <c r="AA164" s="94"/>
      <c r="AB164" s="94"/>
      <c r="AC164" s="94"/>
    </row>
    <row r="165" spans="1:29" s="10" customFormat="1" ht="12.6" hidden="1" customHeight="1" x14ac:dyDescent="0.2">
      <c r="A165" s="201"/>
      <c r="B165" s="183"/>
      <c r="C165" s="19"/>
      <c r="D165" s="158">
        <f t="shared" si="77"/>
        <v>0</v>
      </c>
      <c r="E165" s="19">
        <f t="shared" si="80"/>
        <v>0</v>
      </c>
      <c r="F165" s="19">
        <f t="shared" si="79"/>
        <v>0</v>
      </c>
      <c r="G165" s="19">
        <f t="shared" si="79"/>
        <v>0</v>
      </c>
      <c r="H165" s="19">
        <f t="shared" si="79"/>
        <v>0</v>
      </c>
      <c r="I165" s="19">
        <f t="shared" si="79"/>
        <v>0</v>
      </c>
      <c r="J165" s="19">
        <f t="shared" si="79"/>
        <v>0</v>
      </c>
      <c r="K165" s="19">
        <f t="shared" si="79"/>
        <v>0</v>
      </c>
      <c r="L165" s="19">
        <f t="shared" si="79"/>
        <v>0</v>
      </c>
      <c r="M165" s="19">
        <f t="shared" si="79"/>
        <v>0</v>
      </c>
      <c r="N165" s="19">
        <f t="shared" si="79"/>
        <v>0</v>
      </c>
      <c r="O165" s="19">
        <f t="shared" si="79"/>
        <v>0</v>
      </c>
      <c r="P165" s="19"/>
      <c r="Q165" s="18"/>
      <c r="R165" s="136"/>
      <c r="S165" s="137"/>
      <c r="U165" s="94"/>
      <c r="V165" s="94"/>
      <c r="W165" s="94"/>
      <c r="X165" s="94"/>
      <c r="Y165" s="94"/>
      <c r="Z165" s="94"/>
      <c r="AA165" s="94"/>
      <c r="AB165" s="94"/>
      <c r="AC165" s="94"/>
    </row>
    <row r="166" spans="1:29" s="10" customFormat="1" ht="12.6" hidden="1" customHeight="1" x14ac:dyDescent="0.2">
      <c r="A166" s="169" t="s">
        <v>90</v>
      </c>
      <c r="B166" s="161"/>
      <c r="C166" s="167"/>
      <c r="D166" s="162"/>
      <c r="E166" s="162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8"/>
      <c r="R166" s="139"/>
      <c r="S166" s="139"/>
      <c r="U166" s="94"/>
      <c r="V166" s="94"/>
      <c r="W166" s="94"/>
      <c r="X166" s="94"/>
      <c r="Y166" s="94"/>
      <c r="Z166" s="94"/>
      <c r="AA166" s="94"/>
      <c r="AB166" s="94"/>
      <c r="AC166" s="94"/>
    </row>
    <row r="167" spans="1:29" s="10" customFormat="1" ht="12.6" hidden="1" customHeight="1" x14ac:dyDescent="0.2">
      <c r="A167" s="200" t="s">
        <v>74</v>
      </c>
      <c r="B167" s="188"/>
      <c r="C167" s="19"/>
      <c r="D167" s="158">
        <f>$C167/$Q$3</f>
        <v>0</v>
      </c>
      <c r="E167" s="19">
        <f>$D167</f>
        <v>0</v>
      </c>
      <c r="F167" s="19">
        <f t="shared" ref="F167:P169" si="81">$D167</f>
        <v>0</v>
      </c>
      <c r="G167" s="19">
        <f t="shared" si="81"/>
        <v>0</v>
      </c>
      <c r="H167" s="19">
        <f t="shared" si="81"/>
        <v>0</v>
      </c>
      <c r="I167" s="19">
        <f t="shared" si="81"/>
        <v>0</v>
      </c>
      <c r="J167" s="19">
        <f t="shared" si="81"/>
        <v>0</v>
      </c>
      <c r="K167" s="19">
        <f t="shared" si="81"/>
        <v>0</v>
      </c>
      <c r="L167" s="19">
        <f t="shared" si="81"/>
        <v>0</v>
      </c>
      <c r="M167" s="19">
        <f t="shared" si="81"/>
        <v>0</v>
      </c>
      <c r="N167" s="19">
        <f t="shared" si="81"/>
        <v>0</v>
      </c>
      <c r="O167" s="19">
        <f t="shared" si="81"/>
        <v>0</v>
      </c>
      <c r="P167" s="19">
        <f t="shared" si="81"/>
        <v>0</v>
      </c>
      <c r="Q167" s="18"/>
      <c r="R167" s="136"/>
      <c r="S167" s="137"/>
      <c r="U167" s="94"/>
      <c r="V167" s="94"/>
      <c r="W167" s="94"/>
      <c r="X167" s="94"/>
      <c r="Y167" s="94"/>
      <c r="Z167" s="94"/>
      <c r="AA167" s="94"/>
      <c r="AB167" s="94"/>
      <c r="AC167" s="94"/>
    </row>
    <row r="168" spans="1:29" s="10" customFormat="1" ht="12.6" hidden="1" customHeight="1" x14ac:dyDescent="0.2">
      <c r="A168" s="200"/>
      <c r="B168" s="188"/>
      <c r="C168" s="19"/>
      <c r="D168" s="158">
        <f t="shared" ref="D168:D177" si="82">$C168/$Q$3</f>
        <v>0</v>
      </c>
      <c r="E168" s="19">
        <f t="shared" ref="E168" si="83">$D168</f>
        <v>0</v>
      </c>
      <c r="F168" s="19">
        <f t="shared" si="81"/>
        <v>0</v>
      </c>
      <c r="G168" s="19">
        <f t="shared" si="81"/>
        <v>0</v>
      </c>
      <c r="H168" s="19">
        <f t="shared" si="81"/>
        <v>0</v>
      </c>
      <c r="I168" s="19">
        <f t="shared" si="81"/>
        <v>0</v>
      </c>
      <c r="J168" s="19">
        <f t="shared" si="81"/>
        <v>0</v>
      </c>
      <c r="K168" s="19">
        <f t="shared" si="81"/>
        <v>0</v>
      </c>
      <c r="L168" s="19">
        <f t="shared" si="81"/>
        <v>0</v>
      </c>
      <c r="M168" s="19">
        <f t="shared" si="81"/>
        <v>0</v>
      </c>
      <c r="N168" s="19">
        <f t="shared" si="81"/>
        <v>0</v>
      </c>
      <c r="O168" s="19">
        <f t="shared" si="81"/>
        <v>0</v>
      </c>
      <c r="P168" s="19">
        <f t="shared" si="81"/>
        <v>0</v>
      </c>
      <c r="Q168" s="18"/>
      <c r="R168" s="136"/>
      <c r="S168" s="137"/>
      <c r="U168" s="94"/>
      <c r="V168" s="94"/>
      <c r="W168" s="94"/>
      <c r="X168" s="94"/>
      <c r="Y168" s="94"/>
      <c r="Z168" s="94"/>
      <c r="AA168" s="94"/>
      <c r="AB168" s="94"/>
      <c r="AC168" s="94"/>
    </row>
    <row r="169" spans="1:29" s="10" customFormat="1" ht="12.6" hidden="1" customHeight="1" x14ac:dyDescent="0.2">
      <c r="A169" s="200"/>
      <c r="B169" s="183"/>
      <c r="C169" s="19"/>
      <c r="D169" s="158">
        <f t="shared" si="82"/>
        <v>0</v>
      </c>
      <c r="E169" s="19">
        <f>$D169</f>
        <v>0</v>
      </c>
      <c r="F169" s="19">
        <f>$D169</f>
        <v>0</v>
      </c>
      <c r="G169" s="19">
        <f>$D169</f>
        <v>0</v>
      </c>
      <c r="H169" s="19">
        <f t="shared" si="81"/>
        <v>0</v>
      </c>
      <c r="I169" s="19">
        <f t="shared" si="81"/>
        <v>0</v>
      </c>
      <c r="J169" s="19">
        <f t="shared" si="81"/>
        <v>0</v>
      </c>
      <c r="K169" s="19">
        <f t="shared" si="81"/>
        <v>0</v>
      </c>
      <c r="L169" s="19">
        <f t="shared" si="81"/>
        <v>0</v>
      </c>
      <c r="M169" s="19">
        <f t="shared" si="81"/>
        <v>0</v>
      </c>
      <c r="N169" s="19">
        <f t="shared" si="81"/>
        <v>0</v>
      </c>
      <c r="O169" s="19">
        <f t="shared" si="81"/>
        <v>0</v>
      </c>
      <c r="P169" s="19">
        <f t="shared" si="81"/>
        <v>0</v>
      </c>
      <c r="Q169" s="18"/>
      <c r="R169" s="136"/>
      <c r="S169" s="137"/>
      <c r="U169" s="94"/>
      <c r="V169" s="94"/>
      <c r="W169" s="94"/>
      <c r="X169" s="94"/>
      <c r="Y169" s="94"/>
      <c r="Z169" s="94"/>
      <c r="AA169" s="94"/>
      <c r="AB169" s="94"/>
      <c r="AC169" s="94"/>
    </row>
    <row r="170" spans="1:29" s="10" customFormat="1" ht="12.6" hidden="1" customHeight="1" x14ac:dyDescent="0.2">
      <c r="A170" s="201" t="s">
        <v>75</v>
      </c>
      <c r="B170" s="183" t="s">
        <v>96</v>
      </c>
      <c r="C170" s="19"/>
      <c r="D170" s="158">
        <f t="shared" si="82"/>
        <v>0</v>
      </c>
      <c r="E170" s="19">
        <f>$D170/E$5</f>
        <v>0</v>
      </c>
      <c r="F170" s="19">
        <f t="shared" ref="F170:O177" si="84">$D170/F$5</f>
        <v>0</v>
      </c>
      <c r="G170" s="19">
        <f t="shared" si="84"/>
        <v>0</v>
      </c>
      <c r="H170" s="19">
        <f t="shared" si="84"/>
        <v>0</v>
      </c>
      <c r="I170" s="19">
        <f t="shared" si="84"/>
        <v>0</v>
      </c>
      <c r="J170" s="19">
        <f t="shared" si="84"/>
        <v>0</v>
      </c>
      <c r="K170" s="19">
        <f t="shared" si="84"/>
        <v>0</v>
      </c>
      <c r="L170" s="19">
        <f t="shared" si="84"/>
        <v>0</v>
      </c>
      <c r="M170" s="19">
        <f t="shared" si="84"/>
        <v>0</v>
      </c>
      <c r="N170" s="19">
        <f t="shared" si="84"/>
        <v>0</v>
      </c>
      <c r="O170" s="19">
        <f t="shared" si="84"/>
        <v>0</v>
      </c>
      <c r="P170" s="19"/>
      <c r="Q170" s="18"/>
      <c r="R170" s="136"/>
      <c r="S170" s="137"/>
      <c r="U170" s="94"/>
      <c r="V170" s="94"/>
      <c r="W170" s="94"/>
      <c r="X170" s="94"/>
      <c r="Y170" s="94"/>
      <c r="Z170" s="94"/>
      <c r="AA170" s="94"/>
      <c r="AB170" s="94"/>
      <c r="AC170" s="94"/>
    </row>
    <row r="171" spans="1:29" s="10" customFormat="1" ht="12.6" hidden="1" customHeight="1" x14ac:dyDescent="0.2">
      <c r="A171" s="201"/>
      <c r="B171" s="183" t="s">
        <v>97</v>
      </c>
      <c r="C171" s="19"/>
      <c r="D171" s="158">
        <f t="shared" si="82"/>
        <v>0</v>
      </c>
      <c r="E171" s="19">
        <f t="shared" ref="E171:E177" si="85">$D171/E$5</f>
        <v>0</v>
      </c>
      <c r="F171" s="19">
        <f t="shared" si="84"/>
        <v>0</v>
      </c>
      <c r="G171" s="19">
        <f t="shared" si="84"/>
        <v>0</v>
      </c>
      <c r="H171" s="19">
        <f t="shared" si="84"/>
        <v>0</v>
      </c>
      <c r="I171" s="19">
        <f t="shared" si="84"/>
        <v>0</v>
      </c>
      <c r="J171" s="19">
        <f t="shared" si="84"/>
        <v>0</v>
      </c>
      <c r="K171" s="19">
        <f t="shared" si="84"/>
        <v>0</v>
      </c>
      <c r="L171" s="19">
        <f t="shared" si="84"/>
        <v>0</v>
      </c>
      <c r="M171" s="19">
        <f t="shared" si="84"/>
        <v>0</v>
      </c>
      <c r="N171" s="19">
        <f t="shared" si="84"/>
        <v>0</v>
      </c>
      <c r="O171" s="19">
        <f t="shared" si="84"/>
        <v>0</v>
      </c>
      <c r="P171" s="19"/>
      <c r="Q171" s="18"/>
      <c r="R171" s="136"/>
      <c r="S171" s="137"/>
      <c r="U171" s="94"/>
      <c r="V171" s="94"/>
      <c r="W171" s="94"/>
      <c r="X171" s="94"/>
      <c r="Y171" s="94"/>
      <c r="Z171" s="94"/>
      <c r="AA171" s="94"/>
      <c r="AB171" s="94"/>
      <c r="AC171" s="94"/>
    </row>
    <row r="172" spans="1:29" s="10" customFormat="1" ht="12.6" hidden="1" customHeight="1" x14ac:dyDescent="0.2">
      <c r="A172" s="201"/>
      <c r="B172" s="183"/>
      <c r="C172" s="19"/>
      <c r="D172" s="158">
        <f t="shared" si="82"/>
        <v>0</v>
      </c>
      <c r="E172" s="19">
        <f t="shared" si="85"/>
        <v>0</v>
      </c>
      <c r="F172" s="19">
        <f t="shared" si="84"/>
        <v>0</v>
      </c>
      <c r="G172" s="19">
        <f t="shared" si="84"/>
        <v>0</v>
      </c>
      <c r="H172" s="19">
        <f t="shared" si="84"/>
        <v>0</v>
      </c>
      <c r="I172" s="19">
        <f t="shared" si="84"/>
        <v>0</v>
      </c>
      <c r="J172" s="19">
        <f t="shared" si="84"/>
        <v>0</v>
      </c>
      <c r="K172" s="19">
        <f t="shared" si="84"/>
        <v>0</v>
      </c>
      <c r="L172" s="19">
        <f t="shared" si="84"/>
        <v>0</v>
      </c>
      <c r="M172" s="19">
        <f t="shared" si="84"/>
        <v>0</v>
      </c>
      <c r="N172" s="19">
        <f t="shared" si="84"/>
        <v>0</v>
      </c>
      <c r="O172" s="19">
        <f t="shared" si="84"/>
        <v>0</v>
      </c>
      <c r="P172" s="19"/>
      <c r="Q172" s="18"/>
      <c r="R172" s="136"/>
      <c r="S172" s="137"/>
      <c r="U172" s="94"/>
      <c r="V172" s="94"/>
      <c r="W172" s="94"/>
      <c r="X172" s="94"/>
      <c r="Y172" s="94"/>
      <c r="Z172" s="94"/>
      <c r="AA172" s="94"/>
      <c r="AB172" s="94"/>
      <c r="AC172" s="94"/>
    </row>
    <row r="173" spans="1:29" s="10" customFormat="1" ht="12.6" hidden="1" customHeight="1" x14ac:dyDescent="0.2">
      <c r="A173" s="201"/>
      <c r="B173" s="183"/>
      <c r="C173" s="19"/>
      <c r="D173" s="158">
        <f t="shared" si="82"/>
        <v>0</v>
      </c>
      <c r="E173" s="19">
        <f t="shared" si="85"/>
        <v>0</v>
      </c>
      <c r="F173" s="19">
        <f t="shared" si="84"/>
        <v>0</v>
      </c>
      <c r="G173" s="19">
        <f t="shared" si="84"/>
        <v>0</v>
      </c>
      <c r="H173" s="19">
        <f t="shared" si="84"/>
        <v>0</v>
      </c>
      <c r="I173" s="19">
        <f t="shared" si="84"/>
        <v>0</v>
      </c>
      <c r="J173" s="19">
        <f t="shared" si="84"/>
        <v>0</v>
      </c>
      <c r="K173" s="19">
        <f t="shared" si="84"/>
        <v>0</v>
      </c>
      <c r="L173" s="19">
        <f t="shared" si="84"/>
        <v>0</v>
      </c>
      <c r="M173" s="19">
        <f t="shared" si="84"/>
        <v>0</v>
      </c>
      <c r="N173" s="19">
        <f t="shared" si="84"/>
        <v>0</v>
      </c>
      <c r="O173" s="19">
        <f t="shared" si="84"/>
        <v>0</v>
      </c>
      <c r="P173" s="19"/>
      <c r="Q173" s="18"/>
      <c r="R173" s="136"/>
      <c r="S173" s="137"/>
      <c r="U173" s="94"/>
      <c r="V173" s="94"/>
      <c r="W173" s="94"/>
      <c r="X173" s="94"/>
      <c r="Y173" s="94"/>
      <c r="Z173" s="94"/>
      <c r="AA173" s="94"/>
      <c r="AB173" s="94"/>
      <c r="AC173" s="94"/>
    </row>
    <row r="174" spans="1:29" s="10" customFormat="1" ht="12.6" hidden="1" customHeight="1" x14ac:dyDescent="0.2">
      <c r="A174" s="17"/>
      <c r="B174" s="16"/>
      <c r="C174" s="19"/>
      <c r="D174" s="158">
        <f>$C174/$Q$3</f>
        <v>0</v>
      </c>
      <c r="E174" s="19">
        <f t="shared" si="85"/>
        <v>0</v>
      </c>
      <c r="F174" s="19">
        <f t="shared" si="84"/>
        <v>0</v>
      </c>
      <c r="G174" s="19">
        <f t="shared" si="84"/>
        <v>0</v>
      </c>
      <c r="H174" s="19">
        <f t="shared" si="84"/>
        <v>0</v>
      </c>
      <c r="I174" s="19">
        <f t="shared" si="84"/>
        <v>0</v>
      </c>
      <c r="J174" s="19">
        <f t="shared" si="84"/>
        <v>0</v>
      </c>
      <c r="K174" s="19">
        <f t="shared" si="84"/>
        <v>0</v>
      </c>
      <c r="L174" s="19">
        <f t="shared" si="84"/>
        <v>0</v>
      </c>
      <c r="M174" s="19">
        <f t="shared" si="84"/>
        <v>0</v>
      </c>
      <c r="N174" s="19">
        <f t="shared" si="84"/>
        <v>0</v>
      </c>
      <c r="O174" s="19">
        <f t="shared" si="84"/>
        <v>0</v>
      </c>
      <c r="P174" s="19"/>
      <c r="Q174" s="83"/>
      <c r="R174" s="189"/>
      <c r="S174" s="138"/>
      <c r="U174" s="94"/>
      <c r="V174" s="94"/>
      <c r="W174" s="94"/>
      <c r="X174" s="94"/>
      <c r="Y174" s="94"/>
      <c r="Z174" s="94"/>
      <c r="AA174" s="94"/>
      <c r="AB174" s="94"/>
      <c r="AC174" s="94"/>
    </row>
    <row r="175" spans="1:29" s="10" customFormat="1" ht="12.6" customHeight="1" x14ac:dyDescent="0.2">
      <c r="A175" s="17"/>
      <c r="B175" s="16"/>
      <c r="C175" s="19"/>
      <c r="D175" s="158">
        <f t="shared" si="82"/>
        <v>0</v>
      </c>
      <c r="E175" s="19">
        <f t="shared" si="85"/>
        <v>0</v>
      </c>
      <c r="F175" s="19">
        <f t="shared" si="84"/>
        <v>0</v>
      </c>
      <c r="G175" s="19">
        <f t="shared" si="84"/>
        <v>0</v>
      </c>
      <c r="H175" s="19">
        <f t="shared" si="84"/>
        <v>0</v>
      </c>
      <c r="I175" s="19">
        <f t="shared" si="84"/>
        <v>0</v>
      </c>
      <c r="J175" s="19">
        <f t="shared" si="84"/>
        <v>0</v>
      </c>
      <c r="K175" s="19">
        <f t="shared" si="84"/>
        <v>0</v>
      </c>
      <c r="L175" s="19">
        <f t="shared" si="84"/>
        <v>0</v>
      </c>
      <c r="M175" s="19">
        <f t="shared" si="84"/>
        <v>0</v>
      </c>
      <c r="N175" s="19">
        <f t="shared" si="84"/>
        <v>0</v>
      </c>
      <c r="O175" s="19">
        <f t="shared" si="84"/>
        <v>0</v>
      </c>
      <c r="P175" s="19"/>
      <c r="Q175" s="83"/>
      <c r="R175" s="189"/>
      <c r="S175" s="138"/>
      <c r="U175" s="94"/>
      <c r="V175" s="94"/>
      <c r="W175" s="94"/>
      <c r="X175" s="94"/>
      <c r="Y175" s="94"/>
      <c r="Z175" s="94"/>
      <c r="AA175" s="94"/>
      <c r="AB175" s="94"/>
      <c r="AC175" s="94"/>
    </row>
    <row r="176" spans="1:29" s="155" customFormat="1" ht="12.6" customHeight="1" x14ac:dyDescent="0.2">
      <c r="A176" s="152"/>
      <c r="B176" s="81" t="s">
        <v>72</v>
      </c>
      <c r="C176" s="85"/>
      <c r="D176" s="158">
        <f>$C176/$Q$3</f>
        <v>0</v>
      </c>
      <c r="E176" s="19">
        <f t="shared" si="85"/>
        <v>0</v>
      </c>
      <c r="F176" s="19">
        <f t="shared" si="84"/>
        <v>0</v>
      </c>
      <c r="G176" s="19">
        <f t="shared" si="84"/>
        <v>0</v>
      </c>
      <c r="H176" s="19">
        <f t="shared" si="84"/>
        <v>0</v>
      </c>
      <c r="I176" s="19">
        <f t="shared" si="84"/>
        <v>0</v>
      </c>
      <c r="J176" s="19">
        <f t="shared" si="84"/>
        <v>0</v>
      </c>
      <c r="K176" s="19">
        <f t="shared" si="84"/>
        <v>0</v>
      </c>
      <c r="L176" s="19">
        <f t="shared" si="84"/>
        <v>0</v>
      </c>
      <c r="M176" s="19">
        <f t="shared" si="84"/>
        <v>0</v>
      </c>
      <c r="N176" s="19">
        <f t="shared" si="84"/>
        <v>0</v>
      </c>
      <c r="O176" s="19">
        <f t="shared" si="84"/>
        <v>0</v>
      </c>
      <c r="P176" s="85"/>
      <c r="Q176" s="153"/>
      <c r="R176" s="154"/>
      <c r="S176" s="154"/>
      <c r="U176" s="156"/>
      <c r="V176" s="156"/>
      <c r="W176" s="156"/>
      <c r="X176" s="156"/>
      <c r="Y176" s="156"/>
      <c r="Z176" s="156"/>
      <c r="AA176" s="156"/>
      <c r="AB176" s="156"/>
      <c r="AC176" s="156"/>
    </row>
    <row r="177" spans="1:84" s="155" customFormat="1" ht="12.6" customHeight="1" x14ac:dyDescent="0.2">
      <c r="A177" s="152"/>
      <c r="B177" s="81" t="s">
        <v>73</v>
      </c>
      <c r="C177" s="85"/>
      <c r="D177" s="158">
        <f t="shared" si="82"/>
        <v>0</v>
      </c>
      <c r="E177" s="19">
        <f t="shared" si="85"/>
        <v>0</v>
      </c>
      <c r="F177" s="19">
        <f t="shared" si="84"/>
        <v>0</v>
      </c>
      <c r="G177" s="19">
        <f t="shared" si="84"/>
        <v>0</v>
      </c>
      <c r="H177" s="19">
        <f t="shared" si="84"/>
        <v>0</v>
      </c>
      <c r="I177" s="19">
        <f t="shared" si="84"/>
        <v>0</v>
      </c>
      <c r="J177" s="19">
        <f t="shared" si="84"/>
        <v>0</v>
      </c>
      <c r="K177" s="19">
        <f t="shared" si="84"/>
        <v>0</v>
      </c>
      <c r="L177" s="19">
        <f t="shared" si="84"/>
        <v>0</v>
      </c>
      <c r="M177" s="19">
        <f t="shared" si="84"/>
        <v>0</v>
      </c>
      <c r="N177" s="19">
        <f t="shared" si="84"/>
        <v>0</v>
      </c>
      <c r="O177" s="19">
        <f t="shared" si="84"/>
        <v>0</v>
      </c>
      <c r="P177" s="85"/>
      <c r="Q177" s="153"/>
      <c r="R177" s="191"/>
      <c r="S177" s="157"/>
      <c r="U177" s="156"/>
      <c r="V177" s="156"/>
      <c r="W177" s="156"/>
      <c r="X177" s="156"/>
      <c r="Y177" s="156"/>
      <c r="Z177" s="156"/>
      <c r="AA177" s="156"/>
      <c r="AB177" s="156"/>
      <c r="AC177" s="156"/>
    </row>
    <row r="178" spans="1:84" s="10" customFormat="1" ht="12.6" customHeight="1" x14ac:dyDescent="0.2">
      <c r="A178" s="17"/>
      <c r="B178" s="16"/>
      <c r="C178" s="19"/>
      <c r="D178" s="84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83"/>
      <c r="R178" s="192"/>
      <c r="S178" s="138"/>
      <c r="U178" s="94"/>
      <c r="V178" s="94"/>
      <c r="W178" s="94"/>
      <c r="X178" s="94"/>
      <c r="Y178" s="94"/>
      <c r="Z178" s="94"/>
      <c r="AA178" s="94"/>
      <c r="AB178" s="94"/>
      <c r="AC178" s="94"/>
    </row>
    <row r="179" spans="1:84" s="149" customFormat="1" ht="12.6" customHeight="1" x14ac:dyDescent="0.2">
      <c r="A179" s="146"/>
      <c r="B179" s="147" t="s">
        <v>71</v>
      </c>
      <c r="C179" s="84"/>
      <c r="D179" s="84">
        <v>10</v>
      </c>
      <c r="E179" s="84">
        <f>D179</f>
        <v>10</v>
      </c>
      <c r="F179" s="84">
        <f t="shared" ref="F179:P179" si="86">E179</f>
        <v>10</v>
      </c>
      <c r="G179" s="84">
        <f t="shared" si="86"/>
        <v>10</v>
      </c>
      <c r="H179" s="84">
        <f t="shared" si="86"/>
        <v>10</v>
      </c>
      <c r="I179" s="84">
        <f t="shared" si="86"/>
        <v>10</v>
      </c>
      <c r="J179" s="84">
        <f t="shared" si="86"/>
        <v>10</v>
      </c>
      <c r="K179" s="84">
        <f t="shared" si="86"/>
        <v>10</v>
      </c>
      <c r="L179" s="84">
        <f t="shared" si="86"/>
        <v>10</v>
      </c>
      <c r="M179" s="84">
        <f t="shared" si="86"/>
        <v>10</v>
      </c>
      <c r="N179" s="84">
        <f t="shared" si="86"/>
        <v>10</v>
      </c>
      <c r="O179" s="84">
        <f t="shared" si="86"/>
        <v>10</v>
      </c>
      <c r="P179" s="84">
        <f t="shared" si="86"/>
        <v>10</v>
      </c>
      <c r="Q179" s="83"/>
      <c r="R179" s="193"/>
      <c r="S179" s="148"/>
      <c r="U179" s="150"/>
      <c r="V179" s="151"/>
      <c r="W179" s="150"/>
      <c r="X179" s="150"/>
      <c r="Y179" s="150"/>
      <c r="Z179" s="150"/>
      <c r="AA179" s="150"/>
      <c r="AB179" s="150"/>
      <c r="AC179" s="150"/>
    </row>
    <row r="180" spans="1:84" s="10" customFormat="1" ht="12.6" customHeight="1" x14ac:dyDescent="0.2">
      <c r="A180" s="17"/>
      <c r="B180" s="81" t="s">
        <v>69</v>
      </c>
      <c r="C180" s="85"/>
      <c r="D180" s="85"/>
      <c r="E180" s="85">
        <f>$C180/E$5</f>
        <v>0</v>
      </c>
      <c r="F180" s="85">
        <f t="shared" ref="F180:O180" si="87">$C180/F$5</f>
        <v>0</v>
      </c>
      <c r="G180" s="85">
        <f t="shared" si="87"/>
        <v>0</v>
      </c>
      <c r="H180" s="85">
        <f t="shared" si="87"/>
        <v>0</v>
      </c>
      <c r="I180" s="85">
        <f t="shared" si="87"/>
        <v>0</v>
      </c>
      <c r="J180" s="85">
        <f t="shared" si="87"/>
        <v>0</v>
      </c>
      <c r="K180" s="85">
        <f t="shared" si="87"/>
        <v>0</v>
      </c>
      <c r="L180" s="85">
        <f t="shared" si="87"/>
        <v>0</v>
      </c>
      <c r="M180" s="85">
        <f t="shared" si="87"/>
        <v>0</v>
      </c>
      <c r="N180" s="85">
        <f t="shared" si="87"/>
        <v>0</v>
      </c>
      <c r="O180" s="85">
        <f t="shared" si="87"/>
        <v>0</v>
      </c>
      <c r="P180" s="85"/>
      <c r="Q180" s="18"/>
      <c r="U180" s="94"/>
      <c r="V180" s="94"/>
      <c r="W180" s="94"/>
      <c r="X180" s="94"/>
      <c r="Y180" s="94"/>
      <c r="Z180" s="94"/>
      <c r="AA180" s="94"/>
      <c r="AB180" s="94"/>
      <c r="AC180" s="94"/>
    </row>
    <row r="181" spans="1:84" s="10" customFormat="1" ht="12.6" customHeight="1" x14ac:dyDescent="0.2">
      <c r="A181" s="17"/>
      <c r="B181" s="81" t="s">
        <v>6</v>
      </c>
      <c r="C181" s="85"/>
      <c r="D181" s="85">
        <v>7</v>
      </c>
      <c r="E181" s="85">
        <f>D181</f>
        <v>7</v>
      </c>
      <c r="F181" s="85">
        <f t="shared" ref="F181:P181" si="88">E181</f>
        <v>7</v>
      </c>
      <c r="G181" s="85">
        <f t="shared" si="88"/>
        <v>7</v>
      </c>
      <c r="H181" s="85">
        <f t="shared" si="88"/>
        <v>7</v>
      </c>
      <c r="I181" s="85">
        <f t="shared" si="88"/>
        <v>7</v>
      </c>
      <c r="J181" s="85">
        <f t="shared" si="88"/>
        <v>7</v>
      </c>
      <c r="K181" s="85">
        <f t="shared" si="88"/>
        <v>7</v>
      </c>
      <c r="L181" s="85">
        <f t="shared" si="88"/>
        <v>7</v>
      </c>
      <c r="M181" s="85">
        <f t="shared" si="88"/>
        <v>7</v>
      </c>
      <c r="N181" s="85">
        <f t="shared" si="88"/>
        <v>7</v>
      </c>
      <c r="O181" s="85">
        <f t="shared" si="88"/>
        <v>7</v>
      </c>
      <c r="P181" s="85">
        <f t="shared" si="88"/>
        <v>7</v>
      </c>
      <c r="Q181" s="20"/>
      <c r="S181" s="21"/>
      <c r="U181" s="94"/>
      <c r="V181" s="94"/>
      <c r="W181" s="94"/>
      <c r="X181" s="94"/>
      <c r="Y181" s="94"/>
      <c r="Z181" s="94"/>
      <c r="AA181" s="94"/>
      <c r="AB181" s="94"/>
      <c r="AC181" s="94"/>
      <c r="AK181" s="227" t="s">
        <v>50</v>
      </c>
      <c r="AL181" s="227"/>
      <c r="AM181" s="227"/>
      <c r="AN181" s="227"/>
      <c r="AO181" s="227"/>
      <c r="AP181" s="227"/>
      <c r="AQ181" s="227"/>
      <c r="AR181" s="227"/>
      <c r="AS181" s="226" t="s">
        <v>51</v>
      </c>
      <c r="AT181" s="226"/>
      <c r="AU181" s="226"/>
      <c r="AV181" s="226"/>
      <c r="AW181" s="226"/>
      <c r="AX181" s="226"/>
      <c r="AY181" s="226"/>
      <c r="AZ181" s="226"/>
      <c r="BA181" s="229" t="s">
        <v>52</v>
      </c>
      <c r="BB181" s="229"/>
      <c r="BC181" s="229"/>
      <c r="BD181" s="229"/>
      <c r="BE181" s="229"/>
      <c r="BF181" s="229"/>
      <c r="BG181" s="229"/>
      <c r="BH181" s="229"/>
      <c r="BI181" s="230" t="s">
        <v>53</v>
      </c>
      <c r="BJ181" s="230"/>
      <c r="BK181" s="230"/>
      <c r="BL181" s="230"/>
      <c r="BM181" s="230"/>
      <c r="BN181" s="230"/>
      <c r="BO181" s="230"/>
      <c r="BP181" s="230"/>
      <c r="BQ181" s="231" t="s">
        <v>55</v>
      </c>
      <c r="BR181" s="231"/>
      <c r="BS181" s="231"/>
      <c r="BT181" s="231"/>
      <c r="BU181" s="231"/>
      <c r="BV181" s="231"/>
      <c r="BW181" s="231"/>
      <c r="BX181" s="231"/>
      <c r="BY181" s="226" t="s">
        <v>54</v>
      </c>
      <c r="BZ181" s="226"/>
      <c r="CA181" s="226"/>
      <c r="CB181" s="226"/>
      <c r="CC181" s="226"/>
      <c r="CD181" s="226"/>
      <c r="CE181" s="226"/>
      <c r="CF181" s="226"/>
    </row>
    <row r="182" spans="1:84" s="10" customFormat="1" ht="12.6" customHeight="1" x14ac:dyDescent="0.2">
      <c r="A182" s="17"/>
      <c r="B182" s="81" t="s">
        <v>7</v>
      </c>
      <c r="C182" s="85"/>
      <c r="D182" s="85">
        <v>2</v>
      </c>
      <c r="E182" s="85">
        <f>D182</f>
        <v>2</v>
      </c>
      <c r="F182" s="85">
        <f t="shared" ref="F182:P182" si="89">E182</f>
        <v>2</v>
      </c>
      <c r="G182" s="85">
        <f t="shared" si="89"/>
        <v>2</v>
      </c>
      <c r="H182" s="85">
        <f t="shared" si="89"/>
        <v>2</v>
      </c>
      <c r="I182" s="85">
        <f t="shared" si="89"/>
        <v>2</v>
      </c>
      <c r="J182" s="85">
        <f t="shared" si="89"/>
        <v>2</v>
      </c>
      <c r="K182" s="85">
        <f t="shared" si="89"/>
        <v>2</v>
      </c>
      <c r="L182" s="85">
        <f t="shared" si="89"/>
        <v>2</v>
      </c>
      <c r="M182" s="85">
        <f t="shared" si="89"/>
        <v>2</v>
      </c>
      <c r="N182" s="85">
        <f t="shared" si="89"/>
        <v>2</v>
      </c>
      <c r="O182" s="85">
        <f t="shared" si="89"/>
        <v>2</v>
      </c>
      <c r="P182" s="85">
        <f t="shared" si="89"/>
        <v>2</v>
      </c>
      <c r="Q182" s="20"/>
      <c r="U182" s="94"/>
      <c r="V182" s="94"/>
      <c r="W182" s="94"/>
      <c r="X182" s="94"/>
      <c r="Y182" s="94"/>
      <c r="Z182" s="94"/>
      <c r="AA182" s="94"/>
      <c r="AB182" s="94"/>
      <c r="AC182" s="94"/>
      <c r="AL182" s="228"/>
      <c r="AM182" s="228"/>
      <c r="AN182" s="228"/>
      <c r="AO182" s="228"/>
      <c r="AP182" s="228"/>
      <c r="AQ182" s="228"/>
      <c r="AR182" s="228"/>
      <c r="AS182" s="228"/>
    </row>
    <row r="183" spans="1:84" s="27" customFormat="1" ht="12.6" customHeight="1" x14ac:dyDescent="0.2">
      <c r="A183" s="22"/>
      <c r="B183" s="23" t="s">
        <v>8</v>
      </c>
      <c r="C183" s="86"/>
      <c r="D183" s="86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26"/>
      <c r="U183" s="95"/>
      <c r="V183" s="95"/>
      <c r="W183" s="95"/>
      <c r="X183" s="96">
        <f>$E$186</f>
        <v>190</v>
      </c>
      <c r="Y183" s="96">
        <f>$E$215</f>
        <v>0</v>
      </c>
      <c r="Z183" s="96">
        <f>$E$243</f>
        <v>0</v>
      </c>
      <c r="AA183" s="96">
        <f>$E$271</f>
        <v>0</v>
      </c>
      <c r="AB183" s="96" t="e">
        <f>#REF!</f>
        <v>#REF!</v>
      </c>
      <c r="AC183" s="96" t="e">
        <f>#REF!</f>
        <v>#REF!</v>
      </c>
      <c r="AE183" s="122"/>
      <c r="AF183" s="110" t="s">
        <v>49</v>
      </c>
      <c r="AG183" s="110" t="s">
        <v>35</v>
      </c>
      <c r="AH183" s="110" t="s">
        <v>34</v>
      </c>
      <c r="AI183" s="111" t="s">
        <v>59</v>
      </c>
    </row>
    <row r="184" spans="1:84" s="27" customFormat="1" ht="12.6" customHeight="1" x14ac:dyDescent="0.2">
      <c r="A184" s="22"/>
      <c r="B184" s="23"/>
      <c r="C184" s="24"/>
      <c r="D184" s="24"/>
      <c r="E184" s="28"/>
      <c r="F184" s="28"/>
      <c r="G184" s="28"/>
      <c r="H184" s="25"/>
      <c r="I184" s="25"/>
      <c r="J184" s="25"/>
      <c r="K184" s="25"/>
      <c r="L184" s="25"/>
      <c r="M184" s="25"/>
      <c r="N184" s="25"/>
      <c r="O184" s="25"/>
      <c r="P184" s="25"/>
      <c r="Q184" s="26"/>
      <c r="U184" s="97">
        <f>I185-V184-W184</f>
        <v>1380.8735632183912</v>
      </c>
      <c r="V184" s="27">
        <f>SUM(V7:V183)</f>
        <v>0</v>
      </c>
      <c r="W184" s="27">
        <f>SUM(W7:W183)</f>
        <v>0</v>
      </c>
      <c r="X184" s="97">
        <f>I186</f>
        <v>190</v>
      </c>
      <c r="Y184" s="97">
        <f>I215</f>
        <v>0</v>
      </c>
      <c r="Z184" s="97">
        <f>I243</f>
        <v>0</v>
      </c>
      <c r="AA184" s="97">
        <f>I271</f>
        <v>0</v>
      </c>
      <c r="AB184" s="97">
        <f>I299</f>
        <v>0</v>
      </c>
      <c r="AC184" s="97">
        <f>I327</f>
        <v>0</v>
      </c>
      <c r="AE184" s="123" t="s">
        <v>47</v>
      </c>
      <c r="AF184" s="124">
        <f>U186</f>
        <v>0.87904819047897798</v>
      </c>
      <c r="AG184" s="124">
        <f>X186</f>
        <v>0.12095180952102202</v>
      </c>
      <c r="AH184" s="124">
        <f>V186</f>
        <v>0</v>
      </c>
      <c r="AI184" s="125">
        <f>W186</f>
        <v>0</v>
      </c>
    </row>
    <row r="185" spans="1:84" s="27" customFormat="1" ht="12.6" customHeight="1" x14ac:dyDescent="0.2">
      <c r="A185" s="29"/>
      <c r="B185" s="30" t="s">
        <v>9</v>
      </c>
      <c r="C185" s="31"/>
      <c r="D185" s="31"/>
      <c r="E185" s="32">
        <f t="shared" ref="E185:Q185" si="90">SUM(E8:E184)</f>
        <v>423.39793103448278</v>
      </c>
      <c r="F185" s="32">
        <f t="shared" si="90"/>
        <v>365.05481569560055</v>
      </c>
      <c r="G185" s="32">
        <f t="shared" si="90"/>
        <v>343.56861184792217</v>
      </c>
      <c r="H185" s="32">
        <f t="shared" si="90"/>
        <v>1606.3965517241379</v>
      </c>
      <c r="I185" s="32">
        <f t="shared" si="90"/>
        <v>1380.8735632183912</v>
      </c>
      <c r="J185" s="32">
        <f t="shared" si="90"/>
        <v>1219.7857142857144</v>
      </c>
      <c r="K185" s="32">
        <f t="shared" si="90"/>
        <v>1098.969827586207</v>
      </c>
      <c r="L185" s="32">
        <f t="shared" si="90"/>
        <v>1005.0019157088124</v>
      </c>
      <c r="M185" s="32">
        <f t="shared" si="90"/>
        <v>929.82758620689651</v>
      </c>
      <c r="N185" s="32">
        <f t="shared" si="90"/>
        <v>868.32131661441986</v>
      </c>
      <c r="O185" s="32">
        <f t="shared" si="90"/>
        <v>817.06609195402302</v>
      </c>
      <c r="P185" s="32">
        <f t="shared" si="90"/>
        <v>253.25862068965517</v>
      </c>
      <c r="Q185" s="32">
        <f t="shared" si="90"/>
        <v>0</v>
      </c>
      <c r="T185" s="102" t="s">
        <v>45</v>
      </c>
      <c r="AE185" s="126"/>
      <c r="AF185" s="115" t="s">
        <v>49</v>
      </c>
      <c r="AG185" s="115" t="s">
        <v>35</v>
      </c>
      <c r="AH185" s="115" t="s">
        <v>34</v>
      </c>
      <c r="AI185" s="116" t="s">
        <v>59</v>
      </c>
    </row>
    <row r="186" spans="1:84" s="27" customFormat="1" ht="12.6" customHeight="1" x14ac:dyDescent="0.2">
      <c r="A186" s="29"/>
      <c r="B186" s="30" t="s">
        <v>10</v>
      </c>
      <c r="C186" s="31"/>
      <c r="D186" s="31"/>
      <c r="E186" s="32">
        <f>E212</f>
        <v>190</v>
      </c>
      <c r="F186" s="32">
        <f t="shared" ref="F186:Q186" si="91">F212</f>
        <v>190</v>
      </c>
      <c r="G186" s="32">
        <f t="shared" si="91"/>
        <v>190</v>
      </c>
      <c r="H186" s="32">
        <f t="shared" si="91"/>
        <v>190</v>
      </c>
      <c r="I186" s="32">
        <f t="shared" si="91"/>
        <v>190</v>
      </c>
      <c r="J186" s="32">
        <f t="shared" si="91"/>
        <v>190</v>
      </c>
      <c r="K186" s="32">
        <f t="shared" si="91"/>
        <v>190</v>
      </c>
      <c r="L186" s="32">
        <f t="shared" si="91"/>
        <v>190</v>
      </c>
      <c r="M186" s="32">
        <f t="shared" si="91"/>
        <v>190</v>
      </c>
      <c r="N186" s="32">
        <f t="shared" si="91"/>
        <v>190</v>
      </c>
      <c r="O186" s="32">
        <f t="shared" si="91"/>
        <v>190</v>
      </c>
      <c r="P186" s="32">
        <f t="shared" si="91"/>
        <v>357</v>
      </c>
      <c r="Q186" s="32">
        <f t="shared" si="91"/>
        <v>167</v>
      </c>
      <c r="S186" s="105" t="s">
        <v>39</v>
      </c>
      <c r="T186" s="101">
        <f>U184+V184+W184+X184</f>
        <v>1570.8735632183912</v>
      </c>
      <c r="U186" s="106">
        <f>U184/$T186</f>
        <v>0.87904819047897798</v>
      </c>
      <c r="V186" s="106">
        <f t="shared" ref="V186:W186" si="92">V184/$T186</f>
        <v>0</v>
      </c>
      <c r="W186" s="106">
        <f t="shared" si="92"/>
        <v>0</v>
      </c>
      <c r="X186" s="100">
        <f>X184/$T186</f>
        <v>0.12095180952102202</v>
      </c>
      <c r="Y186" s="98"/>
      <c r="Z186" s="98"/>
      <c r="AA186" s="98"/>
      <c r="AB186" s="98"/>
      <c r="AC186" s="98"/>
      <c r="AE186" s="112" t="s">
        <v>36</v>
      </c>
      <c r="AF186" s="113">
        <f>U187</f>
        <v>1</v>
      </c>
      <c r="AG186" s="127">
        <f>Y187</f>
        <v>0</v>
      </c>
      <c r="AH186" s="113">
        <f>V187</f>
        <v>0</v>
      </c>
      <c r="AI186" s="114">
        <f>W187</f>
        <v>0</v>
      </c>
    </row>
    <row r="187" spans="1:84" s="27" customFormat="1" ht="12.6" customHeight="1" thickBot="1" x14ac:dyDescent="0.25">
      <c r="A187" s="34"/>
      <c r="B187" s="35" t="s">
        <v>11</v>
      </c>
      <c r="C187" s="36"/>
      <c r="D187" s="36"/>
      <c r="E187" s="37">
        <f>SUM(E185:E186)</f>
        <v>613.39793103448278</v>
      </c>
      <c r="F187" s="37">
        <f t="shared" ref="F187:Q187" si="93">SUM(F185:F186)</f>
        <v>555.05481569560061</v>
      </c>
      <c r="G187" s="37">
        <f t="shared" si="93"/>
        <v>533.56861184792217</v>
      </c>
      <c r="H187" s="37">
        <f t="shared" si="93"/>
        <v>1796.3965517241379</v>
      </c>
      <c r="I187" s="37">
        <f t="shared" si="93"/>
        <v>1570.8735632183912</v>
      </c>
      <c r="J187" s="37">
        <f t="shared" si="93"/>
        <v>1409.7857142857144</v>
      </c>
      <c r="K187" s="37">
        <f t="shared" si="93"/>
        <v>1288.969827586207</v>
      </c>
      <c r="L187" s="37">
        <f t="shared" si="93"/>
        <v>1195.0019157088122</v>
      </c>
      <c r="M187" s="37">
        <f t="shared" si="93"/>
        <v>1119.8275862068965</v>
      </c>
      <c r="N187" s="37">
        <f t="shared" si="93"/>
        <v>1058.3213166144199</v>
      </c>
      <c r="O187" s="37">
        <f t="shared" si="93"/>
        <v>1007.066091954023</v>
      </c>
      <c r="P187" s="37">
        <f t="shared" si="93"/>
        <v>610.25862068965512</v>
      </c>
      <c r="Q187" s="37">
        <f t="shared" si="93"/>
        <v>167</v>
      </c>
      <c r="S187" s="107" t="s">
        <v>40</v>
      </c>
      <c r="T187" s="108">
        <f>U184+V184+W184+Y184</f>
        <v>1380.8735632183912</v>
      </c>
      <c r="U187" s="109">
        <f>U184/$T187</f>
        <v>1</v>
      </c>
      <c r="V187" s="109">
        <f>V184/$T187</f>
        <v>0</v>
      </c>
      <c r="W187" s="109">
        <f>W184/$T187</f>
        <v>0</v>
      </c>
      <c r="X187" s="103"/>
      <c r="Y187" s="100">
        <f>Y184/$T187</f>
        <v>0</v>
      </c>
      <c r="Z187" s="104"/>
      <c r="AA187" s="103"/>
      <c r="AB187" s="103"/>
      <c r="AC187" s="103"/>
      <c r="AE187" s="112"/>
      <c r="AF187" s="115" t="s">
        <v>49</v>
      </c>
      <c r="AG187" s="115" t="s">
        <v>35</v>
      </c>
      <c r="AH187" s="115" t="s">
        <v>34</v>
      </c>
      <c r="AI187" s="116" t="s">
        <v>59</v>
      </c>
    </row>
    <row r="188" spans="1:84" s="27" customFormat="1" ht="18.75" customHeight="1" thickBot="1" x14ac:dyDescent="0.25">
      <c r="A188" s="39" t="s">
        <v>60</v>
      </c>
      <c r="B188" s="40"/>
      <c r="C188" s="40"/>
      <c r="D188" s="40"/>
      <c r="E188" s="40"/>
      <c r="S188" s="105" t="s">
        <v>44</v>
      </c>
      <c r="T188" s="101">
        <f>U184+V184+W184+Z184</f>
        <v>1380.8735632183912</v>
      </c>
      <c r="U188" s="106">
        <f>U184/$T188</f>
        <v>1</v>
      </c>
      <c r="V188" s="106">
        <f t="shared" ref="V188:W188" si="94">V184/$T188</f>
        <v>0</v>
      </c>
      <c r="W188" s="106">
        <f t="shared" si="94"/>
        <v>0</v>
      </c>
      <c r="X188" s="95"/>
      <c r="Y188" s="95"/>
      <c r="Z188" s="100">
        <f>Z184/$T188</f>
        <v>0</v>
      </c>
      <c r="AA188" s="98"/>
      <c r="AB188" s="95"/>
      <c r="AC188" s="95"/>
      <c r="AE188" s="123" t="s">
        <v>48</v>
      </c>
      <c r="AF188" s="124">
        <f>U188</f>
        <v>1</v>
      </c>
      <c r="AG188" s="128">
        <f>Z188</f>
        <v>0</v>
      </c>
      <c r="AH188" s="124">
        <f>V188</f>
        <v>0</v>
      </c>
      <c r="AI188" s="125">
        <f>W188</f>
        <v>0</v>
      </c>
    </row>
    <row r="189" spans="1:84" s="27" customFormat="1" ht="12.6" customHeight="1" x14ac:dyDescent="0.2">
      <c r="A189" s="206" t="s">
        <v>27</v>
      </c>
      <c r="B189" s="207"/>
      <c r="C189" s="207"/>
      <c r="D189" s="208"/>
      <c r="E189" s="6" t="s">
        <v>25</v>
      </c>
      <c r="F189" s="6" t="s">
        <v>64</v>
      </c>
      <c r="G189" s="6" t="s">
        <v>16</v>
      </c>
      <c r="H189" s="6" t="s">
        <v>65</v>
      </c>
      <c r="I189" s="6" t="s">
        <v>17</v>
      </c>
      <c r="J189" s="6" t="s">
        <v>66</v>
      </c>
      <c r="K189" s="7" t="s">
        <v>18</v>
      </c>
      <c r="L189" s="7" t="s">
        <v>67</v>
      </c>
      <c r="M189" s="7" t="s">
        <v>19</v>
      </c>
      <c r="N189" s="7" t="s">
        <v>68</v>
      </c>
      <c r="O189" s="7" t="s">
        <v>20</v>
      </c>
      <c r="P189" s="69" t="s">
        <v>12</v>
      </c>
      <c r="Q189" s="70" t="s">
        <v>13</v>
      </c>
      <c r="S189" s="107" t="s">
        <v>43</v>
      </c>
      <c r="T189" s="108">
        <f>U184+V184+W184+AA184</f>
        <v>1380.8735632183912</v>
      </c>
      <c r="U189" s="109">
        <f>U184/$T189</f>
        <v>1</v>
      </c>
      <c r="V189" s="109">
        <f>V184/$T189</f>
        <v>0</v>
      </c>
      <c r="W189" s="109">
        <f>W184/$T189</f>
        <v>0</v>
      </c>
      <c r="X189" s="103"/>
      <c r="Y189" s="103"/>
      <c r="Z189" s="103"/>
      <c r="AA189" s="100">
        <f>AA184/$T189</f>
        <v>0</v>
      </c>
      <c r="AB189" s="103"/>
      <c r="AC189" s="103"/>
      <c r="AE189" s="123"/>
      <c r="AF189" s="115" t="s">
        <v>49</v>
      </c>
      <c r="AG189" s="115" t="s">
        <v>35</v>
      </c>
      <c r="AH189" s="115" t="s">
        <v>34</v>
      </c>
      <c r="AI189" s="116" t="s">
        <v>59</v>
      </c>
    </row>
    <row r="190" spans="1:84" s="41" customFormat="1" ht="23.25" customHeight="1" x14ac:dyDescent="0.2">
      <c r="A190" s="204" t="s">
        <v>24</v>
      </c>
      <c r="B190" s="205"/>
      <c r="C190" s="187">
        <v>0.15</v>
      </c>
      <c r="D190" s="187"/>
      <c r="E190" s="177">
        <f>E$187/(1-$C190)</f>
        <v>721.6446247464504</v>
      </c>
      <c r="F190" s="177">
        <f t="shared" ref="F190:Q191" si="95">F$187/(1-$C190)</f>
        <v>653.00566552423606</v>
      </c>
      <c r="G190" s="177">
        <f t="shared" si="95"/>
        <v>627.72777864461432</v>
      </c>
      <c r="H190" s="177">
        <f t="shared" si="95"/>
        <v>2113.4077079107506</v>
      </c>
      <c r="I190" s="177">
        <f t="shared" si="95"/>
        <v>1848.0865449628132</v>
      </c>
      <c r="J190" s="177">
        <f t="shared" si="95"/>
        <v>1658.5714285714289</v>
      </c>
      <c r="K190" s="177">
        <f t="shared" si="95"/>
        <v>1516.4350912778907</v>
      </c>
      <c r="L190" s="177">
        <f t="shared" si="95"/>
        <v>1405.8846067162497</v>
      </c>
      <c r="M190" s="177">
        <f t="shared" si="95"/>
        <v>1317.4442190669372</v>
      </c>
      <c r="N190" s="177">
        <f t="shared" si="95"/>
        <v>1245.0839018993174</v>
      </c>
      <c r="O190" s="177">
        <f t="shared" si="95"/>
        <v>1184.7836375929683</v>
      </c>
      <c r="P190" s="177">
        <f t="shared" si="95"/>
        <v>717.95131845841786</v>
      </c>
      <c r="Q190" s="177">
        <f t="shared" si="95"/>
        <v>196.47058823529412</v>
      </c>
      <c r="S190" s="105" t="s">
        <v>42</v>
      </c>
      <c r="T190" s="101" t="e">
        <f>U183+V183+W183+AB183</f>
        <v>#REF!</v>
      </c>
      <c r="U190" s="106" t="e">
        <f t="shared" ref="U190:W191" si="96">U183/$T190</f>
        <v>#REF!</v>
      </c>
      <c r="V190" s="106" t="e">
        <f t="shared" si="96"/>
        <v>#REF!</v>
      </c>
      <c r="W190" s="106" t="e">
        <f t="shared" si="96"/>
        <v>#REF!</v>
      </c>
      <c r="X190" s="99"/>
      <c r="Y190" s="99"/>
      <c r="Z190" s="99"/>
      <c r="AA190" s="99"/>
      <c r="AB190" s="100" t="e">
        <f>AB183/$T190</f>
        <v>#REF!</v>
      </c>
      <c r="AC190" s="99"/>
      <c r="AE190" s="112" t="s">
        <v>37</v>
      </c>
      <c r="AF190" s="117">
        <f>U188</f>
        <v>1</v>
      </c>
      <c r="AG190" s="129">
        <f>AA188</f>
        <v>0</v>
      </c>
      <c r="AH190" s="117">
        <f>V188</f>
        <v>0</v>
      </c>
      <c r="AI190" s="118">
        <f>W188</f>
        <v>0</v>
      </c>
    </row>
    <row r="191" spans="1:84" s="41" customFormat="1" ht="23.25" customHeight="1" x14ac:dyDescent="0.2">
      <c r="A191" s="204" t="s">
        <v>154</v>
      </c>
      <c r="B191" s="205"/>
      <c r="C191" s="187">
        <v>0.15</v>
      </c>
      <c r="D191" s="187"/>
      <c r="E191" s="177">
        <f>E$187/(1-$C191)</f>
        <v>721.6446247464504</v>
      </c>
      <c r="F191" s="177">
        <f>(F$187/(1-$C191))+(P187/F5)</f>
        <v>674.04906623767249</v>
      </c>
      <c r="G191" s="177">
        <f>(G$187/(1-$C191))+(P187/G5)</f>
        <v>643.3754355853747</v>
      </c>
      <c r="H191" s="177">
        <f t="shared" si="95"/>
        <v>2113.4077079107506</v>
      </c>
      <c r="I191" s="177">
        <f t="shared" si="95"/>
        <v>1848.0865449628132</v>
      </c>
      <c r="J191" s="177">
        <f t="shared" si="95"/>
        <v>1658.5714285714289</v>
      </c>
      <c r="K191" s="177">
        <f t="shared" si="95"/>
        <v>1516.4350912778907</v>
      </c>
      <c r="L191" s="177">
        <f t="shared" si="95"/>
        <v>1405.8846067162497</v>
      </c>
      <c r="M191" s="177">
        <f t="shared" si="95"/>
        <v>1317.4442190669372</v>
      </c>
      <c r="N191" s="177">
        <f t="shared" si="95"/>
        <v>1245.0839018993174</v>
      </c>
      <c r="O191" s="177">
        <f t="shared" si="95"/>
        <v>1184.7836375929683</v>
      </c>
      <c r="P191" s="177">
        <f t="shared" si="95"/>
        <v>717.95131845841786</v>
      </c>
      <c r="Q191" s="177">
        <f t="shared" si="95"/>
        <v>196.47058823529412</v>
      </c>
      <c r="S191" s="105" t="s">
        <v>42</v>
      </c>
      <c r="T191" s="101">
        <f>U184+V184+W184+AB184</f>
        <v>1380.8735632183912</v>
      </c>
      <c r="U191" s="106">
        <f t="shared" si="96"/>
        <v>1</v>
      </c>
      <c r="V191" s="106">
        <f t="shared" si="96"/>
        <v>0</v>
      </c>
      <c r="W191" s="106">
        <f t="shared" si="96"/>
        <v>0</v>
      </c>
      <c r="X191" s="99"/>
      <c r="Y191" s="99"/>
      <c r="Z191" s="99"/>
      <c r="AA191" s="99"/>
      <c r="AB191" s="100">
        <f>AB184/$T191</f>
        <v>0</v>
      </c>
      <c r="AC191" s="99"/>
      <c r="AE191" s="112" t="s">
        <v>37</v>
      </c>
      <c r="AF191" s="117">
        <f>U189</f>
        <v>1</v>
      </c>
      <c r="AG191" s="129">
        <f>AA189</f>
        <v>0</v>
      </c>
      <c r="AH191" s="117">
        <f>V189</f>
        <v>0</v>
      </c>
      <c r="AI191" s="118">
        <f>W189</f>
        <v>0</v>
      </c>
    </row>
    <row r="192" spans="1:84" s="41" customFormat="1" ht="12.6" customHeight="1" x14ac:dyDescent="0.2">
      <c r="A192" s="202" t="s">
        <v>93</v>
      </c>
      <c r="B192" s="203"/>
      <c r="C192" s="76"/>
      <c r="D192" s="76"/>
      <c r="E192" s="222">
        <v>10</v>
      </c>
      <c r="F192" s="223"/>
      <c r="G192" s="223"/>
      <c r="H192" s="223"/>
      <c r="I192" s="223"/>
      <c r="J192" s="223"/>
      <c r="K192" s="223"/>
      <c r="L192" s="223"/>
      <c r="M192" s="223"/>
      <c r="N192" s="223"/>
      <c r="O192" s="224"/>
      <c r="P192" s="77"/>
      <c r="Q192" s="77"/>
      <c r="S192" s="107" t="s">
        <v>41</v>
      </c>
      <c r="T192" s="108">
        <f>U184+V184+W184+AC184</f>
        <v>1380.8735632183912</v>
      </c>
      <c r="U192" s="109">
        <f>U184/$T192</f>
        <v>1</v>
      </c>
      <c r="V192" s="109">
        <f>V184/$T192</f>
        <v>0</v>
      </c>
      <c r="W192" s="109">
        <f>W184/$T192</f>
        <v>0</v>
      </c>
      <c r="X192" s="103"/>
      <c r="Y192" s="103"/>
      <c r="Z192" s="103"/>
      <c r="AA192" s="103"/>
      <c r="AB192" s="103"/>
      <c r="AC192" s="100">
        <f>AC184/$T191</f>
        <v>0</v>
      </c>
      <c r="AE192" s="112"/>
      <c r="AF192" s="115" t="s">
        <v>49</v>
      </c>
      <c r="AG192" s="130" t="s">
        <v>35</v>
      </c>
      <c r="AH192" s="115" t="s">
        <v>34</v>
      </c>
      <c r="AI192" s="116" t="s">
        <v>59</v>
      </c>
    </row>
    <row r="193" spans="1:36" s="42" customFormat="1" ht="13.5" customHeight="1" thickBot="1" x14ac:dyDescent="0.25">
      <c r="A193" s="225" t="s">
        <v>94</v>
      </c>
      <c r="B193" s="225"/>
      <c r="E193" s="172">
        <f>E191/$E$192</f>
        <v>72.164462474645035</v>
      </c>
      <c r="F193" s="172">
        <f>F191/$E$192</f>
        <v>67.404906623767246</v>
      </c>
      <c r="G193" s="172">
        <f>G191/$E$192</f>
        <v>64.337543558537476</v>
      </c>
      <c r="H193" s="172">
        <f t="shared" ref="H193:O193" si="97">H191/$E$192</f>
        <v>211.34077079107504</v>
      </c>
      <c r="I193" s="172">
        <f t="shared" si="97"/>
        <v>184.80865449628132</v>
      </c>
      <c r="J193" s="172">
        <f t="shared" si="97"/>
        <v>165.85714285714289</v>
      </c>
      <c r="K193" s="172">
        <f t="shared" si="97"/>
        <v>151.64350912778906</v>
      </c>
      <c r="L193" s="172">
        <f t="shared" si="97"/>
        <v>140.58846067162497</v>
      </c>
      <c r="M193" s="172">
        <f t="shared" si="97"/>
        <v>131.74442190669373</v>
      </c>
      <c r="N193" s="172">
        <f t="shared" si="97"/>
        <v>124.50839018993175</v>
      </c>
      <c r="O193" s="172">
        <f t="shared" si="97"/>
        <v>118.47836375929683</v>
      </c>
      <c r="P193" s="44"/>
      <c r="Q193" s="44"/>
      <c r="AE193" s="112" t="s">
        <v>38</v>
      </c>
      <c r="AF193" s="117">
        <f>U191</f>
        <v>1</v>
      </c>
      <c r="AG193" s="117">
        <f>AB191</f>
        <v>0</v>
      </c>
      <c r="AH193" s="117">
        <f>V191</f>
        <v>0</v>
      </c>
      <c r="AI193" s="118">
        <f>W191</f>
        <v>0</v>
      </c>
    </row>
    <row r="194" spans="1:36" ht="12" thickBot="1" x14ac:dyDescent="0.25">
      <c r="A194" s="211" t="s">
        <v>29</v>
      </c>
      <c r="B194" s="212"/>
      <c r="C194" s="213"/>
      <c r="D194" s="213"/>
      <c r="E194" s="213"/>
      <c r="F194" s="213"/>
      <c r="G194" s="213"/>
      <c r="H194" s="213"/>
      <c r="I194" s="213"/>
      <c r="J194" s="213"/>
      <c r="K194" s="213"/>
      <c r="L194" s="213"/>
      <c r="M194" s="213"/>
      <c r="N194" s="213"/>
      <c r="O194" s="213"/>
      <c r="P194" s="213"/>
      <c r="Q194" s="194"/>
      <c r="AE194" s="195"/>
      <c r="AF194" s="115" t="s">
        <v>49</v>
      </c>
      <c r="AG194" s="115" t="s">
        <v>35</v>
      </c>
      <c r="AH194" s="115" t="s">
        <v>34</v>
      </c>
      <c r="AI194" s="116" t="s">
        <v>59</v>
      </c>
    </row>
    <row r="195" spans="1:36" s="52" customFormat="1" x14ac:dyDescent="0.2">
      <c r="A195" s="45" t="s">
        <v>14</v>
      </c>
      <c r="B195" s="46" t="s">
        <v>15</v>
      </c>
      <c r="C195" s="47" t="s">
        <v>2</v>
      </c>
      <c r="D195" s="48"/>
      <c r="E195" s="49" t="s">
        <v>26</v>
      </c>
      <c r="F195" s="49" t="s">
        <v>64</v>
      </c>
      <c r="G195" s="49" t="s">
        <v>16</v>
      </c>
      <c r="H195" s="50" t="s">
        <v>65</v>
      </c>
      <c r="I195" s="50" t="s">
        <v>17</v>
      </c>
      <c r="J195" s="49" t="s">
        <v>66</v>
      </c>
      <c r="K195" s="49" t="s">
        <v>18</v>
      </c>
      <c r="L195" s="50" t="s">
        <v>67</v>
      </c>
      <c r="M195" s="50" t="s">
        <v>19</v>
      </c>
      <c r="N195" s="49" t="s">
        <v>68</v>
      </c>
      <c r="O195" s="49" t="s">
        <v>20</v>
      </c>
      <c r="P195" s="49" t="s">
        <v>12</v>
      </c>
      <c r="Q195" s="175" t="s">
        <v>4</v>
      </c>
      <c r="R195" s="93"/>
      <c r="AE195" s="119" t="s">
        <v>46</v>
      </c>
      <c r="AF195" s="120">
        <f>U192</f>
        <v>1</v>
      </c>
      <c r="AG195" s="131">
        <f>AC192</f>
        <v>0</v>
      </c>
      <c r="AH195" s="120">
        <f>V192</f>
        <v>0</v>
      </c>
      <c r="AI195" s="121">
        <f>W192</f>
        <v>0</v>
      </c>
    </row>
    <row r="196" spans="1:36" s="52" customFormat="1" ht="12" thickBot="1" x14ac:dyDescent="0.25">
      <c r="A196" s="53"/>
      <c r="B196" s="196"/>
      <c r="C196" s="54" t="s">
        <v>21</v>
      </c>
      <c r="D196" s="55" t="s">
        <v>22</v>
      </c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 t="s">
        <v>21</v>
      </c>
      <c r="Q196" s="57"/>
      <c r="R196" s="132"/>
      <c r="S196" s="133"/>
      <c r="T196" s="133"/>
      <c r="U196" s="133"/>
      <c r="V196" s="133"/>
      <c r="W196" s="133"/>
      <c r="X196" s="133"/>
      <c r="Y196" s="133"/>
      <c r="Z196" s="133"/>
      <c r="AA196" s="133"/>
      <c r="AB196" s="133"/>
      <c r="AC196" s="133"/>
      <c r="AD196" s="133"/>
      <c r="AE196" s="133"/>
      <c r="AF196" s="133"/>
      <c r="AG196" s="133"/>
      <c r="AH196" s="133"/>
      <c r="AI196" s="133"/>
      <c r="AJ196" s="133"/>
    </row>
    <row r="197" spans="1:36" x14ac:dyDescent="0.2">
      <c r="A197" s="58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60"/>
      <c r="R197" s="197"/>
    </row>
    <row r="198" spans="1:36" s="10" customFormat="1" ht="12.6" customHeight="1" x14ac:dyDescent="0.2">
      <c r="A198" s="140" t="s">
        <v>99</v>
      </c>
      <c r="B198" s="141" t="s">
        <v>147</v>
      </c>
      <c r="C198" s="92">
        <v>25</v>
      </c>
      <c r="D198" s="92">
        <v>25</v>
      </c>
      <c r="E198" s="63">
        <f>$D198/2</f>
        <v>12.5</v>
      </c>
      <c r="F198" s="63">
        <f>$D198/2</f>
        <v>12.5</v>
      </c>
      <c r="G198" s="63">
        <f t="shared" ref="G198:P211" si="98">$D198/2</f>
        <v>12.5</v>
      </c>
      <c r="H198" s="63">
        <f t="shared" si="98"/>
        <v>12.5</v>
      </c>
      <c r="I198" s="63">
        <f t="shared" si="98"/>
        <v>12.5</v>
      </c>
      <c r="J198" s="63">
        <f>$D198/2</f>
        <v>12.5</v>
      </c>
      <c r="K198" s="63">
        <f t="shared" si="98"/>
        <v>12.5</v>
      </c>
      <c r="L198" s="63">
        <f t="shared" si="98"/>
        <v>12.5</v>
      </c>
      <c r="M198" s="63">
        <f>$D198/2</f>
        <v>12.5</v>
      </c>
      <c r="N198" s="63">
        <f>$D198/2</f>
        <v>12.5</v>
      </c>
      <c r="O198" s="63">
        <f>$D198/2</f>
        <v>12.5</v>
      </c>
      <c r="P198" s="63">
        <f t="shared" ref="P198:P211" si="99">C198</f>
        <v>25</v>
      </c>
      <c r="Q198" s="64">
        <f t="shared" ref="Q198:Q211" si="100">C198-D198/2</f>
        <v>12.5</v>
      </c>
      <c r="R198" s="198" t="str">
        <f>B$8</f>
        <v xml:space="preserve">Luang Prabang den </v>
      </c>
    </row>
    <row r="199" spans="1:36" s="10" customFormat="1" ht="12.6" customHeight="1" x14ac:dyDescent="0.2">
      <c r="A199" s="140" t="s">
        <v>100</v>
      </c>
      <c r="B199" s="141" t="s">
        <v>147</v>
      </c>
      <c r="C199" s="92">
        <v>25</v>
      </c>
      <c r="D199" s="92">
        <v>25</v>
      </c>
      <c r="E199" s="63">
        <f t="shared" ref="E199:F211" si="101">$D199/2</f>
        <v>12.5</v>
      </c>
      <c r="F199" s="63">
        <f t="shared" ref="F199:F208" si="102">$D199/2</f>
        <v>12.5</v>
      </c>
      <c r="G199" s="63">
        <f t="shared" si="98"/>
        <v>12.5</v>
      </c>
      <c r="H199" s="63">
        <f t="shared" si="98"/>
        <v>12.5</v>
      </c>
      <c r="I199" s="63">
        <f t="shared" si="98"/>
        <v>12.5</v>
      </c>
      <c r="J199" s="63">
        <f t="shared" si="98"/>
        <v>12.5</v>
      </c>
      <c r="K199" s="63">
        <f t="shared" si="98"/>
        <v>12.5</v>
      </c>
      <c r="L199" s="63">
        <f t="shared" si="98"/>
        <v>12.5</v>
      </c>
      <c r="M199" s="63">
        <f t="shared" si="98"/>
        <v>12.5</v>
      </c>
      <c r="N199" s="63">
        <f t="shared" si="98"/>
        <v>12.5</v>
      </c>
      <c r="O199" s="63">
        <f t="shared" si="98"/>
        <v>12.5</v>
      </c>
      <c r="P199" s="63">
        <f t="shared" si="99"/>
        <v>25</v>
      </c>
      <c r="Q199" s="64">
        <f t="shared" si="100"/>
        <v>12.5</v>
      </c>
      <c r="R199" s="198" t="str">
        <f>B$21</f>
        <v xml:space="preserve">Luang Prabang </v>
      </c>
    </row>
    <row r="200" spans="1:36" s="10" customFormat="1" ht="12" customHeight="1" x14ac:dyDescent="0.2">
      <c r="A200" s="140" t="s">
        <v>101</v>
      </c>
      <c r="B200" s="141" t="s">
        <v>147</v>
      </c>
      <c r="C200" s="92">
        <v>25</v>
      </c>
      <c r="D200" s="92">
        <v>25</v>
      </c>
      <c r="E200" s="63">
        <f t="shared" si="101"/>
        <v>12.5</v>
      </c>
      <c r="F200" s="63">
        <f t="shared" si="102"/>
        <v>12.5</v>
      </c>
      <c r="G200" s="63">
        <f t="shared" si="98"/>
        <v>12.5</v>
      </c>
      <c r="H200" s="63">
        <f t="shared" si="98"/>
        <v>12.5</v>
      </c>
      <c r="I200" s="63">
        <f t="shared" si="98"/>
        <v>12.5</v>
      </c>
      <c r="J200" s="63">
        <f t="shared" si="98"/>
        <v>12.5</v>
      </c>
      <c r="K200" s="63">
        <f t="shared" si="98"/>
        <v>12.5</v>
      </c>
      <c r="L200" s="63">
        <f t="shared" si="98"/>
        <v>12.5</v>
      </c>
      <c r="M200" s="63">
        <f t="shared" si="98"/>
        <v>12.5</v>
      </c>
      <c r="N200" s="63">
        <f t="shared" si="98"/>
        <v>12.5</v>
      </c>
      <c r="O200" s="63">
        <f t="shared" si="98"/>
        <v>12.5</v>
      </c>
      <c r="P200" s="63">
        <f t="shared" si="99"/>
        <v>25</v>
      </c>
      <c r="Q200" s="64">
        <f t="shared" si="100"/>
        <v>12.5</v>
      </c>
      <c r="R200" s="198" t="str">
        <f>B$36</f>
        <v>Luang Prabang</v>
      </c>
    </row>
    <row r="201" spans="1:36" s="10" customFormat="1" ht="12.6" customHeight="1" x14ac:dyDescent="0.2">
      <c r="A201" s="140" t="s">
        <v>102</v>
      </c>
      <c r="B201" s="141" t="s">
        <v>148</v>
      </c>
      <c r="C201" s="92">
        <v>97</v>
      </c>
      <c r="D201" s="92">
        <v>120</v>
      </c>
      <c r="E201" s="63">
        <f t="shared" si="101"/>
        <v>60</v>
      </c>
      <c r="F201" s="63">
        <f t="shared" si="102"/>
        <v>60</v>
      </c>
      <c r="G201" s="63">
        <f t="shared" si="98"/>
        <v>60</v>
      </c>
      <c r="H201" s="63">
        <f t="shared" si="98"/>
        <v>60</v>
      </c>
      <c r="I201" s="63">
        <f t="shared" si="98"/>
        <v>60</v>
      </c>
      <c r="J201" s="63">
        <f t="shared" si="98"/>
        <v>60</v>
      </c>
      <c r="K201" s="63">
        <f t="shared" si="98"/>
        <v>60</v>
      </c>
      <c r="L201" s="63">
        <f t="shared" si="98"/>
        <v>60</v>
      </c>
      <c r="M201" s="63">
        <f t="shared" si="98"/>
        <v>60</v>
      </c>
      <c r="N201" s="63">
        <f t="shared" si="98"/>
        <v>60</v>
      </c>
      <c r="O201" s="63">
        <f t="shared" si="98"/>
        <v>60</v>
      </c>
      <c r="P201" s="63">
        <f t="shared" si="99"/>
        <v>97</v>
      </c>
      <c r="Q201" s="64">
        <f t="shared" si="100"/>
        <v>37</v>
      </c>
      <c r="R201" s="198" t="str">
        <f>B$51</f>
        <v>Luang Prabang Pakbeng</v>
      </c>
    </row>
    <row r="202" spans="1:36" s="10" customFormat="1" ht="12.6" customHeight="1" x14ac:dyDescent="0.2">
      <c r="A202" s="140" t="s">
        <v>103</v>
      </c>
      <c r="B202" s="141" t="s">
        <v>149</v>
      </c>
      <c r="C202" s="92">
        <v>50</v>
      </c>
      <c r="D202" s="92">
        <v>50</v>
      </c>
      <c r="E202" s="63">
        <f t="shared" si="101"/>
        <v>25</v>
      </c>
      <c r="F202" s="63">
        <f t="shared" si="102"/>
        <v>25</v>
      </c>
      <c r="G202" s="63">
        <f t="shared" si="98"/>
        <v>25</v>
      </c>
      <c r="H202" s="63">
        <f t="shared" si="98"/>
        <v>25</v>
      </c>
      <c r="I202" s="63">
        <f t="shared" si="98"/>
        <v>25</v>
      </c>
      <c r="J202" s="63">
        <f t="shared" si="98"/>
        <v>25</v>
      </c>
      <c r="K202" s="63">
        <f t="shared" si="98"/>
        <v>25</v>
      </c>
      <c r="L202" s="63">
        <f t="shared" si="98"/>
        <v>25</v>
      </c>
      <c r="M202" s="63">
        <f t="shared" si="98"/>
        <v>25</v>
      </c>
      <c r="N202" s="63">
        <f t="shared" si="98"/>
        <v>25</v>
      </c>
      <c r="O202" s="63">
        <f t="shared" si="98"/>
        <v>25</v>
      </c>
      <c r="P202" s="63">
        <f t="shared" si="99"/>
        <v>50</v>
      </c>
      <c r="Q202" s="64">
        <f t="shared" si="100"/>
        <v>25</v>
      </c>
      <c r="R202" s="198" t="str">
        <f>B$72</f>
        <v>Pakbeng  Muang La</v>
      </c>
    </row>
    <row r="203" spans="1:36" s="10" customFormat="1" ht="12.6" customHeight="1" x14ac:dyDescent="0.2">
      <c r="A203" s="140" t="s">
        <v>104</v>
      </c>
      <c r="B203" s="141" t="s">
        <v>149</v>
      </c>
      <c r="C203" s="92">
        <v>50</v>
      </c>
      <c r="D203" s="92">
        <v>50</v>
      </c>
      <c r="E203" s="63">
        <f t="shared" si="101"/>
        <v>25</v>
      </c>
      <c r="F203" s="63">
        <f t="shared" si="102"/>
        <v>25</v>
      </c>
      <c r="G203" s="63">
        <f t="shared" ref="G203:H211" si="103">$D203/2</f>
        <v>25</v>
      </c>
      <c r="H203" s="63">
        <f t="shared" si="98"/>
        <v>25</v>
      </c>
      <c r="I203" s="63">
        <f t="shared" si="98"/>
        <v>25</v>
      </c>
      <c r="J203" s="63">
        <f t="shared" si="98"/>
        <v>25</v>
      </c>
      <c r="K203" s="63">
        <f t="shared" si="98"/>
        <v>25</v>
      </c>
      <c r="L203" s="63">
        <f t="shared" si="98"/>
        <v>25</v>
      </c>
      <c r="M203" s="63">
        <f t="shared" si="98"/>
        <v>25</v>
      </c>
      <c r="N203" s="63">
        <f t="shared" si="98"/>
        <v>25</v>
      </c>
      <c r="O203" s="63">
        <f t="shared" si="98"/>
        <v>25</v>
      </c>
      <c r="P203" s="63">
        <f t="shared" si="99"/>
        <v>50</v>
      </c>
      <c r="Q203" s="64">
        <f t="shared" si="100"/>
        <v>25</v>
      </c>
      <c r="R203" s="198" t="str">
        <f>B$84</f>
        <v xml:space="preserve">Muang La </v>
      </c>
      <c r="S203" s="199"/>
    </row>
    <row r="204" spans="1:36" s="10" customFormat="1" ht="12.6" customHeight="1" x14ac:dyDescent="0.2">
      <c r="A204" s="140" t="s">
        <v>105</v>
      </c>
      <c r="B204" s="141" t="s">
        <v>150</v>
      </c>
      <c r="C204" s="92">
        <v>60</v>
      </c>
      <c r="D204" s="92">
        <v>60</v>
      </c>
      <c r="E204" s="63">
        <f t="shared" si="101"/>
        <v>30</v>
      </c>
      <c r="F204" s="63">
        <f t="shared" si="102"/>
        <v>30</v>
      </c>
      <c r="G204" s="63">
        <f t="shared" si="103"/>
        <v>30</v>
      </c>
      <c r="H204" s="63">
        <f t="shared" si="98"/>
        <v>30</v>
      </c>
      <c r="I204" s="63">
        <f t="shared" si="98"/>
        <v>30</v>
      </c>
      <c r="J204" s="63">
        <f t="shared" si="98"/>
        <v>30</v>
      </c>
      <c r="K204" s="63">
        <f t="shared" si="98"/>
        <v>30</v>
      </c>
      <c r="L204" s="63">
        <f t="shared" si="98"/>
        <v>30</v>
      </c>
      <c r="M204" s="63">
        <f t="shared" si="98"/>
        <v>30</v>
      </c>
      <c r="N204" s="63">
        <f t="shared" si="98"/>
        <v>30</v>
      </c>
      <c r="O204" s="63">
        <f t="shared" si="98"/>
        <v>30</v>
      </c>
      <c r="P204" s="63">
        <f t="shared" si="99"/>
        <v>60</v>
      </c>
      <c r="Q204" s="64">
        <f t="shared" si="100"/>
        <v>30</v>
      </c>
      <c r="R204" s="198" t="str">
        <f>B$94</f>
        <v>Muang La nong Khiaw</v>
      </c>
      <c r="S204" s="199"/>
    </row>
    <row r="205" spans="1:36" s="10" customFormat="1" ht="12.6" customHeight="1" x14ac:dyDescent="0.2">
      <c r="A205" s="140" t="s">
        <v>106</v>
      </c>
      <c r="B205" s="141" t="s">
        <v>147</v>
      </c>
      <c r="C205" s="92">
        <f>C198</f>
        <v>25</v>
      </c>
      <c r="D205" s="92">
        <f>D200</f>
        <v>25</v>
      </c>
      <c r="E205" s="63">
        <f t="shared" si="101"/>
        <v>12.5</v>
      </c>
      <c r="F205" s="63">
        <f t="shared" si="102"/>
        <v>12.5</v>
      </c>
      <c r="G205" s="63">
        <f t="shared" si="103"/>
        <v>12.5</v>
      </c>
      <c r="H205" s="63">
        <f t="shared" si="98"/>
        <v>12.5</v>
      </c>
      <c r="I205" s="63">
        <f t="shared" si="98"/>
        <v>12.5</v>
      </c>
      <c r="J205" s="63">
        <f t="shared" si="98"/>
        <v>12.5</v>
      </c>
      <c r="K205" s="63">
        <f t="shared" si="98"/>
        <v>12.5</v>
      </c>
      <c r="L205" s="63">
        <f t="shared" si="98"/>
        <v>12.5</v>
      </c>
      <c r="M205" s="63">
        <f t="shared" si="98"/>
        <v>12.5</v>
      </c>
      <c r="N205" s="63">
        <f t="shared" si="98"/>
        <v>12.5</v>
      </c>
      <c r="O205" s="63">
        <f t="shared" si="98"/>
        <v>12.5</v>
      </c>
      <c r="P205" s="63">
        <f t="shared" si="99"/>
        <v>25</v>
      </c>
      <c r="Q205" s="64">
        <f t="shared" si="100"/>
        <v>12.5</v>
      </c>
      <c r="R205" s="198" t="str">
        <f>B$106</f>
        <v>Nong Khiaw Luang Prabang</v>
      </c>
      <c r="S205" s="199"/>
    </row>
    <row r="206" spans="1:36" s="10" customFormat="1" ht="12.6" customHeight="1" x14ac:dyDescent="0.2">
      <c r="A206" s="140" t="s">
        <v>107</v>
      </c>
      <c r="B206" s="141"/>
      <c r="C206" s="92"/>
      <c r="D206" s="92"/>
      <c r="E206" s="63">
        <f t="shared" si="101"/>
        <v>0</v>
      </c>
      <c r="F206" s="63">
        <f t="shared" si="102"/>
        <v>0</v>
      </c>
      <c r="G206" s="63">
        <f t="shared" si="103"/>
        <v>0</v>
      </c>
      <c r="H206" s="63">
        <f t="shared" si="98"/>
        <v>0</v>
      </c>
      <c r="I206" s="63">
        <f t="shared" si="98"/>
        <v>0</v>
      </c>
      <c r="J206" s="63">
        <f t="shared" si="98"/>
        <v>0</v>
      </c>
      <c r="K206" s="63">
        <f t="shared" si="98"/>
        <v>0</v>
      </c>
      <c r="L206" s="63">
        <f t="shared" si="98"/>
        <v>0</v>
      </c>
      <c r="M206" s="63">
        <f t="shared" si="98"/>
        <v>0</v>
      </c>
      <c r="N206" s="63">
        <f t="shared" si="98"/>
        <v>0</v>
      </c>
      <c r="O206" s="63">
        <f t="shared" si="98"/>
        <v>0</v>
      </c>
      <c r="P206" s="63">
        <f t="shared" si="99"/>
        <v>0</v>
      </c>
      <c r="Q206" s="64">
        <f t="shared" si="100"/>
        <v>0</v>
      </c>
      <c r="R206" s="198" t="str">
        <f>B$120</f>
        <v>Luang Depart</v>
      </c>
      <c r="S206" s="199"/>
    </row>
    <row r="207" spans="1:36" s="10" customFormat="1" ht="12.6" customHeight="1" x14ac:dyDescent="0.2">
      <c r="A207" s="140" t="s">
        <v>108</v>
      </c>
      <c r="B207" s="141"/>
      <c r="C207" s="92"/>
      <c r="D207" s="92"/>
      <c r="E207" s="63">
        <f t="shared" si="101"/>
        <v>0</v>
      </c>
      <c r="F207" s="63">
        <f t="shared" si="102"/>
        <v>0</v>
      </c>
      <c r="G207" s="63">
        <f t="shared" si="103"/>
        <v>0</v>
      </c>
      <c r="H207" s="63">
        <f t="shared" si="98"/>
        <v>0</v>
      </c>
      <c r="I207" s="63">
        <f t="shared" si="98"/>
        <v>0</v>
      </c>
      <c r="J207" s="63">
        <f t="shared" si="98"/>
        <v>0</v>
      </c>
      <c r="K207" s="63">
        <f t="shared" si="98"/>
        <v>0</v>
      </c>
      <c r="L207" s="63">
        <f t="shared" si="98"/>
        <v>0</v>
      </c>
      <c r="M207" s="63">
        <f t="shared" si="98"/>
        <v>0</v>
      </c>
      <c r="N207" s="63">
        <f t="shared" si="98"/>
        <v>0</v>
      </c>
      <c r="O207" s="63">
        <f t="shared" si="98"/>
        <v>0</v>
      </c>
      <c r="P207" s="63">
        <f t="shared" si="99"/>
        <v>0</v>
      </c>
      <c r="Q207" s="64">
        <f t="shared" si="100"/>
        <v>0</v>
      </c>
      <c r="R207" s="198">
        <f>B$134</f>
        <v>0</v>
      </c>
      <c r="S207" s="199"/>
    </row>
    <row r="208" spans="1:36" s="10" customFormat="1" ht="12.6" customHeight="1" x14ac:dyDescent="0.2">
      <c r="A208" s="140" t="s">
        <v>109</v>
      </c>
      <c r="B208" s="141"/>
      <c r="C208" s="92"/>
      <c r="D208" s="92"/>
      <c r="E208" s="63">
        <f t="shared" si="101"/>
        <v>0</v>
      </c>
      <c r="F208" s="63">
        <f t="shared" si="102"/>
        <v>0</v>
      </c>
      <c r="G208" s="63">
        <f t="shared" si="103"/>
        <v>0</v>
      </c>
      <c r="H208" s="63">
        <f>$D208/2</f>
        <v>0</v>
      </c>
      <c r="I208" s="63">
        <f t="shared" si="98"/>
        <v>0</v>
      </c>
      <c r="J208" s="63">
        <f t="shared" si="98"/>
        <v>0</v>
      </c>
      <c r="K208" s="63">
        <f t="shared" si="98"/>
        <v>0</v>
      </c>
      <c r="L208" s="63">
        <f t="shared" si="98"/>
        <v>0</v>
      </c>
      <c r="M208" s="63">
        <f t="shared" si="98"/>
        <v>0</v>
      </c>
      <c r="N208" s="63">
        <f t="shared" si="98"/>
        <v>0</v>
      </c>
      <c r="O208" s="63">
        <f t="shared" si="98"/>
        <v>0</v>
      </c>
      <c r="P208" s="63">
        <f t="shared" si="99"/>
        <v>0</v>
      </c>
      <c r="Q208" s="64">
        <f t="shared" si="100"/>
        <v>0</v>
      </c>
      <c r="R208" s="198">
        <f>B$142</f>
        <v>0</v>
      </c>
      <c r="S208" s="199"/>
    </row>
    <row r="209" spans="1:19" s="10" customFormat="1" ht="12.6" customHeight="1" x14ac:dyDescent="0.2">
      <c r="A209" s="140" t="s">
        <v>110</v>
      </c>
      <c r="B209" s="141"/>
      <c r="C209" s="92"/>
      <c r="D209" s="92"/>
      <c r="E209" s="63">
        <f t="shared" si="101"/>
        <v>0</v>
      </c>
      <c r="F209" s="63">
        <f>$D209/2</f>
        <v>0</v>
      </c>
      <c r="G209" s="63">
        <f t="shared" si="103"/>
        <v>0</v>
      </c>
      <c r="H209" s="63">
        <f>$D209/2</f>
        <v>0</v>
      </c>
      <c r="I209" s="63">
        <f t="shared" si="98"/>
        <v>0</v>
      </c>
      <c r="J209" s="63">
        <f t="shared" ref="J209:M210" si="104">$D209/2</f>
        <v>0</v>
      </c>
      <c r="K209" s="63">
        <f t="shared" si="104"/>
        <v>0</v>
      </c>
      <c r="L209" s="63">
        <f t="shared" si="104"/>
        <v>0</v>
      </c>
      <c r="M209" s="63">
        <f t="shared" si="104"/>
        <v>0</v>
      </c>
      <c r="N209" s="63">
        <f t="shared" si="98"/>
        <v>0</v>
      </c>
      <c r="O209" s="63">
        <f t="shared" si="98"/>
        <v>0</v>
      </c>
      <c r="P209" s="63">
        <f t="shared" si="99"/>
        <v>0</v>
      </c>
      <c r="Q209" s="64">
        <f>C209-D209/2</f>
        <v>0</v>
      </c>
      <c r="R209" s="198">
        <f>B$150</f>
        <v>0</v>
      </c>
      <c r="S209" s="199"/>
    </row>
    <row r="210" spans="1:19" s="10" customFormat="1" ht="12.6" customHeight="1" x14ac:dyDescent="0.2">
      <c r="A210" s="140" t="s">
        <v>111</v>
      </c>
      <c r="B210" s="141"/>
      <c r="C210" s="92"/>
      <c r="D210" s="92"/>
      <c r="E210" s="63">
        <f t="shared" si="101"/>
        <v>0</v>
      </c>
      <c r="F210" s="63">
        <f t="shared" si="101"/>
        <v>0</v>
      </c>
      <c r="G210" s="63">
        <f t="shared" si="103"/>
        <v>0</v>
      </c>
      <c r="H210" s="63">
        <f t="shared" si="103"/>
        <v>0</v>
      </c>
      <c r="I210" s="63">
        <f>$D210/2</f>
        <v>0</v>
      </c>
      <c r="J210" s="63">
        <f t="shared" si="104"/>
        <v>0</v>
      </c>
      <c r="K210" s="63">
        <f t="shared" si="104"/>
        <v>0</v>
      </c>
      <c r="L210" s="63">
        <f t="shared" si="104"/>
        <v>0</v>
      </c>
      <c r="M210" s="63">
        <f t="shared" si="104"/>
        <v>0</v>
      </c>
      <c r="N210" s="63">
        <f t="shared" si="98"/>
        <v>0</v>
      </c>
      <c r="O210" s="63">
        <f t="shared" si="98"/>
        <v>0</v>
      </c>
      <c r="P210" s="63">
        <f t="shared" si="98"/>
        <v>0</v>
      </c>
      <c r="Q210" s="64">
        <f>C210-D210/2</f>
        <v>0</v>
      </c>
      <c r="R210" s="198">
        <f>B$158</f>
        <v>0</v>
      </c>
      <c r="S210" s="199"/>
    </row>
    <row r="211" spans="1:19" s="10" customFormat="1" ht="12.6" customHeight="1" x14ac:dyDescent="0.2">
      <c r="A211" s="140" t="s">
        <v>112</v>
      </c>
      <c r="B211" s="141"/>
      <c r="C211" s="92"/>
      <c r="D211" s="92"/>
      <c r="E211" s="63">
        <f t="shared" si="101"/>
        <v>0</v>
      </c>
      <c r="F211" s="63">
        <f t="shared" si="101"/>
        <v>0</v>
      </c>
      <c r="G211" s="63">
        <f t="shared" si="103"/>
        <v>0</v>
      </c>
      <c r="H211" s="63">
        <f t="shared" si="103"/>
        <v>0</v>
      </c>
      <c r="I211" s="63">
        <f t="shared" si="98"/>
        <v>0</v>
      </c>
      <c r="J211" s="63">
        <f t="shared" si="98"/>
        <v>0</v>
      </c>
      <c r="K211" s="63">
        <f t="shared" si="98"/>
        <v>0</v>
      </c>
      <c r="L211" s="63">
        <f t="shared" si="98"/>
        <v>0</v>
      </c>
      <c r="M211" s="63">
        <f t="shared" si="98"/>
        <v>0</v>
      </c>
      <c r="N211" s="63">
        <f t="shared" si="98"/>
        <v>0</v>
      </c>
      <c r="O211" s="63">
        <f t="shared" si="98"/>
        <v>0</v>
      </c>
      <c r="P211" s="63">
        <f t="shared" si="99"/>
        <v>0</v>
      </c>
      <c r="Q211" s="64">
        <f t="shared" si="100"/>
        <v>0</v>
      </c>
      <c r="R211" s="198">
        <f>B$166</f>
        <v>0</v>
      </c>
      <c r="S211" s="199"/>
    </row>
    <row r="212" spans="1:19" s="10" customFormat="1" ht="12.6" customHeight="1" thickBot="1" x14ac:dyDescent="0.25">
      <c r="A212" s="65"/>
      <c r="B212" s="66" t="s">
        <v>23</v>
      </c>
      <c r="C212" s="67"/>
      <c r="D212" s="173"/>
      <c r="E212" s="174">
        <f>SUM(E197:E211)</f>
        <v>190</v>
      </c>
      <c r="F212" s="174">
        <f t="shared" ref="F212:Q212" si="105">SUM(F197:F211)</f>
        <v>190</v>
      </c>
      <c r="G212" s="174">
        <f t="shared" si="105"/>
        <v>190</v>
      </c>
      <c r="H212" s="174">
        <f t="shared" si="105"/>
        <v>190</v>
      </c>
      <c r="I212" s="174">
        <f t="shared" si="105"/>
        <v>190</v>
      </c>
      <c r="J212" s="174">
        <f t="shared" si="105"/>
        <v>190</v>
      </c>
      <c r="K212" s="174">
        <f t="shared" si="105"/>
        <v>190</v>
      </c>
      <c r="L212" s="174">
        <f t="shared" si="105"/>
        <v>190</v>
      </c>
      <c r="M212" s="174">
        <f t="shared" si="105"/>
        <v>190</v>
      </c>
      <c r="N212" s="174">
        <f t="shared" si="105"/>
        <v>190</v>
      </c>
      <c r="O212" s="174">
        <f t="shared" si="105"/>
        <v>190</v>
      </c>
      <c r="P212" s="174">
        <f t="shared" si="105"/>
        <v>357</v>
      </c>
      <c r="Q212" s="176">
        <f t="shared" si="105"/>
        <v>167</v>
      </c>
    </row>
    <row r="214" spans="1:19" s="27" customFormat="1" ht="12.6" hidden="1" customHeight="1" x14ac:dyDescent="0.2">
      <c r="A214" s="29"/>
      <c r="B214" s="30" t="s">
        <v>9</v>
      </c>
      <c r="C214" s="31"/>
      <c r="D214" s="31"/>
      <c r="E214" s="32">
        <f>E$185</f>
        <v>423.39793103448278</v>
      </c>
      <c r="F214" s="32">
        <f t="shared" ref="F214:Q214" si="106">F$185</f>
        <v>365.05481569560055</v>
      </c>
      <c r="G214" s="32">
        <f t="shared" si="106"/>
        <v>343.56861184792217</v>
      </c>
      <c r="H214" s="32">
        <f t="shared" si="106"/>
        <v>1606.3965517241379</v>
      </c>
      <c r="I214" s="32">
        <f t="shared" si="106"/>
        <v>1380.8735632183912</v>
      </c>
      <c r="J214" s="32">
        <f t="shared" si="106"/>
        <v>1219.7857142857144</v>
      </c>
      <c r="K214" s="32">
        <f t="shared" si="106"/>
        <v>1098.969827586207</v>
      </c>
      <c r="L214" s="32">
        <f t="shared" si="106"/>
        <v>1005.0019157088124</v>
      </c>
      <c r="M214" s="32">
        <f t="shared" si="106"/>
        <v>929.82758620689651</v>
      </c>
      <c r="N214" s="32">
        <f t="shared" si="106"/>
        <v>868.32131661441986</v>
      </c>
      <c r="O214" s="32">
        <f t="shared" si="106"/>
        <v>817.06609195402302</v>
      </c>
      <c r="P214" s="32">
        <f t="shared" si="106"/>
        <v>253.25862068965517</v>
      </c>
      <c r="Q214" s="32">
        <f t="shared" si="106"/>
        <v>0</v>
      </c>
    </row>
    <row r="215" spans="1:19" s="27" customFormat="1" ht="12.6" hidden="1" customHeight="1" x14ac:dyDescent="0.2">
      <c r="A215" s="29"/>
      <c r="B215" s="30" t="s">
        <v>10</v>
      </c>
      <c r="C215" s="31"/>
      <c r="D215" s="31"/>
      <c r="E215" s="32">
        <f t="shared" ref="E215:Q215" si="107">E240</f>
        <v>0</v>
      </c>
      <c r="F215" s="32">
        <f t="shared" si="107"/>
        <v>0</v>
      </c>
      <c r="G215" s="32">
        <f t="shared" si="107"/>
        <v>0</v>
      </c>
      <c r="H215" s="32">
        <f t="shared" si="107"/>
        <v>0</v>
      </c>
      <c r="I215" s="32">
        <f t="shared" si="107"/>
        <v>0</v>
      </c>
      <c r="J215" s="32">
        <f t="shared" si="107"/>
        <v>0</v>
      </c>
      <c r="K215" s="32">
        <f t="shared" si="107"/>
        <v>0</v>
      </c>
      <c r="L215" s="32">
        <f t="shared" si="107"/>
        <v>0</v>
      </c>
      <c r="M215" s="32">
        <f t="shared" si="107"/>
        <v>0</v>
      </c>
      <c r="N215" s="32">
        <f t="shared" si="107"/>
        <v>0</v>
      </c>
      <c r="O215" s="32">
        <f t="shared" si="107"/>
        <v>0</v>
      </c>
      <c r="P215" s="32">
        <f t="shared" si="107"/>
        <v>0</v>
      </c>
      <c r="Q215" s="32">
        <f t="shared" si="107"/>
        <v>0</v>
      </c>
    </row>
    <row r="216" spans="1:19" s="27" customFormat="1" ht="12.6" hidden="1" customHeight="1" thickBot="1" x14ac:dyDescent="0.25">
      <c r="A216" s="34"/>
      <c r="B216" s="35" t="s">
        <v>11</v>
      </c>
      <c r="C216" s="36"/>
      <c r="D216" s="36"/>
      <c r="E216" s="37">
        <f t="shared" ref="E216:I216" si="108">SUM(E214:E215)</f>
        <v>423.39793103448278</v>
      </c>
      <c r="F216" s="37">
        <f t="shared" si="108"/>
        <v>365.05481569560055</v>
      </c>
      <c r="G216" s="37">
        <f t="shared" si="108"/>
        <v>343.56861184792217</v>
      </c>
      <c r="H216" s="37">
        <f t="shared" si="108"/>
        <v>1606.3965517241379</v>
      </c>
      <c r="I216" s="37">
        <f t="shared" si="108"/>
        <v>1380.8735632183912</v>
      </c>
      <c r="J216" s="37">
        <f t="shared" ref="J216:M216" si="109">SUM(J214:J215)</f>
        <v>1219.7857142857144</v>
      </c>
      <c r="K216" s="37">
        <f t="shared" si="109"/>
        <v>1098.969827586207</v>
      </c>
      <c r="L216" s="37">
        <f t="shared" si="109"/>
        <v>1005.0019157088124</v>
      </c>
      <c r="M216" s="37">
        <f t="shared" si="109"/>
        <v>929.82758620689651</v>
      </c>
      <c r="N216" s="37">
        <f>SUM(N214:N215)</f>
        <v>868.32131661441986</v>
      </c>
      <c r="O216" s="37">
        <f>SUM(O214:O215)</f>
        <v>817.06609195402302</v>
      </c>
      <c r="P216" s="37">
        <f t="shared" ref="P216:Q216" si="110">SUM(P214:P215)</f>
        <v>253.25862068965517</v>
      </c>
      <c r="Q216" s="38">
        <f t="shared" si="110"/>
        <v>0</v>
      </c>
    </row>
    <row r="217" spans="1:19" s="27" customFormat="1" ht="18.75" hidden="1" customHeight="1" thickBot="1" x14ac:dyDescent="0.25">
      <c r="A217" s="39" t="s">
        <v>61</v>
      </c>
      <c r="B217" s="40"/>
      <c r="C217" s="40"/>
      <c r="D217" s="40"/>
      <c r="E217" s="40"/>
    </row>
    <row r="218" spans="1:19" s="27" customFormat="1" ht="12.6" hidden="1" customHeight="1" x14ac:dyDescent="0.2">
      <c r="A218" s="206" t="s">
        <v>27</v>
      </c>
      <c r="B218" s="207"/>
      <c r="C218" s="207"/>
      <c r="D218" s="208"/>
      <c r="E218" s="6" t="s">
        <v>25</v>
      </c>
      <c r="F218" s="6" t="s">
        <v>64</v>
      </c>
      <c r="G218" s="6" t="s">
        <v>16</v>
      </c>
      <c r="H218" s="6" t="s">
        <v>65</v>
      </c>
      <c r="I218" s="6" t="s">
        <v>17</v>
      </c>
      <c r="J218" s="6" t="s">
        <v>66</v>
      </c>
      <c r="K218" s="7" t="s">
        <v>18</v>
      </c>
      <c r="L218" s="7" t="s">
        <v>67</v>
      </c>
      <c r="M218" s="7" t="s">
        <v>19</v>
      </c>
      <c r="N218" s="7" t="s">
        <v>68</v>
      </c>
      <c r="O218" s="7" t="s">
        <v>20</v>
      </c>
      <c r="P218" s="69" t="s">
        <v>12</v>
      </c>
      <c r="Q218" s="70" t="s">
        <v>13</v>
      </c>
    </row>
    <row r="219" spans="1:19" s="41" customFormat="1" ht="12.6" hidden="1" customHeight="1" x14ac:dyDescent="0.2">
      <c r="A219" s="71"/>
      <c r="B219" s="72" t="s">
        <v>24</v>
      </c>
      <c r="C219" s="187">
        <v>0.15</v>
      </c>
      <c r="D219" s="73"/>
      <c r="E219" s="177">
        <f>E$216/(1-$C219)</f>
        <v>498.11521298174443</v>
      </c>
      <c r="F219" s="177">
        <f t="shared" ref="F219:Q219" si="111">F$216/(1-$C219)</f>
        <v>429.4762537595301</v>
      </c>
      <c r="G219" s="177">
        <f t="shared" si="111"/>
        <v>404.19836687990846</v>
      </c>
      <c r="H219" s="177">
        <f t="shared" si="111"/>
        <v>1889.8782961460447</v>
      </c>
      <c r="I219" s="177">
        <f t="shared" si="111"/>
        <v>1624.5571331981073</v>
      </c>
      <c r="J219" s="177">
        <f t="shared" si="111"/>
        <v>1435.0420168067228</v>
      </c>
      <c r="K219" s="177">
        <f t="shared" si="111"/>
        <v>1292.9056795131846</v>
      </c>
      <c r="L219" s="177">
        <f t="shared" si="111"/>
        <v>1182.355194951544</v>
      </c>
      <c r="M219" s="177">
        <f t="shared" si="111"/>
        <v>1093.9148073022311</v>
      </c>
      <c r="N219" s="177">
        <f t="shared" si="111"/>
        <v>1021.5544901346116</v>
      </c>
      <c r="O219" s="177">
        <f t="shared" si="111"/>
        <v>961.25422582826241</v>
      </c>
      <c r="P219" s="91">
        <f t="shared" si="111"/>
        <v>297.95131845841786</v>
      </c>
      <c r="Q219" s="177">
        <f t="shared" si="111"/>
        <v>0</v>
      </c>
    </row>
    <row r="220" spans="1:19" s="41" customFormat="1" ht="12.6" hidden="1" customHeight="1" x14ac:dyDescent="0.2">
      <c r="A220" s="74"/>
      <c r="B220" s="75"/>
      <c r="C220" s="76"/>
      <c r="D220" s="76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</row>
    <row r="221" spans="1:19" s="42" customFormat="1" ht="12" hidden="1" thickBot="1" x14ac:dyDescent="0.25">
      <c r="B221" s="43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</row>
    <row r="222" spans="1:19" ht="12" hidden="1" thickBot="1" x14ac:dyDescent="0.25">
      <c r="A222" s="211" t="s">
        <v>30</v>
      </c>
      <c r="B222" s="212"/>
      <c r="C222" s="213"/>
      <c r="D222" s="213"/>
      <c r="E222" s="213"/>
      <c r="F222" s="213"/>
      <c r="G222" s="213"/>
      <c r="H222" s="213"/>
      <c r="I222" s="213"/>
      <c r="J222" s="213"/>
      <c r="K222" s="213"/>
      <c r="L222" s="213"/>
      <c r="M222" s="213"/>
      <c r="N222" s="213"/>
      <c r="O222" s="213"/>
      <c r="P222" s="213"/>
      <c r="Q222" s="194"/>
    </row>
    <row r="223" spans="1:19" s="52" customFormat="1" hidden="1" x14ac:dyDescent="0.2">
      <c r="A223" s="45" t="s">
        <v>14</v>
      </c>
      <c r="B223" s="46" t="s">
        <v>15</v>
      </c>
      <c r="C223" s="47" t="s">
        <v>2</v>
      </c>
      <c r="D223" s="48"/>
      <c r="E223" s="49" t="s">
        <v>26</v>
      </c>
      <c r="F223" s="49" t="s">
        <v>64</v>
      </c>
      <c r="G223" s="49" t="s">
        <v>16</v>
      </c>
      <c r="H223" s="50" t="s">
        <v>65</v>
      </c>
      <c r="I223" s="50" t="s">
        <v>17</v>
      </c>
      <c r="J223" s="49" t="s">
        <v>66</v>
      </c>
      <c r="K223" s="49" t="s">
        <v>18</v>
      </c>
      <c r="L223" s="50" t="s">
        <v>67</v>
      </c>
      <c r="M223" s="50" t="s">
        <v>19</v>
      </c>
      <c r="N223" s="49" t="s">
        <v>68</v>
      </c>
      <c r="O223" s="49" t="s">
        <v>20</v>
      </c>
      <c r="P223" s="49" t="s">
        <v>12</v>
      </c>
      <c r="Q223" s="51" t="s">
        <v>4</v>
      </c>
    </row>
    <row r="224" spans="1:19" s="52" customFormat="1" ht="12" hidden="1" thickBot="1" x14ac:dyDescent="0.25">
      <c r="A224" s="53"/>
      <c r="B224" s="196"/>
      <c r="C224" s="54" t="s">
        <v>21</v>
      </c>
      <c r="D224" s="55" t="s">
        <v>22</v>
      </c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 t="s">
        <v>21</v>
      </c>
      <c r="Q224" s="57"/>
    </row>
    <row r="225" spans="1:17" hidden="1" x14ac:dyDescent="0.2">
      <c r="A225" s="58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60"/>
    </row>
    <row r="226" spans="1:17" s="10" customFormat="1" ht="12.6" hidden="1" customHeight="1" x14ac:dyDescent="0.2">
      <c r="A226" s="140" t="s">
        <v>99</v>
      </c>
      <c r="B226" s="141"/>
      <c r="C226" s="142"/>
      <c r="D226" s="142"/>
      <c r="E226" s="63">
        <f>$D226/2</f>
        <v>0</v>
      </c>
      <c r="F226" s="63">
        <f t="shared" ref="F226:O237" si="112">$D226/2</f>
        <v>0</v>
      </c>
      <c r="G226" s="63">
        <f t="shared" si="112"/>
        <v>0</v>
      </c>
      <c r="H226" s="63">
        <f t="shared" si="112"/>
        <v>0</v>
      </c>
      <c r="I226" s="63">
        <f t="shared" si="112"/>
        <v>0</v>
      </c>
      <c r="J226" s="63">
        <f t="shared" si="112"/>
        <v>0</v>
      </c>
      <c r="K226" s="63">
        <f t="shared" si="112"/>
        <v>0</v>
      </c>
      <c r="L226" s="63">
        <f t="shared" si="112"/>
        <v>0</v>
      </c>
      <c r="M226" s="63">
        <f t="shared" si="112"/>
        <v>0</v>
      </c>
      <c r="N226" s="63">
        <f t="shared" si="112"/>
        <v>0</v>
      </c>
      <c r="O226" s="63">
        <f t="shared" si="112"/>
        <v>0</v>
      </c>
      <c r="P226" s="63">
        <f t="shared" ref="P226" si="113">C226</f>
        <v>0</v>
      </c>
      <c r="Q226" s="64">
        <f t="shared" ref="Q226" si="114">C226-D226/2</f>
        <v>0</v>
      </c>
    </row>
    <row r="227" spans="1:17" s="10" customFormat="1" ht="12.6" hidden="1" customHeight="1" x14ac:dyDescent="0.2">
      <c r="A227" s="140" t="s">
        <v>100</v>
      </c>
      <c r="B227" s="141"/>
      <c r="C227" s="142"/>
      <c r="D227" s="142"/>
      <c r="E227" s="63">
        <f t="shared" ref="E227:E239" si="115">$D227/2</f>
        <v>0</v>
      </c>
      <c r="F227" s="63">
        <f t="shared" si="112"/>
        <v>0</v>
      </c>
      <c r="G227" s="63">
        <f t="shared" si="112"/>
        <v>0</v>
      </c>
      <c r="H227" s="63">
        <f t="shared" si="112"/>
        <v>0</v>
      </c>
      <c r="I227" s="63">
        <f t="shared" si="112"/>
        <v>0</v>
      </c>
      <c r="J227" s="63">
        <f t="shared" si="112"/>
        <v>0</v>
      </c>
      <c r="K227" s="63">
        <f t="shared" si="112"/>
        <v>0</v>
      </c>
      <c r="L227" s="63">
        <f t="shared" si="112"/>
        <v>0</v>
      </c>
      <c r="M227" s="63">
        <f t="shared" si="112"/>
        <v>0</v>
      </c>
      <c r="N227" s="63">
        <f t="shared" si="112"/>
        <v>0</v>
      </c>
      <c r="O227" s="63">
        <f t="shared" si="112"/>
        <v>0</v>
      </c>
      <c r="P227" s="63">
        <f t="shared" ref="P227:P239" si="116">C227</f>
        <v>0</v>
      </c>
      <c r="Q227" s="64">
        <f t="shared" ref="Q227:Q239" si="117">C227-D227/2</f>
        <v>0</v>
      </c>
    </row>
    <row r="228" spans="1:17" s="10" customFormat="1" ht="12.6" hidden="1" customHeight="1" x14ac:dyDescent="0.2">
      <c r="A228" s="140" t="s">
        <v>101</v>
      </c>
      <c r="B228" s="141"/>
      <c r="C228" s="142"/>
      <c r="D228" s="142"/>
      <c r="E228" s="63">
        <f t="shared" si="115"/>
        <v>0</v>
      </c>
      <c r="F228" s="63">
        <f t="shared" si="112"/>
        <v>0</v>
      </c>
      <c r="G228" s="63">
        <f t="shared" si="112"/>
        <v>0</v>
      </c>
      <c r="H228" s="63">
        <f t="shared" si="112"/>
        <v>0</v>
      </c>
      <c r="I228" s="63">
        <f t="shared" si="112"/>
        <v>0</v>
      </c>
      <c r="J228" s="63">
        <f t="shared" si="112"/>
        <v>0</v>
      </c>
      <c r="K228" s="63">
        <f t="shared" si="112"/>
        <v>0</v>
      </c>
      <c r="L228" s="63">
        <f t="shared" si="112"/>
        <v>0</v>
      </c>
      <c r="M228" s="63">
        <f t="shared" si="112"/>
        <v>0</v>
      </c>
      <c r="N228" s="63">
        <f t="shared" si="112"/>
        <v>0</v>
      </c>
      <c r="O228" s="63">
        <f t="shared" si="112"/>
        <v>0</v>
      </c>
      <c r="P228" s="63">
        <f t="shared" si="116"/>
        <v>0</v>
      </c>
      <c r="Q228" s="64">
        <f t="shared" si="117"/>
        <v>0</v>
      </c>
    </row>
    <row r="229" spans="1:17" s="10" customFormat="1" ht="12.6" hidden="1" customHeight="1" x14ac:dyDescent="0.2">
      <c r="A229" s="140" t="s">
        <v>102</v>
      </c>
      <c r="B229" s="141"/>
      <c r="C229" s="142"/>
      <c r="D229" s="142"/>
      <c r="E229" s="63">
        <f t="shared" si="115"/>
        <v>0</v>
      </c>
      <c r="F229" s="63">
        <f t="shared" si="112"/>
        <v>0</v>
      </c>
      <c r="G229" s="63">
        <f t="shared" si="112"/>
        <v>0</v>
      </c>
      <c r="H229" s="63">
        <f t="shared" si="112"/>
        <v>0</v>
      </c>
      <c r="I229" s="63">
        <f t="shared" si="112"/>
        <v>0</v>
      </c>
      <c r="J229" s="63">
        <f t="shared" si="112"/>
        <v>0</v>
      </c>
      <c r="K229" s="63">
        <f t="shared" si="112"/>
        <v>0</v>
      </c>
      <c r="L229" s="63">
        <f t="shared" si="112"/>
        <v>0</v>
      </c>
      <c r="M229" s="63">
        <f t="shared" si="112"/>
        <v>0</v>
      </c>
      <c r="N229" s="63">
        <f t="shared" si="112"/>
        <v>0</v>
      </c>
      <c r="O229" s="63">
        <f t="shared" si="112"/>
        <v>0</v>
      </c>
      <c r="P229" s="63">
        <f t="shared" si="116"/>
        <v>0</v>
      </c>
      <c r="Q229" s="64">
        <f t="shared" si="117"/>
        <v>0</v>
      </c>
    </row>
    <row r="230" spans="1:17" s="10" customFormat="1" ht="12.6" hidden="1" customHeight="1" x14ac:dyDescent="0.2">
      <c r="A230" s="140" t="s">
        <v>103</v>
      </c>
      <c r="B230" s="141"/>
      <c r="C230" s="142"/>
      <c r="D230" s="142"/>
      <c r="E230" s="63">
        <f t="shared" si="115"/>
        <v>0</v>
      </c>
      <c r="F230" s="63">
        <f t="shared" si="112"/>
        <v>0</v>
      </c>
      <c r="G230" s="63">
        <f t="shared" si="112"/>
        <v>0</v>
      </c>
      <c r="H230" s="63">
        <f t="shared" si="112"/>
        <v>0</v>
      </c>
      <c r="I230" s="63">
        <f t="shared" si="112"/>
        <v>0</v>
      </c>
      <c r="J230" s="63">
        <f t="shared" si="112"/>
        <v>0</v>
      </c>
      <c r="K230" s="63">
        <f t="shared" si="112"/>
        <v>0</v>
      </c>
      <c r="L230" s="63">
        <f t="shared" si="112"/>
        <v>0</v>
      </c>
      <c r="M230" s="63">
        <f t="shared" si="112"/>
        <v>0</v>
      </c>
      <c r="N230" s="63">
        <f t="shared" si="112"/>
        <v>0</v>
      </c>
      <c r="O230" s="63">
        <f t="shared" si="112"/>
        <v>0</v>
      </c>
      <c r="P230" s="63">
        <f t="shared" si="116"/>
        <v>0</v>
      </c>
      <c r="Q230" s="64">
        <f t="shared" si="117"/>
        <v>0</v>
      </c>
    </row>
    <row r="231" spans="1:17" s="10" customFormat="1" ht="12.6" hidden="1" customHeight="1" x14ac:dyDescent="0.2">
      <c r="A231" s="140" t="s">
        <v>104</v>
      </c>
      <c r="B231" s="141"/>
      <c r="C231" s="142"/>
      <c r="D231" s="142"/>
      <c r="E231" s="63">
        <f t="shared" si="115"/>
        <v>0</v>
      </c>
      <c r="F231" s="63">
        <f t="shared" si="112"/>
        <v>0</v>
      </c>
      <c r="G231" s="63">
        <f t="shared" si="112"/>
        <v>0</v>
      </c>
      <c r="H231" s="63">
        <f t="shared" si="112"/>
        <v>0</v>
      </c>
      <c r="I231" s="63">
        <f t="shared" si="112"/>
        <v>0</v>
      </c>
      <c r="J231" s="63">
        <f t="shared" si="112"/>
        <v>0</v>
      </c>
      <c r="K231" s="63">
        <f t="shared" si="112"/>
        <v>0</v>
      </c>
      <c r="L231" s="63">
        <f t="shared" si="112"/>
        <v>0</v>
      </c>
      <c r="M231" s="63">
        <f t="shared" si="112"/>
        <v>0</v>
      </c>
      <c r="N231" s="63">
        <f t="shared" si="112"/>
        <v>0</v>
      </c>
      <c r="O231" s="63">
        <f t="shared" si="112"/>
        <v>0</v>
      </c>
      <c r="P231" s="63">
        <f t="shared" si="116"/>
        <v>0</v>
      </c>
      <c r="Q231" s="64">
        <f t="shared" si="117"/>
        <v>0</v>
      </c>
    </row>
    <row r="232" spans="1:17" s="10" customFormat="1" ht="12.6" hidden="1" customHeight="1" x14ac:dyDescent="0.2">
      <c r="A232" s="140" t="s">
        <v>105</v>
      </c>
      <c r="B232" s="141"/>
      <c r="C232" s="142"/>
      <c r="D232" s="142"/>
      <c r="E232" s="63">
        <f t="shared" si="115"/>
        <v>0</v>
      </c>
      <c r="F232" s="63">
        <f t="shared" si="112"/>
        <v>0</v>
      </c>
      <c r="G232" s="63">
        <f t="shared" si="112"/>
        <v>0</v>
      </c>
      <c r="H232" s="63">
        <f t="shared" si="112"/>
        <v>0</v>
      </c>
      <c r="I232" s="63">
        <f t="shared" si="112"/>
        <v>0</v>
      </c>
      <c r="J232" s="63">
        <f t="shared" si="112"/>
        <v>0</v>
      </c>
      <c r="K232" s="63">
        <f t="shared" si="112"/>
        <v>0</v>
      </c>
      <c r="L232" s="63">
        <f t="shared" si="112"/>
        <v>0</v>
      </c>
      <c r="M232" s="63">
        <f t="shared" si="112"/>
        <v>0</v>
      </c>
      <c r="N232" s="63">
        <f t="shared" si="112"/>
        <v>0</v>
      </c>
      <c r="O232" s="63">
        <f t="shared" si="112"/>
        <v>0</v>
      </c>
      <c r="P232" s="63">
        <f t="shared" si="116"/>
        <v>0</v>
      </c>
      <c r="Q232" s="64">
        <f t="shared" si="117"/>
        <v>0</v>
      </c>
    </row>
    <row r="233" spans="1:17" s="10" customFormat="1" ht="12.6" hidden="1" customHeight="1" x14ac:dyDescent="0.2">
      <c r="A233" s="140" t="s">
        <v>106</v>
      </c>
      <c r="B233" s="141"/>
      <c r="C233" s="142"/>
      <c r="D233" s="142"/>
      <c r="E233" s="63">
        <f t="shared" si="115"/>
        <v>0</v>
      </c>
      <c r="F233" s="63">
        <f t="shared" si="112"/>
        <v>0</v>
      </c>
      <c r="G233" s="63">
        <f t="shared" si="112"/>
        <v>0</v>
      </c>
      <c r="H233" s="63">
        <f t="shared" si="112"/>
        <v>0</v>
      </c>
      <c r="I233" s="63">
        <f t="shared" si="112"/>
        <v>0</v>
      </c>
      <c r="J233" s="63">
        <f t="shared" si="112"/>
        <v>0</v>
      </c>
      <c r="K233" s="63">
        <f t="shared" si="112"/>
        <v>0</v>
      </c>
      <c r="L233" s="63">
        <f t="shared" si="112"/>
        <v>0</v>
      </c>
      <c r="M233" s="63">
        <f t="shared" si="112"/>
        <v>0</v>
      </c>
      <c r="N233" s="63">
        <f t="shared" si="112"/>
        <v>0</v>
      </c>
      <c r="O233" s="63">
        <f t="shared" si="112"/>
        <v>0</v>
      </c>
      <c r="P233" s="63">
        <f t="shared" si="116"/>
        <v>0</v>
      </c>
      <c r="Q233" s="64">
        <f t="shared" si="117"/>
        <v>0</v>
      </c>
    </row>
    <row r="234" spans="1:17" s="10" customFormat="1" ht="12.6" hidden="1" customHeight="1" x14ac:dyDescent="0.2">
      <c r="A234" s="140" t="s">
        <v>107</v>
      </c>
      <c r="B234" s="141"/>
      <c r="C234" s="142"/>
      <c r="D234" s="142"/>
      <c r="E234" s="63">
        <f t="shared" si="115"/>
        <v>0</v>
      </c>
      <c r="F234" s="63">
        <f t="shared" si="112"/>
        <v>0</v>
      </c>
      <c r="G234" s="63">
        <f t="shared" si="112"/>
        <v>0</v>
      </c>
      <c r="H234" s="63">
        <f t="shared" si="112"/>
        <v>0</v>
      </c>
      <c r="I234" s="63">
        <f t="shared" si="112"/>
        <v>0</v>
      </c>
      <c r="J234" s="63">
        <f t="shared" si="112"/>
        <v>0</v>
      </c>
      <c r="K234" s="63">
        <f t="shared" si="112"/>
        <v>0</v>
      </c>
      <c r="L234" s="63">
        <f t="shared" si="112"/>
        <v>0</v>
      </c>
      <c r="M234" s="63">
        <f t="shared" si="112"/>
        <v>0</v>
      </c>
      <c r="N234" s="63">
        <f t="shared" si="112"/>
        <v>0</v>
      </c>
      <c r="O234" s="63">
        <f t="shared" si="112"/>
        <v>0</v>
      </c>
      <c r="P234" s="63">
        <f t="shared" si="116"/>
        <v>0</v>
      </c>
      <c r="Q234" s="64">
        <f t="shared" si="117"/>
        <v>0</v>
      </c>
    </row>
    <row r="235" spans="1:17" s="10" customFormat="1" ht="12.6" hidden="1" customHeight="1" x14ac:dyDescent="0.2">
      <c r="A235" s="140" t="s">
        <v>108</v>
      </c>
      <c r="B235" s="141"/>
      <c r="C235" s="142"/>
      <c r="D235" s="142"/>
      <c r="E235" s="63">
        <f t="shared" si="115"/>
        <v>0</v>
      </c>
      <c r="F235" s="63">
        <f t="shared" si="112"/>
        <v>0</v>
      </c>
      <c r="G235" s="63">
        <f t="shared" si="112"/>
        <v>0</v>
      </c>
      <c r="H235" s="63">
        <f t="shared" si="112"/>
        <v>0</v>
      </c>
      <c r="I235" s="63">
        <f t="shared" si="112"/>
        <v>0</v>
      </c>
      <c r="J235" s="63">
        <f t="shared" si="112"/>
        <v>0</v>
      </c>
      <c r="K235" s="63">
        <f t="shared" si="112"/>
        <v>0</v>
      </c>
      <c r="L235" s="63">
        <f t="shared" si="112"/>
        <v>0</v>
      </c>
      <c r="M235" s="63">
        <f t="shared" si="112"/>
        <v>0</v>
      </c>
      <c r="N235" s="63">
        <f t="shared" si="112"/>
        <v>0</v>
      </c>
      <c r="O235" s="63">
        <f t="shared" si="112"/>
        <v>0</v>
      </c>
      <c r="P235" s="63">
        <f t="shared" si="116"/>
        <v>0</v>
      </c>
      <c r="Q235" s="64">
        <f t="shared" si="117"/>
        <v>0</v>
      </c>
    </row>
    <row r="236" spans="1:17" s="10" customFormat="1" ht="12.6" hidden="1" customHeight="1" x14ac:dyDescent="0.2">
      <c r="A236" s="140" t="s">
        <v>109</v>
      </c>
      <c r="B236" s="141"/>
      <c r="C236" s="142"/>
      <c r="D236" s="142"/>
      <c r="E236" s="63">
        <f t="shared" si="115"/>
        <v>0</v>
      </c>
      <c r="F236" s="63">
        <f t="shared" si="112"/>
        <v>0</v>
      </c>
      <c r="G236" s="63">
        <f t="shared" si="112"/>
        <v>0</v>
      </c>
      <c r="H236" s="63">
        <f t="shared" si="112"/>
        <v>0</v>
      </c>
      <c r="I236" s="63">
        <f t="shared" si="112"/>
        <v>0</v>
      </c>
      <c r="J236" s="63">
        <f t="shared" si="112"/>
        <v>0</v>
      </c>
      <c r="K236" s="63">
        <f t="shared" si="112"/>
        <v>0</v>
      </c>
      <c r="L236" s="63">
        <f t="shared" si="112"/>
        <v>0</v>
      </c>
      <c r="M236" s="63">
        <f t="shared" si="112"/>
        <v>0</v>
      </c>
      <c r="N236" s="63">
        <f t="shared" si="112"/>
        <v>0</v>
      </c>
      <c r="O236" s="63">
        <f t="shared" si="112"/>
        <v>0</v>
      </c>
      <c r="P236" s="63">
        <f t="shared" si="116"/>
        <v>0</v>
      </c>
      <c r="Q236" s="64">
        <f t="shared" si="117"/>
        <v>0</v>
      </c>
    </row>
    <row r="237" spans="1:17" s="10" customFormat="1" ht="12.6" hidden="1" customHeight="1" x14ac:dyDescent="0.2">
      <c r="A237" s="140" t="s">
        <v>110</v>
      </c>
      <c r="B237" s="141"/>
      <c r="C237" s="142"/>
      <c r="D237" s="142"/>
      <c r="E237" s="63">
        <f t="shared" si="115"/>
        <v>0</v>
      </c>
      <c r="F237" s="63">
        <f t="shared" si="112"/>
        <v>0</v>
      </c>
      <c r="G237" s="63">
        <f t="shared" si="112"/>
        <v>0</v>
      </c>
      <c r="H237" s="63">
        <f t="shared" ref="F237:O239" si="118">$D237/2</f>
        <v>0</v>
      </c>
      <c r="I237" s="63">
        <f t="shared" si="118"/>
        <v>0</v>
      </c>
      <c r="J237" s="63">
        <f t="shared" si="118"/>
        <v>0</v>
      </c>
      <c r="K237" s="63">
        <f t="shared" si="118"/>
        <v>0</v>
      </c>
      <c r="L237" s="63">
        <f t="shared" si="118"/>
        <v>0</v>
      </c>
      <c r="M237" s="63">
        <f t="shared" si="118"/>
        <v>0</v>
      </c>
      <c r="N237" s="63">
        <f t="shared" si="118"/>
        <v>0</v>
      </c>
      <c r="O237" s="63">
        <f t="shared" si="118"/>
        <v>0</v>
      </c>
      <c r="P237" s="63">
        <f t="shared" si="116"/>
        <v>0</v>
      </c>
      <c r="Q237" s="64">
        <f t="shared" si="117"/>
        <v>0</v>
      </c>
    </row>
    <row r="238" spans="1:17" s="10" customFormat="1" ht="12.6" hidden="1" customHeight="1" x14ac:dyDescent="0.2">
      <c r="A238" s="140" t="s">
        <v>111</v>
      </c>
      <c r="B238" s="141"/>
      <c r="C238" s="142"/>
      <c r="D238" s="142"/>
      <c r="E238" s="63">
        <f t="shared" si="115"/>
        <v>0</v>
      </c>
      <c r="F238" s="63">
        <f t="shared" si="118"/>
        <v>0</v>
      </c>
      <c r="G238" s="63">
        <f t="shared" si="118"/>
        <v>0</v>
      </c>
      <c r="H238" s="63">
        <f t="shared" si="118"/>
        <v>0</v>
      </c>
      <c r="I238" s="63">
        <f t="shared" si="118"/>
        <v>0</v>
      </c>
      <c r="J238" s="63">
        <f t="shared" si="118"/>
        <v>0</v>
      </c>
      <c r="K238" s="63">
        <f t="shared" si="118"/>
        <v>0</v>
      </c>
      <c r="L238" s="63">
        <f t="shared" si="118"/>
        <v>0</v>
      </c>
      <c r="M238" s="63">
        <f t="shared" si="118"/>
        <v>0</v>
      </c>
      <c r="N238" s="63">
        <f t="shared" si="118"/>
        <v>0</v>
      </c>
      <c r="O238" s="63">
        <f t="shared" si="118"/>
        <v>0</v>
      </c>
      <c r="P238" s="63">
        <f t="shared" si="116"/>
        <v>0</v>
      </c>
      <c r="Q238" s="64">
        <f t="shared" si="117"/>
        <v>0</v>
      </c>
    </row>
    <row r="239" spans="1:17" s="10" customFormat="1" ht="12.6" hidden="1" customHeight="1" x14ac:dyDescent="0.2">
      <c r="A239" s="140" t="s">
        <v>112</v>
      </c>
      <c r="B239" s="141"/>
      <c r="C239" s="142"/>
      <c r="D239" s="142"/>
      <c r="E239" s="63">
        <f t="shared" si="115"/>
        <v>0</v>
      </c>
      <c r="F239" s="63">
        <f t="shared" si="118"/>
        <v>0</v>
      </c>
      <c r="G239" s="63">
        <f t="shared" si="118"/>
        <v>0</v>
      </c>
      <c r="H239" s="63">
        <f t="shared" si="118"/>
        <v>0</v>
      </c>
      <c r="I239" s="63">
        <f t="shared" si="118"/>
        <v>0</v>
      </c>
      <c r="J239" s="63">
        <f t="shared" si="118"/>
        <v>0</v>
      </c>
      <c r="K239" s="63">
        <f t="shared" si="118"/>
        <v>0</v>
      </c>
      <c r="L239" s="63">
        <f t="shared" si="118"/>
        <v>0</v>
      </c>
      <c r="M239" s="63">
        <f t="shared" si="118"/>
        <v>0</v>
      </c>
      <c r="N239" s="63">
        <f t="shared" si="118"/>
        <v>0</v>
      </c>
      <c r="O239" s="63">
        <f t="shared" si="118"/>
        <v>0</v>
      </c>
      <c r="P239" s="63">
        <f t="shared" si="116"/>
        <v>0</v>
      </c>
      <c r="Q239" s="64">
        <f t="shared" si="117"/>
        <v>0</v>
      </c>
    </row>
    <row r="240" spans="1:17" s="10" customFormat="1" ht="12.6" hidden="1" customHeight="1" thickBot="1" x14ac:dyDescent="0.25">
      <c r="A240" s="65"/>
      <c r="B240" s="66" t="s">
        <v>23</v>
      </c>
      <c r="C240" s="67"/>
      <c r="D240" s="67"/>
      <c r="E240" s="68">
        <f>SUM(E225:E239)</f>
        <v>0</v>
      </c>
      <c r="F240" s="68">
        <f t="shared" ref="F240:Q240" si="119">SUM(F225:F239)</f>
        <v>0</v>
      </c>
      <c r="G240" s="68">
        <f t="shared" si="119"/>
        <v>0</v>
      </c>
      <c r="H240" s="68">
        <f t="shared" si="119"/>
        <v>0</v>
      </c>
      <c r="I240" s="68">
        <f t="shared" si="119"/>
        <v>0</v>
      </c>
      <c r="J240" s="68">
        <f t="shared" si="119"/>
        <v>0</v>
      </c>
      <c r="K240" s="68">
        <f t="shared" si="119"/>
        <v>0</v>
      </c>
      <c r="L240" s="68">
        <f t="shared" si="119"/>
        <v>0</v>
      </c>
      <c r="M240" s="68">
        <f t="shared" si="119"/>
        <v>0</v>
      </c>
      <c r="N240" s="68">
        <f t="shared" si="119"/>
        <v>0</v>
      </c>
      <c r="O240" s="68">
        <f t="shared" si="119"/>
        <v>0</v>
      </c>
      <c r="P240" s="68">
        <f t="shared" si="119"/>
        <v>0</v>
      </c>
      <c r="Q240" s="68">
        <f t="shared" si="119"/>
        <v>0</v>
      </c>
    </row>
    <row r="241" spans="1:17" hidden="1" x14ac:dyDescent="0.2"/>
    <row r="242" spans="1:17" s="27" customFormat="1" ht="12.6" hidden="1" customHeight="1" x14ac:dyDescent="0.2">
      <c r="A242" s="29"/>
      <c r="B242" s="30" t="s">
        <v>9</v>
      </c>
      <c r="C242" s="31"/>
      <c r="D242" s="31"/>
      <c r="E242" s="32">
        <f>E$185</f>
        <v>423.39793103448278</v>
      </c>
      <c r="F242" s="32">
        <f t="shared" ref="F242:Q242" si="120">F$185</f>
        <v>365.05481569560055</v>
      </c>
      <c r="G242" s="32">
        <f t="shared" si="120"/>
        <v>343.56861184792217</v>
      </c>
      <c r="H242" s="32">
        <f t="shared" si="120"/>
        <v>1606.3965517241379</v>
      </c>
      <c r="I242" s="32">
        <f t="shared" si="120"/>
        <v>1380.8735632183912</v>
      </c>
      <c r="J242" s="32">
        <f t="shared" si="120"/>
        <v>1219.7857142857144</v>
      </c>
      <c r="K242" s="32">
        <f t="shared" si="120"/>
        <v>1098.969827586207</v>
      </c>
      <c r="L242" s="32">
        <f t="shared" si="120"/>
        <v>1005.0019157088124</v>
      </c>
      <c r="M242" s="32">
        <f t="shared" si="120"/>
        <v>929.82758620689651</v>
      </c>
      <c r="N242" s="32">
        <f t="shared" si="120"/>
        <v>868.32131661441986</v>
      </c>
      <c r="O242" s="32">
        <f t="shared" si="120"/>
        <v>817.06609195402302</v>
      </c>
      <c r="P242" s="32">
        <f t="shared" si="120"/>
        <v>253.25862068965517</v>
      </c>
      <c r="Q242" s="32">
        <f t="shared" si="120"/>
        <v>0</v>
      </c>
    </row>
    <row r="243" spans="1:17" s="27" customFormat="1" ht="12.6" hidden="1" customHeight="1" x14ac:dyDescent="0.2">
      <c r="A243" s="29"/>
      <c r="B243" s="30" t="s">
        <v>10</v>
      </c>
      <c r="C243" s="31"/>
      <c r="D243" s="31"/>
      <c r="E243" s="32">
        <f>E268</f>
        <v>0</v>
      </c>
      <c r="F243" s="32">
        <f t="shared" ref="F243:Q243" si="121">F268</f>
        <v>0</v>
      </c>
      <c r="G243" s="32">
        <f t="shared" si="121"/>
        <v>0</v>
      </c>
      <c r="H243" s="32">
        <f t="shared" si="121"/>
        <v>0</v>
      </c>
      <c r="I243" s="32">
        <f t="shared" si="121"/>
        <v>0</v>
      </c>
      <c r="J243" s="32">
        <f t="shared" si="121"/>
        <v>0</v>
      </c>
      <c r="K243" s="32">
        <f t="shared" si="121"/>
        <v>0</v>
      </c>
      <c r="L243" s="32">
        <f t="shared" si="121"/>
        <v>0</v>
      </c>
      <c r="M243" s="32">
        <f t="shared" si="121"/>
        <v>0</v>
      </c>
      <c r="N243" s="32">
        <f t="shared" si="121"/>
        <v>0</v>
      </c>
      <c r="O243" s="32">
        <f t="shared" si="121"/>
        <v>0</v>
      </c>
      <c r="P243" s="32">
        <f t="shared" si="121"/>
        <v>0</v>
      </c>
      <c r="Q243" s="32">
        <f t="shared" si="121"/>
        <v>0</v>
      </c>
    </row>
    <row r="244" spans="1:17" s="27" customFormat="1" ht="12.6" hidden="1" customHeight="1" thickBot="1" x14ac:dyDescent="0.25">
      <c r="A244" s="34"/>
      <c r="B244" s="35" t="s">
        <v>11</v>
      </c>
      <c r="C244" s="36"/>
      <c r="D244" s="36"/>
      <c r="E244" s="37">
        <f t="shared" ref="E244:I244" si="122">SUM(E242:E243)</f>
        <v>423.39793103448278</v>
      </c>
      <c r="F244" s="37">
        <f t="shared" si="122"/>
        <v>365.05481569560055</v>
      </c>
      <c r="G244" s="37">
        <f t="shared" si="122"/>
        <v>343.56861184792217</v>
      </c>
      <c r="H244" s="37">
        <f t="shared" si="122"/>
        <v>1606.3965517241379</v>
      </c>
      <c r="I244" s="37">
        <f t="shared" si="122"/>
        <v>1380.8735632183912</v>
      </c>
      <c r="J244" s="37">
        <f t="shared" ref="J244:M244" si="123">SUM(J242:J243)</f>
        <v>1219.7857142857144</v>
      </c>
      <c r="K244" s="37">
        <f t="shared" si="123"/>
        <v>1098.969827586207</v>
      </c>
      <c r="L244" s="37">
        <f t="shared" si="123"/>
        <v>1005.0019157088124</v>
      </c>
      <c r="M244" s="37">
        <f t="shared" si="123"/>
        <v>929.82758620689651</v>
      </c>
      <c r="N244" s="37">
        <f>SUM(N242:N243)</f>
        <v>868.32131661441986</v>
      </c>
      <c r="O244" s="37">
        <f>SUM(O242:O243)</f>
        <v>817.06609195402302</v>
      </c>
      <c r="P244" s="37">
        <f t="shared" ref="P244:Q244" si="124">SUM(P242:P243)</f>
        <v>253.25862068965517</v>
      </c>
      <c r="Q244" s="38">
        <f t="shared" si="124"/>
        <v>0</v>
      </c>
    </row>
    <row r="245" spans="1:17" s="27" customFormat="1" ht="18.75" hidden="1" customHeight="1" thickBot="1" x14ac:dyDescent="0.25">
      <c r="A245" s="39" t="s">
        <v>62</v>
      </c>
      <c r="B245" s="40"/>
      <c r="C245" s="40"/>
      <c r="D245" s="40"/>
      <c r="E245" s="40"/>
    </row>
    <row r="246" spans="1:17" s="27" customFormat="1" ht="12.6" hidden="1" customHeight="1" x14ac:dyDescent="0.2">
      <c r="A246" s="206" t="s">
        <v>27</v>
      </c>
      <c r="B246" s="207"/>
      <c r="C246" s="207"/>
      <c r="D246" s="208"/>
      <c r="E246" s="6" t="s">
        <v>25</v>
      </c>
      <c r="F246" s="6" t="s">
        <v>64</v>
      </c>
      <c r="G246" s="6" t="s">
        <v>16</v>
      </c>
      <c r="H246" s="6" t="s">
        <v>65</v>
      </c>
      <c r="I246" s="6" t="s">
        <v>17</v>
      </c>
      <c r="J246" s="6" t="s">
        <v>66</v>
      </c>
      <c r="K246" s="7" t="s">
        <v>18</v>
      </c>
      <c r="L246" s="7" t="s">
        <v>67</v>
      </c>
      <c r="M246" s="7" t="s">
        <v>19</v>
      </c>
      <c r="N246" s="7" t="s">
        <v>68</v>
      </c>
      <c r="O246" s="7" t="s">
        <v>20</v>
      </c>
      <c r="P246" s="69" t="s">
        <v>12</v>
      </c>
      <c r="Q246" s="70" t="s">
        <v>13</v>
      </c>
    </row>
    <row r="247" spans="1:17" s="41" customFormat="1" ht="12.6" hidden="1" customHeight="1" x14ac:dyDescent="0.2">
      <c r="A247" s="71"/>
      <c r="B247" s="72" t="s">
        <v>24</v>
      </c>
      <c r="C247" s="187">
        <v>0.15</v>
      </c>
      <c r="D247" s="73"/>
      <c r="E247" s="177">
        <f>E$244/(1-$C247)</f>
        <v>498.11521298174443</v>
      </c>
      <c r="F247" s="177">
        <f t="shared" ref="F247:Q247" si="125">F$244/(1-$C247)</f>
        <v>429.4762537595301</v>
      </c>
      <c r="G247" s="177">
        <f t="shared" si="125"/>
        <v>404.19836687990846</v>
      </c>
      <c r="H247" s="177">
        <f t="shared" si="125"/>
        <v>1889.8782961460447</v>
      </c>
      <c r="I247" s="177">
        <f t="shared" si="125"/>
        <v>1624.5571331981073</v>
      </c>
      <c r="J247" s="177">
        <f t="shared" si="125"/>
        <v>1435.0420168067228</v>
      </c>
      <c r="K247" s="177">
        <f t="shared" si="125"/>
        <v>1292.9056795131846</v>
      </c>
      <c r="L247" s="177">
        <f t="shared" si="125"/>
        <v>1182.355194951544</v>
      </c>
      <c r="M247" s="177">
        <f t="shared" si="125"/>
        <v>1093.9148073022311</v>
      </c>
      <c r="N247" s="177">
        <f t="shared" si="125"/>
        <v>1021.5544901346116</v>
      </c>
      <c r="O247" s="177">
        <f t="shared" si="125"/>
        <v>961.25422582826241</v>
      </c>
      <c r="P247" s="91">
        <f t="shared" si="125"/>
        <v>297.95131845841786</v>
      </c>
      <c r="Q247" s="177">
        <f t="shared" si="125"/>
        <v>0</v>
      </c>
    </row>
    <row r="248" spans="1:17" s="41" customFormat="1" ht="12.6" hidden="1" customHeight="1" x14ac:dyDescent="0.2">
      <c r="A248" s="74"/>
      <c r="B248" s="75"/>
      <c r="C248" s="76"/>
      <c r="D248" s="76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</row>
    <row r="249" spans="1:17" s="42" customFormat="1" ht="12" hidden="1" thickBot="1" x14ac:dyDescent="0.25">
      <c r="B249" s="43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</row>
    <row r="250" spans="1:17" ht="12" hidden="1" thickBot="1" x14ac:dyDescent="0.25">
      <c r="A250" s="211" t="s">
        <v>31</v>
      </c>
      <c r="B250" s="212"/>
      <c r="C250" s="213"/>
      <c r="D250" s="213"/>
      <c r="E250" s="213"/>
      <c r="F250" s="213"/>
      <c r="G250" s="213"/>
      <c r="H250" s="213"/>
      <c r="I250" s="213"/>
      <c r="J250" s="213"/>
      <c r="K250" s="213"/>
      <c r="L250" s="213"/>
      <c r="M250" s="213"/>
      <c r="N250" s="213"/>
      <c r="O250" s="213"/>
      <c r="P250" s="213"/>
      <c r="Q250" s="194"/>
    </row>
    <row r="251" spans="1:17" s="52" customFormat="1" hidden="1" x14ac:dyDescent="0.2">
      <c r="A251" s="45" t="s">
        <v>14</v>
      </c>
      <c r="B251" s="46" t="s">
        <v>15</v>
      </c>
      <c r="C251" s="47" t="s">
        <v>2</v>
      </c>
      <c r="D251" s="48"/>
      <c r="E251" s="49" t="s">
        <v>26</v>
      </c>
      <c r="F251" s="49" t="s">
        <v>64</v>
      </c>
      <c r="G251" s="49" t="s">
        <v>16</v>
      </c>
      <c r="H251" s="50" t="s">
        <v>65</v>
      </c>
      <c r="I251" s="50" t="s">
        <v>17</v>
      </c>
      <c r="J251" s="49" t="s">
        <v>66</v>
      </c>
      <c r="K251" s="49" t="s">
        <v>18</v>
      </c>
      <c r="L251" s="50" t="s">
        <v>67</v>
      </c>
      <c r="M251" s="50" t="s">
        <v>19</v>
      </c>
      <c r="N251" s="49" t="s">
        <v>68</v>
      </c>
      <c r="O251" s="49" t="s">
        <v>20</v>
      </c>
      <c r="P251" s="49" t="s">
        <v>12</v>
      </c>
      <c r="Q251" s="51" t="s">
        <v>4</v>
      </c>
    </row>
    <row r="252" spans="1:17" s="52" customFormat="1" ht="12" hidden="1" thickBot="1" x14ac:dyDescent="0.25">
      <c r="A252" s="53"/>
      <c r="B252" s="196"/>
      <c r="C252" s="54" t="s">
        <v>21</v>
      </c>
      <c r="D252" s="55" t="s">
        <v>22</v>
      </c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 t="s">
        <v>21</v>
      </c>
      <c r="Q252" s="57"/>
    </row>
    <row r="253" spans="1:17" hidden="1" x14ac:dyDescent="0.2">
      <c r="A253" s="58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60"/>
    </row>
    <row r="254" spans="1:17" s="10" customFormat="1" ht="12.6" hidden="1" customHeight="1" x14ac:dyDescent="0.2">
      <c r="A254" s="140" t="s">
        <v>99</v>
      </c>
      <c r="B254" s="62"/>
      <c r="C254" s="92"/>
      <c r="D254" s="92"/>
      <c r="E254" s="63">
        <f>$D254/2</f>
        <v>0</v>
      </c>
      <c r="F254" s="63">
        <f t="shared" ref="F254:O265" si="126">$D254/2</f>
        <v>0</v>
      </c>
      <c r="G254" s="63">
        <f t="shared" si="126"/>
        <v>0</v>
      </c>
      <c r="H254" s="63">
        <f t="shared" si="126"/>
        <v>0</v>
      </c>
      <c r="I254" s="63">
        <f t="shared" si="126"/>
        <v>0</v>
      </c>
      <c r="J254" s="63">
        <f t="shared" si="126"/>
        <v>0</v>
      </c>
      <c r="K254" s="63">
        <f t="shared" si="126"/>
        <v>0</v>
      </c>
      <c r="L254" s="63">
        <f t="shared" si="126"/>
        <v>0</v>
      </c>
      <c r="M254" s="63">
        <f t="shared" si="126"/>
        <v>0</v>
      </c>
      <c r="N254" s="63">
        <f t="shared" si="126"/>
        <v>0</v>
      </c>
      <c r="O254" s="63">
        <f t="shared" si="126"/>
        <v>0</v>
      </c>
      <c r="P254" s="63">
        <f t="shared" ref="P254" si="127">C254</f>
        <v>0</v>
      </c>
      <c r="Q254" s="64">
        <f t="shared" ref="Q254" si="128">C254-D254/2</f>
        <v>0</v>
      </c>
    </row>
    <row r="255" spans="1:17" s="10" customFormat="1" ht="12.6" hidden="1" customHeight="1" x14ac:dyDescent="0.2">
      <c r="A255" s="140" t="s">
        <v>100</v>
      </c>
      <c r="B255" s="141"/>
      <c r="C255" s="92"/>
      <c r="D255" s="92"/>
      <c r="E255" s="63">
        <f t="shared" ref="E255:E267" si="129">$D255/2</f>
        <v>0</v>
      </c>
      <c r="F255" s="63">
        <f t="shared" si="126"/>
        <v>0</v>
      </c>
      <c r="G255" s="63">
        <f t="shared" si="126"/>
        <v>0</v>
      </c>
      <c r="H255" s="63">
        <f t="shared" si="126"/>
        <v>0</v>
      </c>
      <c r="I255" s="63">
        <f t="shared" si="126"/>
        <v>0</v>
      </c>
      <c r="J255" s="63">
        <f t="shared" si="126"/>
        <v>0</v>
      </c>
      <c r="K255" s="63">
        <f t="shared" si="126"/>
        <v>0</v>
      </c>
      <c r="L255" s="63">
        <f t="shared" si="126"/>
        <v>0</v>
      </c>
      <c r="M255" s="63">
        <f t="shared" si="126"/>
        <v>0</v>
      </c>
      <c r="N255" s="63">
        <f t="shared" si="126"/>
        <v>0</v>
      </c>
      <c r="O255" s="63">
        <f t="shared" si="126"/>
        <v>0</v>
      </c>
      <c r="P255" s="63">
        <f t="shared" ref="P255:P267" si="130">C255</f>
        <v>0</v>
      </c>
      <c r="Q255" s="64">
        <f t="shared" ref="Q255:Q267" si="131">C255-D255/2</f>
        <v>0</v>
      </c>
    </row>
    <row r="256" spans="1:17" s="10" customFormat="1" ht="12.6" hidden="1" customHeight="1" x14ac:dyDescent="0.2">
      <c r="A256" s="140" t="s">
        <v>101</v>
      </c>
      <c r="B256" s="141"/>
      <c r="C256" s="92"/>
      <c r="D256" s="92"/>
      <c r="E256" s="63">
        <f t="shared" si="129"/>
        <v>0</v>
      </c>
      <c r="F256" s="63">
        <f t="shared" si="126"/>
        <v>0</v>
      </c>
      <c r="G256" s="63">
        <f t="shared" si="126"/>
        <v>0</v>
      </c>
      <c r="H256" s="63">
        <f t="shared" si="126"/>
        <v>0</v>
      </c>
      <c r="I256" s="63">
        <f t="shared" si="126"/>
        <v>0</v>
      </c>
      <c r="J256" s="63">
        <f t="shared" si="126"/>
        <v>0</v>
      </c>
      <c r="K256" s="63">
        <f t="shared" si="126"/>
        <v>0</v>
      </c>
      <c r="L256" s="63">
        <f t="shared" si="126"/>
        <v>0</v>
      </c>
      <c r="M256" s="63">
        <f t="shared" si="126"/>
        <v>0</v>
      </c>
      <c r="N256" s="63">
        <f t="shared" si="126"/>
        <v>0</v>
      </c>
      <c r="O256" s="63">
        <f t="shared" si="126"/>
        <v>0</v>
      </c>
      <c r="P256" s="63">
        <f t="shared" si="130"/>
        <v>0</v>
      </c>
      <c r="Q256" s="64">
        <f t="shared" si="131"/>
        <v>0</v>
      </c>
    </row>
    <row r="257" spans="1:17" s="10" customFormat="1" ht="12.6" hidden="1" customHeight="1" x14ac:dyDescent="0.2">
      <c r="A257" s="140" t="s">
        <v>102</v>
      </c>
      <c r="B257" s="141"/>
      <c r="C257" s="92"/>
      <c r="D257" s="92"/>
      <c r="E257" s="63">
        <f t="shared" si="129"/>
        <v>0</v>
      </c>
      <c r="F257" s="63">
        <f t="shared" si="126"/>
        <v>0</v>
      </c>
      <c r="G257" s="63">
        <f t="shared" si="126"/>
        <v>0</v>
      </c>
      <c r="H257" s="63">
        <f t="shared" si="126"/>
        <v>0</v>
      </c>
      <c r="I257" s="63">
        <f t="shared" si="126"/>
        <v>0</v>
      </c>
      <c r="J257" s="63">
        <f t="shared" si="126"/>
        <v>0</v>
      </c>
      <c r="K257" s="63">
        <f t="shared" si="126"/>
        <v>0</v>
      </c>
      <c r="L257" s="63">
        <f t="shared" si="126"/>
        <v>0</v>
      </c>
      <c r="M257" s="63">
        <f t="shared" si="126"/>
        <v>0</v>
      </c>
      <c r="N257" s="63">
        <f t="shared" si="126"/>
        <v>0</v>
      </c>
      <c r="O257" s="63">
        <f t="shared" si="126"/>
        <v>0</v>
      </c>
      <c r="P257" s="63">
        <f t="shared" si="130"/>
        <v>0</v>
      </c>
      <c r="Q257" s="64">
        <f t="shared" si="131"/>
        <v>0</v>
      </c>
    </row>
    <row r="258" spans="1:17" s="10" customFormat="1" ht="12.6" hidden="1" customHeight="1" x14ac:dyDescent="0.2">
      <c r="A258" s="140" t="s">
        <v>103</v>
      </c>
      <c r="B258" s="141"/>
      <c r="C258" s="92"/>
      <c r="D258" s="92"/>
      <c r="E258" s="63">
        <f t="shared" si="129"/>
        <v>0</v>
      </c>
      <c r="F258" s="63">
        <f t="shared" si="126"/>
        <v>0</v>
      </c>
      <c r="G258" s="63">
        <f t="shared" si="126"/>
        <v>0</v>
      </c>
      <c r="H258" s="63">
        <f t="shared" si="126"/>
        <v>0</v>
      </c>
      <c r="I258" s="63">
        <f t="shared" si="126"/>
        <v>0</v>
      </c>
      <c r="J258" s="63">
        <f t="shared" si="126"/>
        <v>0</v>
      </c>
      <c r="K258" s="63">
        <f t="shared" si="126"/>
        <v>0</v>
      </c>
      <c r="L258" s="63">
        <f t="shared" si="126"/>
        <v>0</v>
      </c>
      <c r="M258" s="63">
        <f t="shared" si="126"/>
        <v>0</v>
      </c>
      <c r="N258" s="63">
        <f t="shared" si="126"/>
        <v>0</v>
      </c>
      <c r="O258" s="63">
        <f t="shared" si="126"/>
        <v>0</v>
      </c>
      <c r="P258" s="63">
        <f t="shared" si="130"/>
        <v>0</v>
      </c>
      <c r="Q258" s="64">
        <f t="shared" si="131"/>
        <v>0</v>
      </c>
    </row>
    <row r="259" spans="1:17" s="10" customFormat="1" ht="12.6" hidden="1" customHeight="1" x14ac:dyDescent="0.2">
      <c r="A259" s="140" t="s">
        <v>104</v>
      </c>
      <c r="B259" s="141"/>
      <c r="C259" s="92"/>
      <c r="D259" s="92"/>
      <c r="E259" s="63">
        <f t="shared" si="129"/>
        <v>0</v>
      </c>
      <c r="F259" s="63">
        <f t="shared" si="126"/>
        <v>0</v>
      </c>
      <c r="G259" s="63">
        <f t="shared" si="126"/>
        <v>0</v>
      </c>
      <c r="H259" s="63">
        <f t="shared" si="126"/>
        <v>0</v>
      </c>
      <c r="I259" s="63">
        <f t="shared" si="126"/>
        <v>0</v>
      </c>
      <c r="J259" s="63">
        <f t="shared" si="126"/>
        <v>0</v>
      </c>
      <c r="K259" s="63">
        <f t="shared" si="126"/>
        <v>0</v>
      </c>
      <c r="L259" s="63">
        <f t="shared" si="126"/>
        <v>0</v>
      </c>
      <c r="M259" s="63">
        <f t="shared" si="126"/>
        <v>0</v>
      </c>
      <c r="N259" s="63">
        <f t="shared" si="126"/>
        <v>0</v>
      </c>
      <c r="O259" s="63">
        <f t="shared" si="126"/>
        <v>0</v>
      </c>
      <c r="P259" s="63">
        <f t="shared" si="130"/>
        <v>0</v>
      </c>
      <c r="Q259" s="64">
        <f t="shared" si="131"/>
        <v>0</v>
      </c>
    </row>
    <row r="260" spans="1:17" s="10" customFormat="1" ht="12.6" hidden="1" customHeight="1" x14ac:dyDescent="0.2">
      <c r="A260" s="140" t="s">
        <v>105</v>
      </c>
      <c r="B260" s="141"/>
      <c r="C260" s="92"/>
      <c r="D260" s="92"/>
      <c r="E260" s="63">
        <f t="shared" si="129"/>
        <v>0</v>
      </c>
      <c r="F260" s="63">
        <f t="shared" si="126"/>
        <v>0</v>
      </c>
      <c r="G260" s="63">
        <f t="shared" si="126"/>
        <v>0</v>
      </c>
      <c r="H260" s="63">
        <f t="shared" si="126"/>
        <v>0</v>
      </c>
      <c r="I260" s="63">
        <f t="shared" si="126"/>
        <v>0</v>
      </c>
      <c r="J260" s="63">
        <f t="shared" si="126"/>
        <v>0</v>
      </c>
      <c r="K260" s="63">
        <f t="shared" si="126"/>
        <v>0</v>
      </c>
      <c r="L260" s="63">
        <f t="shared" si="126"/>
        <v>0</v>
      </c>
      <c r="M260" s="63">
        <f t="shared" si="126"/>
        <v>0</v>
      </c>
      <c r="N260" s="63">
        <f t="shared" si="126"/>
        <v>0</v>
      </c>
      <c r="O260" s="63">
        <f t="shared" si="126"/>
        <v>0</v>
      </c>
      <c r="P260" s="63">
        <f t="shared" si="130"/>
        <v>0</v>
      </c>
      <c r="Q260" s="64">
        <f t="shared" si="131"/>
        <v>0</v>
      </c>
    </row>
    <row r="261" spans="1:17" s="10" customFormat="1" ht="12.6" hidden="1" customHeight="1" x14ac:dyDescent="0.2">
      <c r="A261" s="140" t="s">
        <v>106</v>
      </c>
      <c r="B261" s="141"/>
      <c r="C261" s="92"/>
      <c r="D261" s="92"/>
      <c r="E261" s="63">
        <f t="shared" si="129"/>
        <v>0</v>
      </c>
      <c r="F261" s="63">
        <f t="shared" si="126"/>
        <v>0</v>
      </c>
      <c r="G261" s="63">
        <f t="shared" si="126"/>
        <v>0</v>
      </c>
      <c r="H261" s="63">
        <f t="shared" si="126"/>
        <v>0</v>
      </c>
      <c r="I261" s="63">
        <f t="shared" si="126"/>
        <v>0</v>
      </c>
      <c r="J261" s="63">
        <f t="shared" si="126"/>
        <v>0</v>
      </c>
      <c r="K261" s="63">
        <f t="shared" si="126"/>
        <v>0</v>
      </c>
      <c r="L261" s="63">
        <f t="shared" si="126"/>
        <v>0</v>
      </c>
      <c r="M261" s="63">
        <f t="shared" si="126"/>
        <v>0</v>
      </c>
      <c r="N261" s="63">
        <f t="shared" si="126"/>
        <v>0</v>
      </c>
      <c r="O261" s="63">
        <f t="shared" si="126"/>
        <v>0</v>
      </c>
      <c r="P261" s="63">
        <f t="shared" si="130"/>
        <v>0</v>
      </c>
      <c r="Q261" s="64">
        <f t="shared" si="131"/>
        <v>0</v>
      </c>
    </row>
    <row r="262" spans="1:17" s="10" customFormat="1" ht="12.6" hidden="1" customHeight="1" x14ac:dyDescent="0.2">
      <c r="A262" s="140" t="s">
        <v>107</v>
      </c>
      <c r="B262" s="141"/>
      <c r="C262" s="92"/>
      <c r="D262" s="92"/>
      <c r="E262" s="63">
        <f t="shared" si="129"/>
        <v>0</v>
      </c>
      <c r="F262" s="63">
        <f t="shared" si="126"/>
        <v>0</v>
      </c>
      <c r="G262" s="63">
        <f t="shared" si="126"/>
        <v>0</v>
      </c>
      <c r="H262" s="63">
        <f t="shared" si="126"/>
        <v>0</v>
      </c>
      <c r="I262" s="63">
        <f t="shared" si="126"/>
        <v>0</v>
      </c>
      <c r="J262" s="63">
        <f t="shared" si="126"/>
        <v>0</v>
      </c>
      <c r="K262" s="63">
        <f t="shared" si="126"/>
        <v>0</v>
      </c>
      <c r="L262" s="63">
        <f t="shared" si="126"/>
        <v>0</v>
      </c>
      <c r="M262" s="63">
        <f t="shared" si="126"/>
        <v>0</v>
      </c>
      <c r="N262" s="63">
        <f t="shared" si="126"/>
        <v>0</v>
      </c>
      <c r="O262" s="63">
        <f t="shared" si="126"/>
        <v>0</v>
      </c>
      <c r="P262" s="63">
        <f t="shared" si="130"/>
        <v>0</v>
      </c>
      <c r="Q262" s="64">
        <f t="shared" si="131"/>
        <v>0</v>
      </c>
    </row>
    <row r="263" spans="1:17" s="10" customFormat="1" ht="12.6" hidden="1" customHeight="1" x14ac:dyDescent="0.2">
      <c r="A263" s="140" t="s">
        <v>108</v>
      </c>
      <c r="B263" s="141"/>
      <c r="C263" s="92"/>
      <c r="D263" s="92"/>
      <c r="E263" s="63">
        <f t="shared" si="129"/>
        <v>0</v>
      </c>
      <c r="F263" s="63">
        <f t="shared" si="126"/>
        <v>0</v>
      </c>
      <c r="G263" s="63">
        <f t="shared" si="126"/>
        <v>0</v>
      </c>
      <c r="H263" s="63">
        <f t="shared" si="126"/>
        <v>0</v>
      </c>
      <c r="I263" s="63">
        <f t="shared" si="126"/>
        <v>0</v>
      </c>
      <c r="J263" s="63">
        <f t="shared" si="126"/>
        <v>0</v>
      </c>
      <c r="K263" s="63">
        <f t="shared" si="126"/>
        <v>0</v>
      </c>
      <c r="L263" s="63">
        <f t="shared" si="126"/>
        <v>0</v>
      </c>
      <c r="M263" s="63">
        <f t="shared" si="126"/>
        <v>0</v>
      </c>
      <c r="N263" s="63">
        <f t="shared" si="126"/>
        <v>0</v>
      </c>
      <c r="O263" s="63">
        <f t="shared" si="126"/>
        <v>0</v>
      </c>
      <c r="P263" s="63">
        <f t="shared" si="130"/>
        <v>0</v>
      </c>
      <c r="Q263" s="64">
        <f t="shared" si="131"/>
        <v>0</v>
      </c>
    </row>
    <row r="264" spans="1:17" s="10" customFormat="1" ht="12.6" hidden="1" customHeight="1" x14ac:dyDescent="0.2">
      <c r="A264" s="140" t="s">
        <v>109</v>
      </c>
      <c r="B264" s="141"/>
      <c r="C264" s="92"/>
      <c r="D264" s="92"/>
      <c r="E264" s="63">
        <f t="shared" si="129"/>
        <v>0</v>
      </c>
      <c r="F264" s="63">
        <f t="shared" si="126"/>
        <v>0</v>
      </c>
      <c r="G264" s="63">
        <f t="shared" si="126"/>
        <v>0</v>
      </c>
      <c r="H264" s="63">
        <f t="shared" si="126"/>
        <v>0</v>
      </c>
      <c r="I264" s="63">
        <f t="shared" si="126"/>
        <v>0</v>
      </c>
      <c r="J264" s="63">
        <f t="shared" si="126"/>
        <v>0</v>
      </c>
      <c r="K264" s="63">
        <f t="shared" si="126"/>
        <v>0</v>
      </c>
      <c r="L264" s="63">
        <f t="shared" si="126"/>
        <v>0</v>
      </c>
      <c r="M264" s="63">
        <f t="shared" si="126"/>
        <v>0</v>
      </c>
      <c r="N264" s="63">
        <f t="shared" si="126"/>
        <v>0</v>
      </c>
      <c r="O264" s="63">
        <f t="shared" si="126"/>
        <v>0</v>
      </c>
      <c r="P264" s="63">
        <f t="shared" si="130"/>
        <v>0</v>
      </c>
      <c r="Q264" s="64">
        <f t="shared" si="131"/>
        <v>0</v>
      </c>
    </row>
    <row r="265" spans="1:17" s="10" customFormat="1" ht="12.6" hidden="1" customHeight="1" x14ac:dyDescent="0.2">
      <c r="A265" s="140" t="s">
        <v>110</v>
      </c>
      <c r="B265" s="62"/>
      <c r="C265" s="92"/>
      <c r="D265" s="92"/>
      <c r="E265" s="63">
        <f t="shared" si="129"/>
        <v>0</v>
      </c>
      <c r="F265" s="63">
        <f t="shared" si="126"/>
        <v>0</v>
      </c>
      <c r="G265" s="63">
        <f t="shared" si="126"/>
        <v>0</v>
      </c>
      <c r="H265" s="63">
        <f t="shared" ref="F265:O267" si="132">$D265/2</f>
        <v>0</v>
      </c>
      <c r="I265" s="63">
        <f t="shared" si="132"/>
        <v>0</v>
      </c>
      <c r="J265" s="63">
        <f t="shared" si="132"/>
        <v>0</v>
      </c>
      <c r="K265" s="63">
        <f t="shared" si="132"/>
        <v>0</v>
      </c>
      <c r="L265" s="63">
        <f t="shared" si="132"/>
        <v>0</v>
      </c>
      <c r="M265" s="63">
        <f t="shared" si="132"/>
        <v>0</v>
      </c>
      <c r="N265" s="63">
        <f t="shared" si="132"/>
        <v>0</v>
      </c>
      <c r="O265" s="63">
        <f t="shared" si="132"/>
        <v>0</v>
      </c>
      <c r="P265" s="63">
        <f t="shared" si="130"/>
        <v>0</v>
      </c>
      <c r="Q265" s="64">
        <f t="shared" si="131"/>
        <v>0</v>
      </c>
    </row>
    <row r="266" spans="1:17" s="10" customFormat="1" ht="12.6" hidden="1" customHeight="1" x14ac:dyDescent="0.2">
      <c r="A266" s="140" t="s">
        <v>111</v>
      </c>
      <c r="B266" s="62"/>
      <c r="C266" s="92"/>
      <c r="D266" s="92"/>
      <c r="E266" s="63">
        <f t="shared" si="129"/>
        <v>0</v>
      </c>
      <c r="F266" s="63">
        <f t="shared" si="132"/>
        <v>0</v>
      </c>
      <c r="G266" s="63">
        <f t="shared" si="132"/>
        <v>0</v>
      </c>
      <c r="H266" s="63">
        <f t="shared" si="132"/>
        <v>0</v>
      </c>
      <c r="I266" s="63">
        <f t="shared" si="132"/>
        <v>0</v>
      </c>
      <c r="J266" s="63">
        <f t="shared" si="132"/>
        <v>0</v>
      </c>
      <c r="K266" s="63">
        <f t="shared" si="132"/>
        <v>0</v>
      </c>
      <c r="L266" s="63">
        <f t="shared" si="132"/>
        <v>0</v>
      </c>
      <c r="M266" s="63">
        <f t="shared" si="132"/>
        <v>0</v>
      </c>
      <c r="N266" s="63">
        <f t="shared" si="132"/>
        <v>0</v>
      </c>
      <c r="O266" s="63">
        <f t="shared" si="132"/>
        <v>0</v>
      </c>
      <c r="P266" s="63">
        <f t="shared" si="130"/>
        <v>0</v>
      </c>
      <c r="Q266" s="64">
        <f t="shared" si="131"/>
        <v>0</v>
      </c>
    </row>
    <row r="267" spans="1:17" s="10" customFormat="1" ht="12.6" hidden="1" customHeight="1" x14ac:dyDescent="0.2">
      <c r="A267" s="140" t="s">
        <v>112</v>
      </c>
      <c r="B267" s="62"/>
      <c r="C267" s="92"/>
      <c r="D267" s="92"/>
      <c r="E267" s="63">
        <f t="shared" si="129"/>
        <v>0</v>
      </c>
      <c r="F267" s="63">
        <f t="shared" si="132"/>
        <v>0</v>
      </c>
      <c r="G267" s="63">
        <f t="shared" si="132"/>
        <v>0</v>
      </c>
      <c r="H267" s="63">
        <f t="shared" si="132"/>
        <v>0</v>
      </c>
      <c r="I267" s="63">
        <f t="shared" si="132"/>
        <v>0</v>
      </c>
      <c r="J267" s="63">
        <f t="shared" si="132"/>
        <v>0</v>
      </c>
      <c r="K267" s="63">
        <f t="shared" si="132"/>
        <v>0</v>
      </c>
      <c r="L267" s="63">
        <f t="shared" si="132"/>
        <v>0</v>
      </c>
      <c r="M267" s="63">
        <f t="shared" si="132"/>
        <v>0</v>
      </c>
      <c r="N267" s="63">
        <f t="shared" si="132"/>
        <v>0</v>
      </c>
      <c r="O267" s="63">
        <f t="shared" si="132"/>
        <v>0</v>
      </c>
      <c r="P267" s="63">
        <f t="shared" si="130"/>
        <v>0</v>
      </c>
      <c r="Q267" s="64">
        <f t="shared" si="131"/>
        <v>0</v>
      </c>
    </row>
    <row r="268" spans="1:17" s="10" customFormat="1" ht="12.6" hidden="1" customHeight="1" thickBot="1" x14ac:dyDescent="0.25">
      <c r="A268" s="65"/>
      <c r="B268" s="66" t="s">
        <v>23</v>
      </c>
      <c r="C268" s="67"/>
      <c r="D268" s="67"/>
      <c r="E268" s="68">
        <f>SUM(E253:E267)</f>
        <v>0</v>
      </c>
      <c r="F268" s="68">
        <f t="shared" ref="F268:Q268" si="133">SUM(F253:F267)</f>
        <v>0</v>
      </c>
      <c r="G268" s="68">
        <f t="shared" si="133"/>
        <v>0</v>
      </c>
      <c r="H268" s="68">
        <f t="shared" si="133"/>
        <v>0</v>
      </c>
      <c r="I268" s="68">
        <f t="shared" si="133"/>
        <v>0</v>
      </c>
      <c r="J268" s="68">
        <f t="shared" si="133"/>
        <v>0</v>
      </c>
      <c r="K268" s="68">
        <f t="shared" si="133"/>
        <v>0</v>
      </c>
      <c r="L268" s="68">
        <f t="shared" si="133"/>
        <v>0</v>
      </c>
      <c r="M268" s="68">
        <f t="shared" si="133"/>
        <v>0</v>
      </c>
      <c r="N268" s="68">
        <f t="shared" si="133"/>
        <v>0</v>
      </c>
      <c r="O268" s="68">
        <f t="shared" si="133"/>
        <v>0</v>
      </c>
      <c r="P268" s="68">
        <f t="shared" si="133"/>
        <v>0</v>
      </c>
      <c r="Q268" s="68">
        <f t="shared" si="133"/>
        <v>0</v>
      </c>
    </row>
    <row r="269" spans="1:17" hidden="1" x14ac:dyDescent="0.2"/>
    <row r="270" spans="1:17" s="27" customFormat="1" ht="12.6" hidden="1" customHeight="1" x14ac:dyDescent="0.2">
      <c r="A270" s="29"/>
      <c r="B270" s="30" t="s">
        <v>9</v>
      </c>
      <c r="C270" s="31"/>
      <c r="D270" s="31"/>
      <c r="E270" s="32">
        <f>E$185</f>
        <v>423.39793103448278</v>
      </c>
      <c r="F270" s="32">
        <f t="shared" ref="F270:Q270" si="134">F$185</f>
        <v>365.05481569560055</v>
      </c>
      <c r="G270" s="32">
        <f t="shared" si="134"/>
        <v>343.56861184792217</v>
      </c>
      <c r="H270" s="32">
        <f t="shared" si="134"/>
        <v>1606.3965517241379</v>
      </c>
      <c r="I270" s="32">
        <f t="shared" si="134"/>
        <v>1380.8735632183912</v>
      </c>
      <c r="J270" s="32">
        <f t="shared" si="134"/>
        <v>1219.7857142857144</v>
      </c>
      <c r="K270" s="32">
        <f t="shared" si="134"/>
        <v>1098.969827586207</v>
      </c>
      <c r="L270" s="32">
        <f t="shared" si="134"/>
        <v>1005.0019157088124</v>
      </c>
      <c r="M270" s="32">
        <f t="shared" si="134"/>
        <v>929.82758620689651</v>
      </c>
      <c r="N270" s="32">
        <f t="shared" si="134"/>
        <v>868.32131661441986</v>
      </c>
      <c r="O270" s="32">
        <f t="shared" si="134"/>
        <v>817.06609195402302</v>
      </c>
      <c r="P270" s="32">
        <f t="shared" si="134"/>
        <v>253.25862068965517</v>
      </c>
      <c r="Q270" s="32">
        <f t="shared" si="134"/>
        <v>0</v>
      </c>
    </row>
    <row r="271" spans="1:17" s="27" customFormat="1" ht="12.6" hidden="1" customHeight="1" x14ac:dyDescent="0.2">
      <c r="A271" s="29"/>
      <c r="B271" s="30" t="s">
        <v>10</v>
      </c>
      <c r="C271" s="31"/>
      <c r="D271" s="31"/>
      <c r="E271" s="32">
        <f>E296</f>
        <v>0</v>
      </c>
      <c r="F271" s="32">
        <f t="shared" ref="F271:Q271" si="135">F296</f>
        <v>0</v>
      </c>
      <c r="G271" s="32">
        <f t="shared" si="135"/>
        <v>0</v>
      </c>
      <c r="H271" s="32">
        <f t="shared" si="135"/>
        <v>0</v>
      </c>
      <c r="I271" s="32">
        <f t="shared" si="135"/>
        <v>0</v>
      </c>
      <c r="J271" s="32">
        <f t="shared" si="135"/>
        <v>0</v>
      </c>
      <c r="K271" s="32">
        <f t="shared" si="135"/>
        <v>0</v>
      </c>
      <c r="L271" s="32">
        <f t="shared" si="135"/>
        <v>0</v>
      </c>
      <c r="M271" s="32">
        <f t="shared" si="135"/>
        <v>0</v>
      </c>
      <c r="N271" s="32">
        <f t="shared" ref="N271" si="136">N296</f>
        <v>0</v>
      </c>
      <c r="O271" s="32">
        <f t="shared" si="135"/>
        <v>0</v>
      </c>
      <c r="P271" s="32">
        <f t="shared" si="135"/>
        <v>0</v>
      </c>
      <c r="Q271" s="33">
        <f t="shared" si="135"/>
        <v>0</v>
      </c>
    </row>
    <row r="272" spans="1:17" s="27" customFormat="1" ht="12.6" hidden="1" customHeight="1" thickBot="1" x14ac:dyDescent="0.25">
      <c r="A272" s="34"/>
      <c r="B272" s="35" t="s">
        <v>11</v>
      </c>
      <c r="C272" s="36"/>
      <c r="D272" s="36"/>
      <c r="E272" s="37">
        <f t="shared" ref="E272:I272" si="137">SUM(E270:E271)</f>
        <v>423.39793103448278</v>
      </c>
      <c r="F272" s="37">
        <f t="shared" si="137"/>
        <v>365.05481569560055</v>
      </c>
      <c r="G272" s="37">
        <f t="shared" si="137"/>
        <v>343.56861184792217</v>
      </c>
      <c r="H272" s="37">
        <f t="shared" si="137"/>
        <v>1606.3965517241379</v>
      </c>
      <c r="I272" s="37">
        <f t="shared" si="137"/>
        <v>1380.8735632183912</v>
      </c>
      <c r="J272" s="37">
        <f t="shared" ref="J272:M272" si="138">SUM(J270:J271)</f>
        <v>1219.7857142857144</v>
      </c>
      <c r="K272" s="37">
        <f t="shared" si="138"/>
        <v>1098.969827586207</v>
      </c>
      <c r="L272" s="37">
        <f t="shared" si="138"/>
        <v>1005.0019157088124</v>
      </c>
      <c r="M272" s="37">
        <f t="shared" si="138"/>
        <v>929.82758620689651</v>
      </c>
      <c r="N272" s="37">
        <f>SUM(N270:N271)</f>
        <v>868.32131661441986</v>
      </c>
      <c r="O272" s="37">
        <f>SUM(O270:O271)</f>
        <v>817.06609195402302</v>
      </c>
      <c r="P272" s="37">
        <f t="shared" ref="P272:Q272" si="139">SUM(P270:P271)</f>
        <v>253.25862068965517</v>
      </c>
      <c r="Q272" s="38">
        <f t="shared" si="139"/>
        <v>0</v>
      </c>
    </row>
    <row r="273" spans="1:17" s="27" customFormat="1" ht="18.75" hidden="1" customHeight="1" thickBot="1" x14ac:dyDescent="0.25">
      <c r="A273" s="39" t="s">
        <v>63</v>
      </c>
      <c r="B273" s="40"/>
      <c r="C273" s="40"/>
      <c r="D273" s="40"/>
      <c r="E273" s="40"/>
    </row>
    <row r="274" spans="1:17" s="27" customFormat="1" ht="12.6" hidden="1" customHeight="1" x14ac:dyDescent="0.2">
      <c r="A274" s="206" t="s">
        <v>27</v>
      </c>
      <c r="B274" s="207"/>
      <c r="C274" s="207"/>
      <c r="D274" s="208"/>
      <c r="E274" s="6" t="s">
        <v>25</v>
      </c>
      <c r="F274" s="6" t="s">
        <v>64</v>
      </c>
      <c r="G274" s="6" t="s">
        <v>16</v>
      </c>
      <c r="H274" s="6" t="s">
        <v>65</v>
      </c>
      <c r="I274" s="6" t="s">
        <v>17</v>
      </c>
      <c r="J274" s="6" t="s">
        <v>66</v>
      </c>
      <c r="K274" s="7" t="s">
        <v>18</v>
      </c>
      <c r="L274" s="7" t="s">
        <v>67</v>
      </c>
      <c r="M274" s="7" t="s">
        <v>19</v>
      </c>
      <c r="N274" s="7" t="s">
        <v>68</v>
      </c>
      <c r="O274" s="7" t="s">
        <v>20</v>
      </c>
      <c r="P274" s="69" t="s">
        <v>12</v>
      </c>
      <c r="Q274" s="70" t="s">
        <v>13</v>
      </c>
    </row>
    <row r="275" spans="1:17" s="41" customFormat="1" ht="12.6" hidden="1" customHeight="1" x14ac:dyDescent="0.2">
      <c r="A275" s="71"/>
      <c r="B275" s="72" t="s">
        <v>24</v>
      </c>
      <c r="C275" s="187">
        <v>0.15</v>
      </c>
      <c r="D275" s="73"/>
      <c r="E275" s="177">
        <f>E$272/(1-$C275)</f>
        <v>498.11521298174443</v>
      </c>
      <c r="F275" s="177">
        <f t="shared" ref="F275:Q275" si="140">F$272/(1-$C275)</f>
        <v>429.4762537595301</v>
      </c>
      <c r="G275" s="177">
        <f t="shared" si="140"/>
        <v>404.19836687990846</v>
      </c>
      <c r="H275" s="177">
        <f t="shared" si="140"/>
        <v>1889.8782961460447</v>
      </c>
      <c r="I275" s="177">
        <f t="shared" si="140"/>
        <v>1624.5571331981073</v>
      </c>
      <c r="J275" s="177">
        <f t="shared" si="140"/>
        <v>1435.0420168067228</v>
      </c>
      <c r="K275" s="177">
        <f t="shared" si="140"/>
        <v>1292.9056795131846</v>
      </c>
      <c r="L275" s="177">
        <f t="shared" si="140"/>
        <v>1182.355194951544</v>
      </c>
      <c r="M275" s="177">
        <f t="shared" si="140"/>
        <v>1093.9148073022311</v>
      </c>
      <c r="N275" s="177">
        <f t="shared" si="140"/>
        <v>1021.5544901346116</v>
      </c>
      <c r="O275" s="177">
        <f t="shared" si="140"/>
        <v>961.25422582826241</v>
      </c>
      <c r="P275" s="91">
        <f t="shared" si="140"/>
        <v>297.95131845841786</v>
      </c>
      <c r="Q275" s="177">
        <f t="shared" si="140"/>
        <v>0</v>
      </c>
    </row>
    <row r="276" spans="1:17" s="41" customFormat="1" ht="12.6" hidden="1" customHeight="1" x14ac:dyDescent="0.2">
      <c r="A276" s="74"/>
      <c r="B276" s="75"/>
      <c r="C276" s="76"/>
      <c r="D276" s="76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</row>
    <row r="277" spans="1:17" s="42" customFormat="1" ht="12" hidden="1" thickBot="1" x14ac:dyDescent="0.25">
      <c r="B277" s="43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</row>
    <row r="278" spans="1:17" ht="12" hidden="1" thickBot="1" x14ac:dyDescent="0.25">
      <c r="A278" s="211" t="s">
        <v>32</v>
      </c>
      <c r="B278" s="212"/>
      <c r="C278" s="213"/>
      <c r="D278" s="213"/>
      <c r="E278" s="213"/>
      <c r="F278" s="213"/>
      <c r="G278" s="213"/>
      <c r="H278" s="213"/>
      <c r="I278" s="213"/>
      <c r="J278" s="213"/>
      <c r="K278" s="213"/>
      <c r="L278" s="213"/>
      <c r="M278" s="213"/>
      <c r="N278" s="213"/>
      <c r="O278" s="213"/>
      <c r="P278" s="213"/>
      <c r="Q278" s="194"/>
    </row>
    <row r="279" spans="1:17" s="52" customFormat="1" hidden="1" x14ac:dyDescent="0.2">
      <c r="A279" s="45" t="s">
        <v>14</v>
      </c>
      <c r="B279" s="46" t="s">
        <v>15</v>
      </c>
      <c r="C279" s="47" t="s">
        <v>2</v>
      </c>
      <c r="D279" s="48"/>
      <c r="E279" s="49" t="s">
        <v>26</v>
      </c>
      <c r="F279" s="49" t="s">
        <v>64</v>
      </c>
      <c r="G279" s="49" t="s">
        <v>16</v>
      </c>
      <c r="H279" s="50" t="s">
        <v>65</v>
      </c>
      <c r="I279" s="50" t="s">
        <v>17</v>
      </c>
      <c r="J279" s="49" t="s">
        <v>66</v>
      </c>
      <c r="K279" s="49" t="s">
        <v>18</v>
      </c>
      <c r="L279" s="50" t="s">
        <v>67</v>
      </c>
      <c r="M279" s="50" t="s">
        <v>19</v>
      </c>
      <c r="N279" s="49" t="s">
        <v>68</v>
      </c>
      <c r="O279" s="49" t="s">
        <v>20</v>
      </c>
      <c r="P279" s="49" t="s">
        <v>12</v>
      </c>
      <c r="Q279" s="51" t="s">
        <v>4</v>
      </c>
    </row>
    <row r="280" spans="1:17" s="52" customFormat="1" ht="12" hidden="1" thickBot="1" x14ac:dyDescent="0.25">
      <c r="A280" s="53"/>
      <c r="B280" s="196"/>
      <c r="C280" s="54" t="s">
        <v>21</v>
      </c>
      <c r="D280" s="55" t="s">
        <v>22</v>
      </c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 t="s">
        <v>21</v>
      </c>
      <c r="Q280" s="57"/>
    </row>
    <row r="281" spans="1:17" hidden="1" x14ac:dyDescent="0.2">
      <c r="A281" s="58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60"/>
    </row>
    <row r="282" spans="1:17" s="10" customFormat="1" ht="12.6" hidden="1" customHeight="1" x14ac:dyDescent="0.2">
      <c r="A282" s="140" t="s">
        <v>99</v>
      </c>
      <c r="B282" s="141"/>
      <c r="C282" s="142"/>
      <c r="D282" s="142"/>
      <c r="E282" s="63">
        <f>$D282/2</f>
        <v>0</v>
      </c>
      <c r="F282" s="63">
        <f t="shared" ref="F282:O295" si="141">$D282/2</f>
        <v>0</v>
      </c>
      <c r="G282" s="63">
        <f t="shared" si="141"/>
        <v>0</v>
      </c>
      <c r="H282" s="63">
        <f t="shared" si="141"/>
        <v>0</v>
      </c>
      <c r="I282" s="63">
        <f t="shared" si="141"/>
        <v>0</v>
      </c>
      <c r="J282" s="63">
        <f t="shared" si="141"/>
        <v>0</v>
      </c>
      <c r="K282" s="63">
        <f t="shared" si="141"/>
        <v>0</v>
      </c>
      <c r="L282" s="63">
        <f t="shared" si="141"/>
        <v>0</v>
      </c>
      <c r="M282" s="63">
        <f t="shared" si="141"/>
        <v>0</v>
      </c>
      <c r="N282" s="63">
        <f t="shared" si="141"/>
        <v>0</v>
      </c>
      <c r="O282" s="63">
        <f t="shared" si="141"/>
        <v>0</v>
      </c>
      <c r="P282" s="63">
        <f t="shared" ref="P282" si="142">C282</f>
        <v>0</v>
      </c>
      <c r="Q282" s="64">
        <f t="shared" ref="Q282" si="143">C282-D282/2</f>
        <v>0</v>
      </c>
    </row>
    <row r="283" spans="1:17" s="10" customFormat="1" ht="12.6" hidden="1" customHeight="1" x14ac:dyDescent="0.2">
      <c r="A283" s="140" t="s">
        <v>100</v>
      </c>
      <c r="B283" s="141"/>
      <c r="C283" s="142"/>
      <c r="D283" s="142"/>
      <c r="E283" s="63">
        <f t="shared" ref="E283:E295" si="144">$D283/2</f>
        <v>0</v>
      </c>
      <c r="F283" s="63">
        <f t="shared" si="141"/>
        <v>0</v>
      </c>
      <c r="G283" s="63">
        <f t="shared" si="141"/>
        <v>0</v>
      </c>
      <c r="H283" s="63">
        <f t="shared" si="141"/>
        <v>0</v>
      </c>
      <c r="I283" s="63">
        <f t="shared" si="141"/>
        <v>0</v>
      </c>
      <c r="J283" s="63">
        <f t="shared" si="141"/>
        <v>0</v>
      </c>
      <c r="K283" s="63">
        <f t="shared" si="141"/>
        <v>0</v>
      </c>
      <c r="L283" s="63">
        <f t="shared" si="141"/>
        <v>0</v>
      </c>
      <c r="M283" s="63">
        <f t="shared" si="141"/>
        <v>0</v>
      </c>
      <c r="N283" s="63">
        <f t="shared" si="141"/>
        <v>0</v>
      </c>
      <c r="O283" s="63">
        <f t="shared" si="141"/>
        <v>0</v>
      </c>
      <c r="P283" s="63">
        <f t="shared" ref="P283:P295" si="145">C283</f>
        <v>0</v>
      </c>
      <c r="Q283" s="64">
        <f t="shared" ref="Q283:Q295" si="146">C283-D283/2</f>
        <v>0</v>
      </c>
    </row>
    <row r="284" spans="1:17" s="10" customFormat="1" ht="12.6" hidden="1" customHeight="1" x14ac:dyDescent="0.2">
      <c r="A284" s="140" t="s">
        <v>101</v>
      </c>
      <c r="B284" s="141"/>
      <c r="C284" s="142"/>
      <c r="D284" s="142"/>
      <c r="E284" s="63">
        <f t="shared" si="144"/>
        <v>0</v>
      </c>
      <c r="F284" s="63">
        <f t="shared" si="141"/>
        <v>0</v>
      </c>
      <c r="G284" s="63">
        <f t="shared" si="141"/>
        <v>0</v>
      </c>
      <c r="H284" s="63">
        <f t="shared" si="141"/>
        <v>0</v>
      </c>
      <c r="I284" s="63">
        <f t="shared" si="141"/>
        <v>0</v>
      </c>
      <c r="J284" s="63">
        <f t="shared" si="141"/>
        <v>0</v>
      </c>
      <c r="K284" s="63">
        <f t="shared" si="141"/>
        <v>0</v>
      </c>
      <c r="L284" s="63">
        <f t="shared" si="141"/>
        <v>0</v>
      </c>
      <c r="M284" s="63">
        <f t="shared" si="141"/>
        <v>0</v>
      </c>
      <c r="N284" s="63">
        <f t="shared" si="141"/>
        <v>0</v>
      </c>
      <c r="O284" s="63">
        <f t="shared" si="141"/>
        <v>0</v>
      </c>
      <c r="P284" s="63">
        <f t="shared" si="145"/>
        <v>0</v>
      </c>
      <c r="Q284" s="64">
        <f t="shared" si="146"/>
        <v>0</v>
      </c>
    </row>
    <row r="285" spans="1:17" s="10" customFormat="1" ht="12.6" hidden="1" customHeight="1" x14ac:dyDescent="0.2">
      <c r="A285" s="140" t="s">
        <v>102</v>
      </c>
      <c r="B285" s="141"/>
      <c r="C285" s="142"/>
      <c r="D285" s="142"/>
      <c r="E285" s="63">
        <f t="shared" si="144"/>
        <v>0</v>
      </c>
      <c r="F285" s="63">
        <f t="shared" si="141"/>
        <v>0</v>
      </c>
      <c r="G285" s="63">
        <f t="shared" si="141"/>
        <v>0</v>
      </c>
      <c r="H285" s="63">
        <f t="shared" si="141"/>
        <v>0</v>
      </c>
      <c r="I285" s="63">
        <f t="shared" si="141"/>
        <v>0</v>
      </c>
      <c r="J285" s="63">
        <f t="shared" si="141"/>
        <v>0</v>
      </c>
      <c r="K285" s="63">
        <f t="shared" si="141"/>
        <v>0</v>
      </c>
      <c r="L285" s="63">
        <f t="shared" si="141"/>
        <v>0</v>
      </c>
      <c r="M285" s="63">
        <f t="shared" si="141"/>
        <v>0</v>
      </c>
      <c r="N285" s="63">
        <f t="shared" si="141"/>
        <v>0</v>
      </c>
      <c r="O285" s="63">
        <f t="shared" si="141"/>
        <v>0</v>
      </c>
      <c r="P285" s="63">
        <f t="shared" si="145"/>
        <v>0</v>
      </c>
      <c r="Q285" s="64">
        <f t="shared" si="146"/>
        <v>0</v>
      </c>
    </row>
    <row r="286" spans="1:17" s="10" customFormat="1" ht="12.6" hidden="1" customHeight="1" x14ac:dyDescent="0.2">
      <c r="A286" s="140" t="s">
        <v>103</v>
      </c>
      <c r="B286" s="141"/>
      <c r="C286" s="142"/>
      <c r="D286" s="142"/>
      <c r="E286" s="63">
        <f t="shared" si="144"/>
        <v>0</v>
      </c>
      <c r="F286" s="63">
        <f t="shared" si="141"/>
        <v>0</v>
      </c>
      <c r="G286" s="63">
        <f t="shared" si="141"/>
        <v>0</v>
      </c>
      <c r="H286" s="63">
        <f t="shared" si="141"/>
        <v>0</v>
      </c>
      <c r="I286" s="63">
        <f t="shared" si="141"/>
        <v>0</v>
      </c>
      <c r="J286" s="63">
        <f t="shared" si="141"/>
        <v>0</v>
      </c>
      <c r="K286" s="63">
        <f t="shared" si="141"/>
        <v>0</v>
      </c>
      <c r="L286" s="63">
        <f t="shared" si="141"/>
        <v>0</v>
      </c>
      <c r="M286" s="63">
        <f t="shared" si="141"/>
        <v>0</v>
      </c>
      <c r="N286" s="63">
        <f t="shared" si="141"/>
        <v>0</v>
      </c>
      <c r="O286" s="63">
        <f t="shared" si="141"/>
        <v>0</v>
      </c>
      <c r="P286" s="63">
        <f t="shared" si="145"/>
        <v>0</v>
      </c>
      <c r="Q286" s="64">
        <f t="shared" si="146"/>
        <v>0</v>
      </c>
    </row>
    <row r="287" spans="1:17" s="10" customFormat="1" ht="12.6" hidden="1" customHeight="1" x14ac:dyDescent="0.2">
      <c r="A287" s="140" t="s">
        <v>104</v>
      </c>
      <c r="B287" s="141"/>
      <c r="C287" s="142"/>
      <c r="D287" s="142"/>
      <c r="E287" s="63">
        <f t="shared" si="144"/>
        <v>0</v>
      </c>
      <c r="F287" s="63">
        <f t="shared" si="141"/>
        <v>0</v>
      </c>
      <c r="G287" s="63">
        <f t="shared" si="141"/>
        <v>0</v>
      </c>
      <c r="H287" s="63">
        <f t="shared" si="141"/>
        <v>0</v>
      </c>
      <c r="I287" s="63">
        <f t="shared" si="141"/>
        <v>0</v>
      </c>
      <c r="J287" s="63">
        <f t="shared" si="141"/>
        <v>0</v>
      </c>
      <c r="K287" s="63">
        <f t="shared" si="141"/>
        <v>0</v>
      </c>
      <c r="L287" s="63">
        <f t="shared" si="141"/>
        <v>0</v>
      </c>
      <c r="M287" s="63">
        <f t="shared" si="141"/>
        <v>0</v>
      </c>
      <c r="N287" s="63">
        <f t="shared" si="141"/>
        <v>0</v>
      </c>
      <c r="O287" s="63">
        <f t="shared" si="141"/>
        <v>0</v>
      </c>
      <c r="P287" s="63">
        <f t="shared" si="145"/>
        <v>0</v>
      </c>
      <c r="Q287" s="64">
        <f t="shared" si="146"/>
        <v>0</v>
      </c>
    </row>
    <row r="288" spans="1:17" s="10" customFormat="1" ht="12.6" hidden="1" customHeight="1" x14ac:dyDescent="0.2">
      <c r="A288" s="140" t="s">
        <v>105</v>
      </c>
      <c r="B288" s="141"/>
      <c r="C288" s="142"/>
      <c r="D288" s="142"/>
      <c r="E288" s="63">
        <f t="shared" si="144"/>
        <v>0</v>
      </c>
      <c r="F288" s="63">
        <f t="shared" si="141"/>
        <v>0</v>
      </c>
      <c r="G288" s="63">
        <f t="shared" si="141"/>
        <v>0</v>
      </c>
      <c r="H288" s="63">
        <f t="shared" si="141"/>
        <v>0</v>
      </c>
      <c r="I288" s="63">
        <f t="shared" si="141"/>
        <v>0</v>
      </c>
      <c r="J288" s="63">
        <f t="shared" si="141"/>
        <v>0</v>
      </c>
      <c r="K288" s="63">
        <f t="shared" si="141"/>
        <v>0</v>
      </c>
      <c r="L288" s="63">
        <f t="shared" si="141"/>
        <v>0</v>
      </c>
      <c r="M288" s="63">
        <f t="shared" si="141"/>
        <v>0</v>
      </c>
      <c r="N288" s="63">
        <f t="shared" si="141"/>
        <v>0</v>
      </c>
      <c r="O288" s="63">
        <f t="shared" si="141"/>
        <v>0</v>
      </c>
      <c r="P288" s="63">
        <f t="shared" si="145"/>
        <v>0</v>
      </c>
      <c r="Q288" s="64">
        <f t="shared" si="146"/>
        <v>0</v>
      </c>
    </row>
    <row r="289" spans="1:17" s="10" customFormat="1" ht="12.6" hidden="1" customHeight="1" x14ac:dyDescent="0.2">
      <c r="A289" s="140" t="s">
        <v>106</v>
      </c>
      <c r="B289" s="141"/>
      <c r="C289" s="142"/>
      <c r="D289" s="142"/>
      <c r="E289" s="63">
        <f t="shared" si="144"/>
        <v>0</v>
      </c>
      <c r="F289" s="63">
        <f t="shared" si="141"/>
        <v>0</v>
      </c>
      <c r="G289" s="63">
        <f t="shared" si="141"/>
        <v>0</v>
      </c>
      <c r="H289" s="63">
        <f t="shared" si="141"/>
        <v>0</v>
      </c>
      <c r="I289" s="63">
        <f t="shared" si="141"/>
        <v>0</v>
      </c>
      <c r="J289" s="63">
        <f t="shared" si="141"/>
        <v>0</v>
      </c>
      <c r="K289" s="63">
        <f t="shared" si="141"/>
        <v>0</v>
      </c>
      <c r="L289" s="63">
        <f t="shared" si="141"/>
        <v>0</v>
      </c>
      <c r="M289" s="63">
        <f t="shared" si="141"/>
        <v>0</v>
      </c>
      <c r="N289" s="63">
        <f t="shared" si="141"/>
        <v>0</v>
      </c>
      <c r="O289" s="63">
        <f t="shared" si="141"/>
        <v>0</v>
      </c>
      <c r="P289" s="63">
        <f t="shared" si="145"/>
        <v>0</v>
      </c>
      <c r="Q289" s="64">
        <f t="shared" si="146"/>
        <v>0</v>
      </c>
    </row>
    <row r="290" spans="1:17" s="10" customFormat="1" ht="12.6" hidden="1" customHeight="1" x14ac:dyDescent="0.2">
      <c r="A290" s="140" t="s">
        <v>107</v>
      </c>
      <c r="B290" s="141"/>
      <c r="C290" s="142"/>
      <c r="D290" s="142"/>
      <c r="E290" s="63">
        <f t="shared" si="144"/>
        <v>0</v>
      </c>
      <c r="F290" s="63">
        <f t="shared" si="141"/>
        <v>0</v>
      </c>
      <c r="G290" s="63">
        <f t="shared" si="141"/>
        <v>0</v>
      </c>
      <c r="H290" s="63">
        <f t="shared" si="141"/>
        <v>0</v>
      </c>
      <c r="I290" s="63">
        <f t="shared" si="141"/>
        <v>0</v>
      </c>
      <c r="J290" s="63">
        <f t="shared" si="141"/>
        <v>0</v>
      </c>
      <c r="K290" s="63">
        <f t="shared" si="141"/>
        <v>0</v>
      </c>
      <c r="L290" s="63">
        <f t="shared" si="141"/>
        <v>0</v>
      </c>
      <c r="M290" s="63">
        <f t="shared" si="141"/>
        <v>0</v>
      </c>
      <c r="N290" s="63">
        <f t="shared" si="141"/>
        <v>0</v>
      </c>
      <c r="O290" s="63">
        <f t="shared" si="141"/>
        <v>0</v>
      </c>
      <c r="P290" s="63">
        <f t="shared" si="145"/>
        <v>0</v>
      </c>
      <c r="Q290" s="64">
        <f t="shared" si="146"/>
        <v>0</v>
      </c>
    </row>
    <row r="291" spans="1:17" s="10" customFormat="1" ht="12.6" hidden="1" customHeight="1" x14ac:dyDescent="0.2">
      <c r="A291" s="140" t="s">
        <v>108</v>
      </c>
      <c r="B291" s="141"/>
      <c r="C291" s="142"/>
      <c r="D291" s="142"/>
      <c r="E291" s="63">
        <f t="shared" si="144"/>
        <v>0</v>
      </c>
      <c r="F291" s="63">
        <f t="shared" si="141"/>
        <v>0</v>
      </c>
      <c r="G291" s="63">
        <f t="shared" si="141"/>
        <v>0</v>
      </c>
      <c r="H291" s="63">
        <f t="shared" si="141"/>
        <v>0</v>
      </c>
      <c r="I291" s="63">
        <f t="shared" si="141"/>
        <v>0</v>
      </c>
      <c r="J291" s="63">
        <f t="shared" si="141"/>
        <v>0</v>
      </c>
      <c r="K291" s="63">
        <f t="shared" si="141"/>
        <v>0</v>
      </c>
      <c r="L291" s="63">
        <f t="shared" si="141"/>
        <v>0</v>
      </c>
      <c r="M291" s="63">
        <f t="shared" si="141"/>
        <v>0</v>
      </c>
      <c r="N291" s="63">
        <f t="shared" si="141"/>
        <v>0</v>
      </c>
      <c r="O291" s="63">
        <f t="shared" si="141"/>
        <v>0</v>
      </c>
      <c r="P291" s="63">
        <f t="shared" si="145"/>
        <v>0</v>
      </c>
      <c r="Q291" s="64">
        <f t="shared" si="146"/>
        <v>0</v>
      </c>
    </row>
    <row r="292" spans="1:17" s="10" customFormat="1" ht="12.6" hidden="1" customHeight="1" x14ac:dyDescent="0.2">
      <c r="A292" s="140" t="s">
        <v>109</v>
      </c>
      <c r="B292" s="141"/>
      <c r="C292" s="142"/>
      <c r="D292" s="142"/>
      <c r="E292" s="63">
        <f t="shared" si="144"/>
        <v>0</v>
      </c>
      <c r="F292" s="63">
        <f t="shared" si="141"/>
        <v>0</v>
      </c>
      <c r="G292" s="63">
        <f t="shared" si="141"/>
        <v>0</v>
      </c>
      <c r="H292" s="63">
        <f t="shared" si="141"/>
        <v>0</v>
      </c>
      <c r="I292" s="63">
        <f t="shared" si="141"/>
        <v>0</v>
      </c>
      <c r="J292" s="63">
        <f t="shared" si="141"/>
        <v>0</v>
      </c>
      <c r="K292" s="63">
        <f t="shared" si="141"/>
        <v>0</v>
      </c>
      <c r="L292" s="63">
        <f t="shared" si="141"/>
        <v>0</v>
      </c>
      <c r="M292" s="63">
        <f t="shared" si="141"/>
        <v>0</v>
      </c>
      <c r="N292" s="63">
        <f t="shared" si="141"/>
        <v>0</v>
      </c>
      <c r="O292" s="63">
        <f t="shared" si="141"/>
        <v>0</v>
      </c>
      <c r="P292" s="63">
        <f t="shared" si="145"/>
        <v>0</v>
      </c>
      <c r="Q292" s="64">
        <f t="shared" si="146"/>
        <v>0</v>
      </c>
    </row>
    <row r="293" spans="1:17" s="10" customFormat="1" ht="12.6" hidden="1" customHeight="1" x14ac:dyDescent="0.2">
      <c r="A293" s="140" t="s">
        <v>110</v>
      </c>
      <c r="B293" s="141"/>
      <c r="C293" s="142"/>
      <c r="D293" s="142"/>
      <c r="E293" s="63">
        <f t="shared" si="144"/>
        <v>0</v>
      </c>
      <c r="F293" s="63">
        <f t="shared" si="141"/>
        <v>0</v>
      </c>
      <c r="G293" s="63">
        <f t="shared" si="141"/>
        <v>0</v>
      </c>
      <c r="H293" s="63">
        <f t="shared" si="141"/>
        <v>0</v>
      </c>
      <c r="I293" s="63">
        <f t="shared" si="141"/>
        <v>0</v>
      </c>
      <c r="J293" s="63">
        <f t="shared" si="141"/>
        <v>0</v>
      </c>
      <c r="K293" s="63">
        <f t="shared" si="141"/>
        <v>0</v>
      </c>
      <c r="L293" s="63">
        <f t="shared" si="141"/>
        <v>0</v>
      </c>
      <c r="M293" s="63">
        <f t="shared" si="141"/>
        <v>0</v>
      </c>
      <c r="N293" s="63">
        <f t="shared" si="141"/>
        <v>0</v>
      </c>
      <c r="O293" s="63">
        <f t="shared" si="141"/>
        <v>0</v>
      </c>
      <c r="P293" s="63">
        <f t="shared" si="145"/>
        <v>0</v>
      </c>
      <c r="Q293" s="64">
        <f t="shared" si="146"/>
        <v>0</v>
      </c>
    </row>
    <row r="294" spans="1:17" s="10" customFormat="1" ht="12.6" hidden="1" customHeight="1" x14ac:dyDescent="0.2">
      <c r="A294" s="140" t="s">
        <v>111</v>
      </c>
      <c r="B294" s="141"/>
      <c r="C294" s="142"/>
      <c r="D294" s="142"/>
      <c r="E294" s="63">
        <f t="shared" si="144"/>
        <v>0</v>
      </c>
      <c r="F294" s="63">
        <f t="shared" si="141"/>
        <v>0</v>
      </c>
      <c r="G294" s="63">
        <f t="shared" si="141"/>
        <v>0</v>
      </c>
      <c r="H294" s="63">
        <f t="shared" si="141"/>
        <v>0</v>
      </c>
      <c r="I294" s="63">
        <f t="shared" si="141"/>
        <v>0</v>
      </c>
      <c r="J294" s="63">
        <f t="shared" si="141"/>
        <v>0</v>
      </c>
      <c r="K294" s="63">
        <f t="shared" si="141"/>
        <v>0</v>
      </c>
      <c r="L294" s="63">
        <f t="shared" si="141"/>
        <v>0</v>
      </c>
      <c r="M294" s="63">
        <f t="shared" si="141"/>
        <v>0</v>
      </c>
      <c r="N294" s="63">
        <f t="shared" si="141"/>
        <v>0</v>
      </c>
      <c r="O294" s="63">
        <f t="shared" si="141"/>
        <v>0</v>
      </c>
      <c r="P294" s="63">
        <f t="shared" si="145"/>
        <v>0</v>
      </c>
      <c r="Q294" s="64">
        <f t="shared" si="146"/>
        <v>0</v>
      </c>
    </row>
    <row r="295" spans="1:17" s="10" customFormat="1" ht="12.6" hidden="1" customHeight="1" x14ac:dyDescent="0.2">
      <c r="A295" s="140" t="s">
        <v>112</v>
      </c>
      <c r="B295" s="141"/>
      <c r="C295" s="142"/>
      <c r="D295" s="142"/>
      <c r="E295" s="63">
        <f t="shared" si="144"/>
        <v>0</v>
      </c>
      <c r="F295" s="63">
        <f t="shared" si="141"/>
        <v>0</v>
      </c>
      <c r="G295" s="63">
        <f t="shared" si="141"/>
        <v>0</v>
      </c>
      <c r="H295" s="63">
        <f t="shared" si="141"/>
        <v>0</v>
      </c>
      <c r="I295" s="63">
        <f t="shared" si="141"/>
        <v>0</v>
      </c>
      <c r="J295" s="63">
        <f t="shared" si="141"/>
        <v>0</v>
      </c>
      <c r="K295" s="63">
        <f t="shared" si="141"/>
        <v>0</v>
      </c>
      <c r="L295" s="63">
        <f t="shared" si="141"/>
        <v>0</v>
      </c>
      <c r="M295" s="63">
        <f t="shared" si="141"/>
        <v>0</v>
      </c>
      <c r="N295" s="63">
        <f t="shared" si="141"/>
        <v>0</v>
      </c>
      <c r="O295" s="63">
        <f t="shared" si="141"/>
        <v>0</v>
      </c>
      <c r="P295" s="63">
        <f t="shared" si="145"/>
        <v>0</v>
      </c>
      <c r="Q295" s="64">
        <f t="shared" si="146"/>
        <v>0</v>
      </c>
    </row>
    <row r="296" spans="1:17" s="10" customFormat="1" ht="12.6" hidden="1" customHeight="1" thickBot="1" x14ac:dyDescent="0.25">
      <c r="A296" s="65"/>
      <c r="B296" s="66" t="s">
        <v>23</v>
      </c>
      <c r="C296" s="67"/>
      <c r="D296" s="67"/>
      <c r="E296" s="68">
        <f>SUM(E281:E295)</f>
        <v>0</v>
      </c>
      <c r="F296" s="68">
        <f t="shared" ref="F296:Q296" si="147">SUM(F281:F295)</f>
        <v>0</v>
      </c>
      <c r="G296" s="68">
        <f t="shared" si="147"/>
        <v>0</v>
      </c>
      <c r="H296" s="68">
        <f t="shared" si="147"/>
        <v>0</v>
      </c>
      <c r="I296" s="68">
        <f t="shared" si="147"/>
        <v>0</v>
      </c>
      <c r="J296" s="68">
        <f t="shared" si="147"/>
        <v>0</v>
      </c>
      <c r="K296" s="68">
        <f t="shared" si="147"/>
        <v>0</v>
      </c>
      <c r="L296" s="68">
        <f t="shared" si="147"/>
        <v>0</v>
      </c>
      <c r="M296" s="68">
        <f t="shared" si="147"/>
        <v>0</v>
      </c>
      <c r="N296" s="68">
        <f t="shared" si="147"/>
        <v>0</v>
      </c>
      <c r="O296" s="68">
        <f t="shared" si="147"/>
        <v>0</v>
      </c>
      <c r="P296" s="68">
        <f t="shared" si="147"/>
        <v>0</v>
      </c>
      <c r="Q296" s="68">
        <f t="shared" si="147"/>
        <v>0</v>
      </c>
    </row>
    <row r="297" spans="1:17" hidden="1" x14ac:dyDescent="0.2"/>
    <row r="298" spans="1:17" s="27" customFormat="1" ht="12.6" hidden="1" customHeight="1" x14ac:dyDescent="0.2">
      <c r="A298" s="29"/>
      <c r="B298" s="30" t="s">
        <v>9</v>
      </c>
      <c r="C298" s="31"/>
      <c r="D298" s="31"/>
      <c r="E298" s="32">
        <f>E$185</f>
        <v>423.39793103448278</v>
      </c>
      <c r="F298" s="32">
        <f t="shared" ref="F298:Q298" si="148">F$185</f>
        <v>365.05481569560055</v>
      </c>
      <c r="G298" s="32">
        <f t="shared" si="148"/>
        <v>343.56861184792217</v>
      </c>
      <c r="H298" s="32">
        <f t="shared" si="148"/>
        <v>1606.3965517241379</v>
      </c>
      <c r="I298" s="32">
        <f t="shared" si="148"/>
        <v>1380.8735632183912</v>
      </c>
      <c r="J298" s="32">
        <f t="shared" si="148"/>
        <v>1219.7857142857144</v>
      </c>
      <c r="K298" s="32">
        <f t="shared" si="148"/>
        <v>1098.969827586207</v>
      </c>
      <c r="L298" s="32">
        <f t="shared" si="148"/>
        <v>1005.0019157088124</v>
      </c>
      <c r="M298" s="32">
        <f t="shared" si="148"/>
        <v>929.82758620689651</v>
      </c>
      <c r="N298" s="32">
        <f t="shared" si="148"/>
        <v>868.32131661441986</v>
      </c>
      <c r="O298" s="32">
        <f t="shared" si="148"/>
        <v>817.06609195402302</v>
      </c>
      <c r="P298" s="32">
        <f t="shared" si="148"/>
        <v>253.25862068965517</v>
      </c>
      <c r="Q298" s="32">
        <f t="shared" si="148"/>
        <v>0</v>
      </c>
    </row>
    <row r="299" spans="1:17" s="27" customFormat="1" ht="12.6" hidden="1" customHeight="1" x14ac:dyDescent="0.2">
      <c r="A299" s="29"/>
      <c r="B299" s="30" t="s">
        <v>10</v>
      </c>
      <c r="C299" s="31"/>
      <c r="D299" s="31"/>
      <c r="E299" s="32">
        <f>E324</f>
        <v>0</v>
      </c>
      <c r="F299" s="32">
        <f t="shared" ref="F299:Q299" si="149">F324</f>
        <v>0</v>
      </c>
      <c r="G299" s="32">
        <f t="shared" si="149"/>
        <v>0</v>
      </c>
      <c r="H299" s="32">
        <f t="shared" si="149"/>
        <v>0</v>
      </c>
      <c r="I299" s="32">
        <f t="shared" si="149"/>
        <v>0</v>
      </c>
      <c r="J299" s="32">
        <f t="shared" si="149"/>
        <v>0</v>
      </c>
      <c r="K299" s="32">
        <f t="shared" si="149"/>
        <v>0</v>
      </c>
      <c r="L299" s="32">
        <f t="shared" si="149"/>
        <v>0</v>
      </c>
      <c r="M299" s="32">
        <f t="shared" si="149"/>
        <v>0</v>
      </c>
      <c r="N299" s="32">
        <f t="shared" si="149"/>
        <v>0</v>
      </c>
      <c r="O299" s="32">
        <f t="shared" si="149"/>
        <v>0</v>
      </c>
      <c r="P299" s="32">
        <f t="shared" si="149"/>
        <v>0</v>
      </c>
      <c r="Q299" s="33">
        <f t="shared" si="149"/>
        <v>0</v>
      </c>
    </row>
    <row r="300" spans="1:17" s="27" customFormat="1" ht="12.6" hidden="1" customHeight="1" thickBot="1" x14ac:dyDescent="0.25">
      <c r="A300" s="34"/>
      <c r="B300" s="35" t="s">
        <v>11</v>
      </c>
      <c r="C300" s="36"/>
      <c r="D300" s="36"/>
      <c r="E300" s="37">
        <f t="shared" ref="E300:M300" si="150">SUM(E298:E299)</f>
        <v>423.39793103448278</v>
      </c>
      <c r="F300" s="37">
        <f t="shared" si="150"/>
        <v>365.05481569560055</v>
      </c>
      <c r="G300" s="37">
        <f t="shared" si="150"/>
        <v>343.56861184792217</v>
      </c>
      <c r="H300" s="37">
        <f t="shared" si="150"/>
        <v>1606.3965517241379</v>
      </c>
      <c r="I300" s="37">
        <f t="shared" si="150"/>
        <v>1380.8735632183912</v>
      </c>
      <c r="J300" s="37">
        <f t="shared" si="150"/>
        <v>1219.7857142857144</v>
      </c>
      <c r="K300" s="37">
        <f t="shared" si="150"/>
        <v>1098.969827586207</v>
      </c>
      <c r="L300" s="37">
        <f t="shared" si="150"/>
        <v>1005.0019157088124</v>
      </c>
      <c r="M300" s="37">
        <f t="shared" si="150"/>
        <v>929.82758620689651</v>
      </c>
      <c r="N300" s="37">
        <f>SUM(N298:N299)</f>
        <v>868.32131661441986</v>
      </c>
      <c r="O300" s="37">
        <f>SUM(O298:O299)</f>
        <v>817.06609195402302</v>
      </c>
      <c r="P300" s="37">
        <f t="shared" ref="P300:Q300" si="151">SUM(P298:P299)</f>
        <v>253.25862068965517</v>
      </c>
      <c r="Q300" s="38">
        <f t="shared" si="151"/>
        <v>0</v>
      </c>
    </row>
    <row r="301" spans="1:17" s="27" customFormat="1" ht="18.75" hidden="1" customHeight="1" thickBot="1" x14ac:dyDescent="0.25">
      <c r="A301" s="39" t="s">
        <v>63</v>
      </c>
      <c r="B301" s="40"/>
      <c r="C301" s="40"/>
      <c r="D301" s="40"/>
      <c r="E301" s="40"/>
    </row>
    <row r="302" spans="1:17" s="27" customFormat="1" ht="12.6" hidden="1" customHeight="1" x14ac:dyDescent="0.2">
      <c r="A302" s="206" t="s">
        <v>27</v>
      </c>
      <c r="B302" s="207"/>
      <c r="C302" s="207"/>
      <c r="D302" s="208"/>
      <c r="E302" s="6" t="s">
        <v>25</v>
      </c>
      <c r="F302" s="6" t="s">
        <v>64</v>
      </c>
      <c r="G302" s="6" t="s">
        <v>16</v>
      </c>
      <c r="H302" s="6" t="s">
        <v>65</v>
      </c>
      <c r="I302" s="6" t="s">
        <v>17</v>
      </c>
      <c r="J302" s="6" t="s">
        <v>66</v>
      </c>
      <c r="K302" s="7" t="s">
        <v>18</v>
      </c>
      <c r="L302" s="7" t="s">
        <v>67</v>
      </c>
      <c r="M302" s="7" t="s">
        <v>19</v>
      </c>
      <c r="N302" s="7" t="s">
        <v>68</v>
      </c>
      <c r="O302" s="7" t="s">
        <v>20</v>
      </c>
      <c r="P302" s="69" t="s">
        <v>12</v>
      </c>
      <c r="Q302" s="70" t="s">
        <v>13</v>
      </c>
    </row>
    <row r="303" spans="1:17" s="41" customFormat="1" ht="12.6" hidden="1" customHeight="1" x14ac:dyDescent="0.2">
      <c r="A303" s="71"/>
      <c r="B303" s="72" t="s">
        <v>24</v>
      </c>
      <c r="C303" s="187">
        <v>0.15</v>
      </c>
      <c r="D303" s="73"/>
      <c r="E303" s="177">
        <f>E$300/(1-$C303)</f>
        <v>498.11521298174443</v>
      </c>
      <c r="F303" s="177">
        <f t="shared" ref="F303:Q303" si="152">F$300/(1-$C303)</f>
        <v>429.4762537595301</v>
      </c>
      <c r="G303" s="177">
        <f t="shared" si="152"/>
        <v>404.19836687990846</v>
      </c>
      <c r="H303" s="177">
        <f t="shared" si="152"/>
        <v>1889.8782961460447</v>
      </c>
      <c r="I303" s="177">
        <f t="shared" si="152"/>
        <v>1624.5571331981073</v>
      </c>
      <c r="J303" s="177">
        <f t="shared" si="152"/>
        <v>1435.0420168067228</v>
      </c>
      <c r="K303" s="177">
        <f t="shared" si="152"/>
        <v>1292.9056795131846</v>
      </c>
      <c r="L303" s="177">
        <f t="shared" si="152"/>
        <v>1182.355194951544</v>
      </c>
      <c r="M303" s="177">
        <f t="shared" si="152"/>
        <v>1093.9148073022311</v>
      </c>
      <c r="N303" s="177">
        <f t="shared" si="152"/>
        <v>1021.5544901346116</v>
      </c>
      <c r="O303" s="177">
        <f t="shared" si="152"/>
        <v>961.25422582826241</v>
      </c>
      <c r="P303" s="91">
        <f t="shared" si="152"/>
        <v>297.95131845841786</v>
      </c>
      <c r="Q303" s="177">
        <f t="shared" si="152"/>
        <v>0</v>
      </c>
    </row>
    <row r="304" spans="1:17" s="41" customFormat="1" ht="12.6" hidden="1" customHeight="1" x14ac:dyDescent="0.2">
      <c r="A304" s="74"/>
      <c r="B304" s="75"/>
      <c r="C304" s="76"/>
      <c r="D304" s="76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</row>
    <row r="305" spans="1:17" s="42" customFormat="1" ht="12" hidden="1" thickBot="1" x14ac:dyDescent="0.25">
      <c r="B305" s="43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</row>
    <row r="306" spans="1:17" ht="12" hidden="1" thickBot="1" x14ac:dyDescent="0.25">
      <c r="A306" s="211" t="s">
        <v>33</v>
      </c>
      <c r="B306" s="212"/>
      <c r="C306" s="213"/>
      <c r="D306" s="213"/>
      <c r="E306" s="213"/>
      <c r="F306" s="213"/>
      <c r="G306" s="213"/>
      <c r="H306" s="213"/>
      <c r="I306" s="213"/>
      <c r="J306" s="213"/>
      <c r="K306" s="213"/>
      <c r="L306" s="213"/>
      <c r="M306" s="213"/>
      <c r="N306" s="213"/>
      <c r="O306" s="213"/>
      <c r="P306" s="213"/>
      <c r="Q306" s="194"/>
    </row>
    <row r="307" spans="1:17" s="52" customFormat="1" hidden="1" x14ac:dyDescent="0.2">
      <c r="A307" s="45" t="s">
        <v>14</v>
      </c>
      <c r="B307" s="46" t="s">
        <v>15</v>
      </c>
      <c r="C307" s="47" t="s">
        <v>2</v>
      </c>
      <c r="D307" s="48"/>
      <c r="E307" s="49" t="s">
        <v>26</v>
      </c>
      <c r="F307" s="49" t="s">
        <v>64</v>
      </c>
      <c r="G307" s="49" t="s">
        <v>16</v>
      </c>
      <c r="H307" s="50" t="s">
        <v>65</v>
      </c>
      <c r="I307" s="50" t="s">
        <v>17</v>
      </c>
      <c r="J307" s="49" t="s">
        <v>66</v>
      </c>
      <c r="K307" s="49" t="s">
        <v>18</v>
      </c>
      <c r="L307" s="50" t="s">
        <v>67</v>
      </c>
      <c r="M307" s="50" t="s">
        <v>19</v>
      </c>
      <c r="N307" s="49" t="s">
        <v>68</v>
      </c>
      <c r="O307" s="49" t="s">
        <v>20</v>
      </c>
      <c r="P307" s="49" t="s">
        <v>12</v>
      </c>
      <c r="Q307" s="51" t="s">
        <v>4</v>
      </c>
    </row>
    <row r="308" spans="1:17" s="52" customFormat="1" ht="12" hidden="1" thickBot="1" x14ac:dyDescent="0.25">
      <c r="A308" s="53"/>
      <c r="B308" s="196"/>
      <c r="C308" s="54" t="s">
        <v>21</v>
      </c>
      <c r="D308" s="55" t="s">
        <v>22</v>
      </c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 t="s">
        <v>21</v>
      </c>
      <c r="Q308" s="57"/>
    </row>
    <row r="309" spans="1:17" hidden="1" x14ac:dyDescent="0.2">
      <c r="A309" s="58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60"/>
    </row>
    <row r="310" spans="1:17" s="10" customFormat="1" ht="12.6" hidden="1" customHeight="1" x14ac:dyDescent="0.2">
      <c r="A310" s="140" t="s">
        <v>99</v>
      </c>
      <c r="B310" s="141"/>
      <c r="C310" s="142"/>
      <c r="D310" s="142"/>
      <c r="E310" s="63">
        <f>$D310/2</f>
        <v>0</v>
      </c>
      <c r="F310" s="63">
        <f t="shared" ref="F310:O323" si="153">$D310/2</f>
        <v>0</v>
      </c>
      <c r="G310" s="63">
        <f t="shared" si="153"/>
        <v>0</v>
      </c>
      <c r="H310" s="63">
        <f t="shared" si="153"/>
        <v>0</v>
      </c>
      <c r="I310" s="63">
        <f t="shared" si="153"/>
        <v>0</v>
      </c>
      <c r="J310" s="63">
        <f t="shared" si="153"/>
        <v>0</v>
      </c>
      <c r="K310" s="63">
        <f t="shared" si="153"/>
        <v>0</v>
      </c>
      <c r="L310" s="63">
        <f t="shared" si="153"/>
        <v>0</v>
      </c>
      <c r="M310" s="63">
        <f t="shared" si="153"/>
        <v>0</v>
      </c>
      <c r="N310" s="63">
        <f t="shared" si="153"/>
        <v>0</v>
      </c>
      <c r="O310" s="63">
        <f t="shared" si="153"/>
        <v>0</v>
      </c>
      <c r="P310" s="63">
        <f t="shared" ref="P310:P323" si="154">C310</f>
        <v>0</v>
      </c>
      <c r="Q310" s="64">
        <f t="shared" ref="Q310:Q323" si="155">C310-D310/2</f>
        <v>0</v>
      </c>
    </row>
    <row r="311" spans="1:17" s="10" customFormat="1" ht="12.6" hidden="1" customHeight="1" x14ac:dyDescent="0.2">
      <c r="A311" s="140" t="s">
        <v>100</v>
      </c>
      <c r="B311" s="141"/>
      <c r="C311" s="142"/>
      <c r="D311" s="142"/>
      <c r="E311" s="63">
        <f t="shared" ref="E311:E323" si="156">$D311/2</f>
        <v>0</v>
      </c>
      <c r="F311" s="63">
        <f t="shared" si="153"/>
        <v>0</v>
      </c>
      <c r="G311" s="63">
        <f t="shared" si="153"/>
        <v>0</v>
      </c>
      <c r="H311" s="63">
        <f t="shared" si="153"/>
        <v>0</v>
      </c>
      <c r="I311" s="63">
        <f t="shared" si="153"/>
        <v>0</v>
      </c>
      <c r="J311" s="63">
        <f t="shared" si="153"/>
        <v>0</v>
      </c>
      <c r="K311" s="63">
        <f t="shared" si="153"/>
        <v>0</v>
      </c>
      <c r="L311" s="63">
        <f t="shared" si="153"/>
        <v>0</v>
      </c>
      <c r="M311" s="63">
        <f t="shared" si="153"/>
        <v>0</v>
      </c>
      <c r="N311" s="63">
        <f t="shared" si="153"/>
        <v>0</v>
      </c>
      <c r="O311" s="63">
        <f t="shared" si="153"/>
        <v>0</v>
      </c>
      <c r="P311" s="63">
        <f t="shared" si="154"/>
        <v>0</v>
      </c>
      <c r="Q311" s="64">
        <f t="shared" si="155"/>
        <v>0</v>
      </c>
    </row>
    <row r="312" spans="1:17" s="10" customFormat="1" ht="12.6" hidden="1" customHeight="1" x14ac:dyDescent="0.2">
      <c r="A312" s="140" t="s">
        <v>101</v>
      </c>
      <c r="B312" s="141"/>
      <c r="C312" s="142"/>
      <c r="D312" s="142"/>
      <c r="E312" s="63">
        <f t="shared" si="156"/>
        <v>0</v>
      </c>
      <c r="F312" s="63">
        <f t="shared" si="153"/>
        <v>0</v>
      </c>
      <c r="G312" s="63">
        <f t="shared" si="153"/>
        <v>0</v>
      </c>
      <c r="H312" s="63">
        <f t="shared" si="153"/>
        <v>0</v>
      </c>
      <c r="I312" s="63">
        <f t="shared" si="153"/>
        <v>0</v>
      </c>
      <c r="J312" s="63">
        <f t="shared" si="153"/>
        <v>0</v>
      </c>
      <c r="K312" s="63">
        <f t="shared" si="153"/>
        <v>0</v>
      </c>
      <c r="L312" s="63">
        <f t="shared" si="153"/>
        <v>0</v>
      </c>
      <c r="M312" s="63">
        <f t="shared" si="153"/>
        <v>0</v>
      </c>
      <c r="N312" s="63">
        <f t="shared" si="153"/>
        <v>0</v>
      </c>
      <c r="O312" s="63">
        <f t="shared" si="153"/>
        <v>0</v>
      </c>
      <c r="P312" s="63">
        <f t="shared" si="154"/>
        <v>0</v>
      </c>
      <c r="Q312" s="64">
        <f t="shared" si="155"/>
        <v>0</v>
      </c>
    </row>
    <row r="313" spans="1:17" s="10" customFormat="1" ht="12.6" hidden="1" customHeight="1" x14ac:dyDescent="0.2">
      <c r="A313" s="140" t="s">
        <v>102</v>
      </c>
      <c r="B313" s="141"/>
      <c r="C313" s="142"/>
      <c r="D313" s="142"/>
      <c r="E313" s="63">
        <f t="shared" si="156"/>
        <v>0</v>
      </c>
      <c r="F313" s="63">
        <f t="shared" si="153"/>
        <v>0</v>
      </c>
      <c r="G313" s="63">
        <f t="shared" si="153"/>
        <v>0</v>
      </c>
      <c r="H313" s="63">
        <f t="shared" si="153"/>
        <v>0</v>
      </c>
      <c r="I313" s="63">
        <f t="shared" si="153"/>
        <v>0</v>
      </c>
      <c r="J313" s="63">
        <f t="shared" si="153"/>
        <v>0</v>
      </c>
      <c r="K313" s="63">
        <f t="shared" si="153"/>
        <v>0</v>
      </c>
      <c r="L313" s="63">
        <f t="shared" si="153"/>
        <v>0</v>
      </c>
      <c r="M313" s="63">
        <f t="shared" si="153"/>
        <v>0</v>
      </c>
      <c r="N313" s="63">
        <f t="shared" si="153"/>
        <v>0</v>
      </c>
      <c r="O313" s="63">
        <f t="shared" si="153"/>
        <v>0</v>
      </c>
      <c r="P313" s="63">
        <f t="shared" si="154"/>
        <v>0</v>
      </c>
      <c r="Q313" s="64">
        <f t="shared" si="155"/>
        <v>0</v>
      </c>
    </row>
    <row r="314" spans="1:17" s="10" customFormat="1" ht="12.6" hidden="1" customHeight="1" x14ac:dyDescent="0.2">
      <c r="A314" s="140" t="s">
        <v>103</v>
      </c>
      <c r="B314" s="141"/>
      <c r="C314" s="142"/>
      <c r="D314" s="142"/>
      <c r="E314" s="63">
        <f t="shared" si="156"/>
        <v>0</v>
      </c>
      <c r="F314" s="63">
        <f t="shared" si="153"/>
        <v>0</v>
      </c>
      <c r="G314" s="63">
        <f t="shared" si="153"/>
        <v>0</v>
      </c>
      <c r="H314" s="63">
        <f t="shared" si="153"/>
        <v>0</v>
      </c>
      <c r="I314" s="63">
        <f t="shared" si="153"/>
        <v>0</v>
      </c>
      <c r="J314" s="63">
        <f t="shared" si="153"/>
        <v>0</v>
      </c>
      <c r="K314" s="63">
        <f t="shared" si="153"/>
        <v>0</v>
      </c>
      <c r="L314" s="63">
        <f t="shared" si="153"/>
        <v>0</v>
      </c>
      <c r="M314" s="63">
        <f t="shared" si="153"/>
        <v>0</v>
      </c>
      <c r="N314" s="63">
        <f t="shared" si="153"/>
        <v>0</v>
      </c>
      <c r="O314" s="63">
        <f t="shared" si="153"/>
        <v>0</v>
      </c>
      <c r="P314" s="63">
        <f t="shared" si="154"/>
        <v>0</v>
      </c>
      <c r="Q314" s="64">
        <f t="shared" si="155"/>
        <v>0</v>
      </c>
    </row>
    <row r="315" spans="1:17" s="10" customFormat="1" ht="12.6" hidden="1" customHeight="1" x14ac:dyDescent="0.2">
      <c r="A315" s="140" t="s">
        <v>104</v>
      </c>
      <c r="B315" s="141"/>
      <c r="C315" s="142"/>
      <c r="D315" s="142"/>
      <c r="E315" s="63">
        <f t="shared" si="156"/>
        <v>0</v>
      </c>
      <c r="F315" s="63">
        <f t="shared" si="153"/>
        <v>0</v>
      </c>
      <c r="G315" s="63">
        <f t="shared" si="153"/>
        <v>0</v>
      </c>
      <c r="H315" s="63">
        <f t="shared" si="153"/>
        <v>0</v>
      </c>
      <c r="I315" s="63">
        <f t="shared" si="153"/>
        <v>0</v>
      </c>
      <c r="J315" s="63">
        <f t="shared" si="153"/>
        <v>0</v>
      </c>
      <c r="K315" s="63">
        <f t="shared" si="153"/>
        <v>0</v>
      </c>
      <c r="L315" s="63">
        <f t="shared" si="153"/>
        <v>0</v>
      </c>
      <c r="M315" s="63">
        <f t="shared" si="153"/>
        <v>0</v>
      </c>
      <c r="N315" s="63">
        <f t="shared" si="153"/>
        <v>0</v>
      </c>
      <c r="O315" s="63">
        <f t="shared" si="153"/>
        <v>0</v>
      </c>
      <c r="P315" s="63">
        <f t="shared" si="154"/>
        <v>0</v>
      </c>
      <c r="Q315" s="64">
        <f t="shared" si="155"/>
        <v>0</v>
      </c>
    </row>
    <row r="316" spans="1:17" s="10" customFormat="1" ht="12.6" hidden="1" customHeight="1" x14ac:dyDescent="0.2">
      <c r="A316" s="140" t="s">
        <v>105</v>
      </c>
      <c r="B316" s="141"/>
      <c r="C316" s="142"/>
      <c r="D316" s="142"/>
      <c r="E316" s="63">
        <f t="shared" si="156"/>
        <v>0</v>
      </c>
      <c r="F316" s="63">
        <f t="shared" si="153"/>
        <v>0</v>
      </c>
      <c r="G316" s="63">
        <f t="shared" si="153"/>
        <v>0</v>
      </c>
      <c r="H316" s="63">
        <f t="shared" si="153"/>
        <v>0</v>
      </c>
      <c r="I316" s="63">
        <f t="shared" si="153"/>
        <v>0</v>
      </c>
      <c r="J316" s="63">
        <f t="shared" si="153"/>
        <v>0</v>
      </c>
      <c r="K316" s="63">
        <f t="shared" si="153"/>
        <v>0</v>
      </c>
      <c r="L316" s="63">
        <f t="shared" si="153"/>
        <v>0</v>
      </c>
      <c r="M316" s="63">
        <f t="shared" si="153"/>
        <v>0</v>
      </c>
      <c r="N316" s="63">
        <f t="shared" si="153"/>
        <v>0</v>
      </c>
      <c r="O316" s="63">
        <f t="shared" si="153"/>
        <v>0</v>
      </c>
      <c r="P316" s="63">
        <f t="shared" si="154"/>
        <v>0</v>
      </c>
      <c r="Q316" s="64">
        <f t="shared" si="155"/>
        <v>0</v>
      </c>
    </row>
    <row r="317" spans="1:17" s="10" customFormat="1" ht="12.6" hidden="1" customHeight="1" x14ac:dyDescent="0.2">
      <c r="A317" s="140" t="s">
        <v>106</v>
      </c>
      <c r="B317" s="141"/>
      <c r="C317" s="142"/>
      <c r="D317" s="142"/>
      <c r="E317" s="63">
        <f t="shared" si="156"/>
        <v>0</v>
      </c>
      <c r="F317" s="63">
        <f t="shared" si="153"/>
        <v>0</v>
      </c>
      <c r="G317" s="63">
        <f t="shared" si="153"/>
        <v>0</v>
      </c>
      <c r="H317" s="63">
        <f t="shared" si="153"/>
        <v>0</v>
      </c>
      <c r="I317" s="63">
        <f t="shared" si="153"/>
        <v>0</v>
      </c>
      <c r="J317" s="63">
        <f t="shared" si="153"/>
        <v>0</v>
      </c>
      <c r="K317" s="63">
        <f t="shared" si="153"/>
        <v>0</v>
      </c>
      <c r="L317" s="63">
        <f t="shared" si="153"/>
        <v>0</v>
      </c>
      <c r="M317" s="63">
        <f t="shared" si="153"/>
        <v>0</v>
      </c>
      <c r="N317" s="63">
        <f t="shared" si="153"/>
        <v>0</v>
      </c>
      <c r="O317" s="63">
        <f t="shared" si="153"/>
        <v>0</v>
      </c>
      <c r="P317" s="63">
        <f t="shared" si="154"/>
        <v>0</v>
      </c>
      <c r="Q317" s="64">
        <f t="shared" si="155"/>
        <v>0</v>
      </c>
    </row>
    <row r="318" spans="1:17" s="10" customFormat="1" ht="12.6" hidden="1" customHeight="1" x14ac:dyDescent="0.2">
      <c r="A318" s="140" t="s">
        <v>107</v>
      </c>
      <c r="B318" s="141"/>
      <c r="C318" s="142"/>
      <c r="D318" s="142"/>
      <c r="E318" s="63">
        <f t="shared" si="156"/>
        <v>0</v>
      </c>
      <c r="F318" s="63">
        <f t="shared" si="153"/>
        <v>0</v>
      </c>
      <c r="G318" s="63">
        <f t="shared" si="153"/>
        <v>0</v>
      </c>
      <c r="H318" s="63">
        <f t="shared" si="153"/>
        <v>0</v>
      </c>
      <c r="I318" s="63">
        <f t="shared" si="153"/>
        <v>0</v>
      </c>
      <c r="J318" s="63">
        <f t="shared" si="153"/>
        <v>0</v>
      </c>
      <c r="K318" s="63">
        <f t="shared" si="153"/>
        <v>0</v>
      </c>
      <c r="L318" s="63">
        <f t="shared" si="153"/>
        <v>0</v>
      </c>
      <c r="M318" s="63">
        <f t="shared" si="153"/>
        <v>0</v>
      </c>
      <c r="N318" s="63">
        <f t="shared" si="153"/>
        <v>0</v>
      </c>
      <c r="O318" s="63">
        <f t="shared" si="153"/>
        <v>0</v>
      </c>
      <c r="P318" s="63">
        <f t="shared" si="154"/>
        <v>0</v>
      </c>
      <c r="Q318" s="64">
        <f t="shared" si="155"/>
        <v>0</v>
      </c>
    </row>
    <row r="319" spans="1:17" s="10" customFormat="1" ht="12.6" hidden="1" customHeight="1" x14ac:dyDescent="0.2">
      <c r="A319" s="140" t="s">
        <v>108</v>
      </c>
      <c r="B319" s="141"/>
      <c r="C319" s="142"/>
      <c r="D319" s="142"/>
      <c r="E319" s="63">
        <f t="shared" si="156"/>
        <v>0</v>
      </c>
      <c r="F319" s="63">
        <f t="shared" si="153"/>
        <v>0</v>
      </c>
      <c r="G319" s="63">
        <f t="shared" si="153"/>
        <v>0</v>
      </c>
      <c r="H319" s="63">
        <f t="shared" si="153"/>
        <v>0</v>
      </c>
      <c r="I319" s="63">
        <f t="shared" si="153"/>
        <v>0</v>
      </c>
      <c r="J319" s="63">
        <f t="shared" si="153"/>
        <v>0</v>
      </c>
      <c r="K319" s="63">
        <f t="shared" si="153"/>
        <v>0</v>
      </c>
      <c r="L319" s="63">
        <f t="shared" si="153"/>
        <v>0</v>
      </c>
      <c r="M319" s="63">
        <f t="shared" si="153"/>
        <v>0</v>
      </c>
      <c r="N319" s="63">
        <f t="shared" si="153"/>
        <v>0</v>
      </c>
      <c r="O319" s="63">
        <f t="shared" si="153"/>
        <v>0</v>
      </c>
      <c r="P319" s="63">
        <f t="shared" si="154"/>
        <v>0</v>
      </c>
      <c r="Q319" s="64">
        <f t="shared" si="155"/>
        <v>0</v>
      </c>
    </row>
    <row r="320" spans="1:17" s="10" customFormat="1" ht="12.6" hidden="1" customHeight="1" x14ac:dyDescent="0.2">
      <c r="A320" s="140" t="s">
        <v>109</v>
      </c>
      <c r="B320" s="141"/>
      <c r="C320" s="142"/>
      <c r="D320" s="142"/>
      <c r="E320" s="63">
        <f t="shared" si="156"/>
        <v>0</v>
      </c>
      <c r="F320" s="63">
        <f t="shared" si="153"/>
        <v>0</v>
      </c>
      <c r="G320" s="63">
        <f t="shared" si="153"/>
        <v>0</v>
      </c>
      <c r="H320" s="63">
        <f t="shared" si="153"/>
        <v>0</v>
      </c>
      <c r="I320" s="63">
        <f t="shared" si="153"/>
        <v>0</v>
      </c>
      <c r="J320" s="63">
        <f t="shared" si="153"/>
        <v>0</v>
      </c>
      <c r="K320" s="63">
        <f t="shared" si="153"/>
        <v>0</v>
      </c>
      <c r="L320" s="63">
        <f t="shared" si="153"/>
        <v>0</v>
      </c>
      <c r="M320" s="63">
        <f t="shared" si="153"/>
        <v>0</v>
      </c>
      <c r="N320" s="63">
        <f t="shared" si="153"/>
        <v>0</v>
      </c>
      <c r="O320" s="63">
        <f t="shared" si="153"/>
        <v>0</v>
      </c>
      <c r="P320" s="63">
        <f t="shared" si="154"/>
        <v>0</v>
      </c>
      <c r="Q320" s="64">
        <f t="shared" si="155"/>
        <v>0</v>
      </c>
    </row>
    <row r="321" spans="1:17" s="10" customFormat="1" ht="12.6" hidden="1" customHeight="1" x14ac:dyDescent="0.2">
      <c r="A321" s="140" t="s">
        <v>110</v>
      </c>
      <c r="B321" s="141"/>
      <c r="C321" s="142"/>
      <c r="D321" s="142"/>
      <c r="E321" s="63">
        <f t="shared" si="156"/>
        <v>0</v>
      </c>
      <c r="F321" s="63">
        <f t="shared" si="153"/>
        <v>0</v>
      </c>
      <c r="G321" s="63">
        <f t="shared" si="153"/>
        <v>0</v>
      </c>
      <c r="H321" s="63">
        <f t="shared" si="153"/>
        <v>0</v>
      </c>
      <c r="I321" s="63">
        <f t="shared" si="153"/>
        <v>0</v>
      </c>
      <c r="J321" s="63">
        <f t="shared" si="153"/>
        <v>0</v>
      </c>
      <c r="K321" s="63">
        <f t="shared" si="153"/>
        <v>0</v>
      </c>
      <c r="L321" s="63">
        <f t="shared" si="153"/>
        <v>0</v>
      </c>
      <c r="M321" s="63">
        <f t="shared" si="153"/>
        <v>0</v>
      </c>
      <c r="N321" s="63">
        <f t="shared" si="153"/>
        <v>0</v>
      </c>
      <c r="O321" s="63">
        <f t="shared" si="153"/>
        <v>0</v>
      </c>
      <c r="P321" s="63">
        <f t="shared" si="154"/>
        <v>0</v>
      </c>
      <c r="Q321" s="64">
        <f t="shared" si="155"/>
        <v>0</v>
      </c>
    </row>
    <row r="322" spans="1:17" s="10" customFormat="1" ht="12.6" hidden="1" customHeight="1" x14ac:dyDescent="0.2">
      <c r="A322" s="140" t="s">
        <v>111</v>
      </c>
      <c r="B322" s="141"/>
      <c r="C322" s="142"/>
      <c r="D322" s="142"/>
      <c r="E322" s="63">
        <f t="shared" si="156"/>
        <v>0</v>
      </c>
      <c r="F322" s="63">
        <f t="shared" si="153"/>
        <v>0</v>
      </c>
      <c r="G322" s="63">
        <f t="shared" si="153"/>
        <v>0</v>
      </c>
      <c r="H322" s="63">
        <f t="shared" si="153"/>
        <v>0</v>
      </c>
      <c r="I322" s="63">
        <f t="shared" si="153"/>
        <v>0</v>
      </c>
      <c r="J322" s="63">
        <f t="shared" si="153"/>
        <v>0</v>
      </c>
      <c r="K322" s="63">
        <f t="shared" si="153"/>
        <v>0</v>
      </c>
      <c r="L322" s="63">
        <f t="shared" si="153"/>
        <v>0</v>
      </c>
      <c r="M322" s="63">
        <f t="shared" si="153"/>
        <v>0</v>
      </c>
      <c r="N322" s="63">
        <f t="shared" si="153"/>
        <v>0</v>
      </c>
      <c r="O322" s="63">
        <f t="shared" si="153"/>
        <v>0</v>
      </c>
      <c r="P322" s="63">
        <f t="shared" si="154"/>
        <v>0</v>
      </c>
      <c r="Q322" s="64">
        <f t="shared" si="155"/>
        <v>0</v>
      </c>
    </row>
    <row r="323" spans="1:17" s="10" customFormat="1" ht="12.6" hidden="1" customHeight="1" x14ac:dyDescent="0.2">
      <c r="A323" s="140" t="s">
        <v>112</v>
      </c>
      <c r="B323" s="141"/>
      <c r="C323" s="142"/>
      <c r="D323" s="142"/>
      <c r="E323" s="63">
        <f t="shared" si="156"/>
        <v>0</v>
      </c>
      <c r="F323" s="63">
        <f t="shared" si="153"/>
        <v>0</v>
      </c>
      <c r="G323" s="63">
        <f t="shared" si="153"/>
        <v>0</v>
      </c>
      <c r="H323" s="63">
        <f t="shared" si="153"/>
        <v>0</v>
      </c>
      <c r="I323" s="63">
        <f t="shared" si="153"/>
        <v>0</v>
      </c>
      <c r="J323" s="63">
        <f t="shared" si="153"/>
        <v>0</v>
      </c>
      <c r="K323" s="63">
        <f t="shared" si="153"/>
        <v>0</v>
      </c>
      <c r="L323" s="63">
        <f t="shared" si="153"/>
        <v>0</v>
      </c>
      <c r="M323" s="63">
        <f t="shared" si="153"/>
        <v>0</v>
      </c>
      <c r="N323" s="63">
        <f t="shared" si="153"/>
        <v>0</v>
      </c>
      <c r="O323" s="63">
        <f t="shared" si="153"/>
        <v>0</v>
      </c>
      <c r="P323" s="63">
        <f t="shared" si="154"/>
        <v>0</v>
      </c>
      <c r="Q323" s="64">
        <f t="shared" si="155"/>
        <v>0</v>
      </c>
    </row>
    <row r="324" spans="1:17" s="10" customFormat="1" ht="12.6" hidden="1" customHeight="1" thickBot="1" x14ac:dyDescent="0.25">
      <c r="A324" s="65"/>
      <c r="B324" s="66" t="s">
        <v>23</v>
      </c>
      <c r="C324" s="67"/>
      <c r="D324" s="67"/>
      <c r="E324" s="68">
        <f>SUM(E309:E323)</f>
        <v>0</v>
      </c>
      <c r="F324" s="68">
        <f t="shared" ref="F324" si="157">SUM(F309:F323)</f>
        <v>0</v>
      </c>
      <c r="G324" s="68">
        <f t="shared" ref="G324" si="158">SUM(G309:G323)</f>
        <v>0</v>
      </c>
      <c r="H324" s="68">
        <f t="shared" ref="H324" si="159">SUM(H309:H323)</f>
        <v>0</v>
      </c>
      <c r="I324" s="68">
        <f t="shared" ref="I324" si="160">SUM(I309:I323)</f>
        <v>0</v>
      </c>
      <c r="J324" s="68">
        <f t="shared" ref="J324" si="161">SUM(J309:J323)</f>
        <v>0</v>
      </c>
      <c r="K324" s="68">
        <f t="shared" ref="K324" si="162">SUM(K309:K323)</f>
        <v>0</v>
      </c>
      <c r="L324" s="68">
        <f t="shared" ref="L324" si="163">SUM(L309:L323)</f>
        <v>0</v>
      </c>
      <c r="M324" s="68">
        <f t="shared" ref="M324" si="164">SUM(M309:M323)</f>
        <v>0</v>
      </c>
      <c r="N324" s="68">
        <f t="shared" ref="N324" si="165">SUM(N309:N323)</f>
        <v>0</v>
      </c>
      <c r="O324" s="68">
        <f t="shared" ref="O324" si="166">SUM(O309:O323)</f>
        <v>0</v>
      </c>
      <c r="P324" s="68">
        <f t="shared" ref="P324" si="167">SUM(P309:P323)</f>
        <v>0</v>
      </c>
      <c r="Q324" s="68">
        <f t="shared" ref="Q324" si="168">SUM(Q309:Q323)</f>
        <v>0</v>
      </c>
    </row>
    <row r="325" spans="1:17" hidden="1" x14ac:dyDescent="0.2"/>
    <row r="326" spans="1:17" s="27" customFormat="1" ht="12.6" hidden="1" customHeight="1" x14ac:dyDescent="0.2">
      <c r="A326" s="29"/>
      <c r="B326" s="30" t="s">
        <v>9</v>
      </c>
      <c r="C326" s="31"/>
      <c r="D326" s="31"/>
      <c r="E326" s="32">
        <f>E$185</f>
        <v>423.39793103448278</v>
      </c>
      <c r="F326" s="32">
        <f t="shared" ref="F326:Q326" si="169">F$185</f>
        <v>365.05481569560055</v>
      </c>
      <c r="G326" s="32">
        <f t="shared" si="169"/>
        <v>343.56861184792217</v>
      </c>
      <c r="H326" s="32">
        <f t="shared" si="169"/>
        <v>1606.3965517241379</v>
      </c>
      <c r="I326" s="32">
        <f t="shared" si="169"/>
        <v>1380.8735632183912</v>
      </c>
      <c r="J326" s="32">
        <f t="shared" si="169"/>
        <v>1219.7857142857144</v>
      </c>
      <c r="K326" s="32">
        <f t="shared" si="169"/>
        <v>1098.969827586207</v>
      </c>
      <c r="L326" s="32">
        <f t="shared" si="169"/>
        <v>1005.0019157088124</v>
      </c>
      <c r="M326" s="32">
        <f t="shared" si="169"/>
        <v>929.82758620689651</v>
      </c>
      <c r="N326" s="32">
        <f t="shared" si="169"/>
        <v>868.32131661441986</v>
      </c>
      <c r="O326" s="32">
        <f t="shared" si="169"/>
        <v>817.06609195402302</v>
      </c>
      <c r="P326" s="32">
        <f t="shared" si="169"/>
        <v>253.25862068965517</v>
      </c>
      <c r="Q326" s="32">
        <f t="shared" si="169"/>
        <v>0</v>
      </c>
    </row>
    <row r="327" spans="1:17" s="27" customFormat="1" ht="12.6" hidden="1" customHeight="1" x14ac:dyDescent="0.2">
      <c r="A327" s="29"/>
      <c r="B327" s="30" t="s">
        <v>10</v>
      </c>
      <c r="C327" s="31"/>
      <c r="D327" s="31"/>
      <c r="E327" s="32">
        <f>E352</f>
        <v>0</v>
      </c>
      <c r="F327" s="32">
        <f t="shared" ref="F327:Q327" si="170">F352</f>
        <v>0</v>
      </c>
      <c r="G327" s="32">
        <f t="shared" si="170"/>
        <v>0</v>
      </c>
      <c r="H327" s="32">
        <f t="shared" si="170"/>
        <v>0</v>
      </c>
      <c r="I327" s="32">
        <f t="shared" si="170"/>
        <v>0</v>
      </c>
      <c r="J327" s="32">
        <f t="shared" si="170"/>
        <v>0</v>
      </c>
      <c r="K327" s="32">
        <f t="shared" si="170"/>
        <v>0</v>
      </c>
      <c r="L327" s="32">
        <f t="shared" si="170"/>
        <v>0</v>
      </c>
      <c r="M327" s="32">
        <f t="shared" si="170"/>
        <v>0</v>
      </c>
      <c r="N327" s="32">
        <f t="shared" si="170"/>
        <v>0</v>
      </c>
      <c r="O327" s="32">
        <f t="shared" si="170"/>
        <v>0</v>
      </c>
      <c r="P327" s="32">
        <f t="shared" si="170"/>
        <v>0</v>
      </c>
      <c r="Q327" s="33">
        <f t="shared" si="170"/>
        <v>0</v>
      </c>
    </row>
    <row r="328" spans="1:17" s="27" customFormat="1" ht="12.6" hidden="1" customHeight="1" thickBot="1" x14ac:dyDescent="0.25">
      <c r="A328" s="34"/>
      <c r="B328" s="35" t="s">
        <v>11</v>
      </c>
      <c r="C328" s="36"/>
      <c r="D328" s="36"/>
      <c r="E328" s="37">
        <f>SUM(E326:E327)</f>
        <v>423.39793103448278</v>
      </c>
      <c r="F328" s="37">
        <f t="shared" ref="F328:M328" si="171">SUM(F326:F327)</f>
        <v>365.05481569560055</v>
      </c>
      <c r="G328" s="37">
        <f t="shared" si="171"/>
        <v>343.56861184792217</v>
      </c>
      <c r="H328" s="37">
        <f t="shared" si="171"/>
        <v>1606.3965517241379</v>
      </c>
      <c r="I328" s="37">
        <f t="shared" si="171"/>
        <v>1380.8735632183912</v>
      </c>
      <c r="J328" s="37">
        <f t="shared" si="171"/>
        <v>1219.7857142857144</v>
      </c>
      <c r="K328" s="37">
        <f t="shared" si="171"/>
        <v>1098.969827586207</v>
      </c>
      <c r="L328" s="37">
        <f t="shared" si="171"/>
        <v>1005.0019157088124</v>
      </c>
      <c r="M328" s="37">
        <f t="shared" si="171"/>
        <v>929.82758620689651</v>
      </c>
      <c r="N328" s="37">
        <f>SUM(N326:N327)</f>
        <v>868.32131661441986</v>
      </c>
      <c r="O328" s="37">
        <f>SUM(O326:O327)</f>
        <v>817.06609195402302</v>
      </c>
      <c r="P328" s="37">
        <f t="shared" ref="P328:Q328" si="172">SUM(P326:P327)</f>
        <v>253.25862068965517</v>
      </c>
      <c r="Q328" s="38">
        <f t="shared" si="172"/>
        <v>0</v>
      </c>
    </row>
    <row r="329" spans="1:17" s="27" customFormat="1" ht="18.75" hidden="1" customHeight="1" thickBot="1" x14ac:dyDescent="0.25">
      <c r="A329" s="39" t="s">
        <v>63</v>
      </c>
      <c r="B329" s="40"/>
      <c r="C329" s="40"/>
      <c r="D329" s="40"/>
      <c r="E329" s="40"/>
    </row>
    <row r="330" spans="1:17" s="27" customFormat="1" ht="12.6" hidden="1" customHeight="1" x14ac:dyDescent="0.2">
      <c r="A330" s="206" t="s">
        <v>27</v>
      </c>
      <c r="B330" s="207"/>
      <c r="C330" s="207"/>
      <c r="D330" s="208"/>
      <c r="E330" s="6" t="s">
        <v>25</v>
      </c>
      <c r="F330" s="6" t="s">
        <v>64</v>
      </c>
      <c r="G330" s="6" t="s">
        <v>16</v>
      </c>
      <c r="H330" s="6" t="s">
        <v>65</v>
      </c>
      <c r="I330" s="6" t="s">
        <v>17</v>
      </c>
      <c r="J330" s="6" t="s">
        <v>66</v>
      </c>
      <c r="K330" s="7" t="s">
        <v>18</v>
      </c>
      <c r="L330" s="7" t="s">
        <v>67</v>
      </c>
      <c r="M330" s="7" t="s">
        <v>19</v>
      </c>
      <c r="N330" s="7" t="s">
        <v>68</v>
      </c>
      <c r="O330" s="7" t="s">
        <v>20</v>
      </c>
      <c r="P330" s="69" t="s">
        <v>12</v>
      </c>
      <c r="Q330" s="70" t="s">
        <v>13</v>
      </c>
    </row>
    <row r="331" spans="1:17" s="41" customFormat="1" ht="12.6" hidden="1" customHeight="1" x14ac:dyDescent="0.2">
      <c r="A331" s="71"/>
      <c r="B331" s="72" t="s">
        <v>24</v>
      </c>
      <c r="C331" s="187">
        <v>0.15</v>
      </c>
      <c r="D331" s="73"/>
      <c r="E331" s="177">
        <f>E$328/(1-$C331)</f>
        <v>498.11521298174443</v>
      </c>
      <c r="F331" s="177">
        <f t="shared" ref="F331:Q331" si="173">F$328/(1-$C331)</f>
        <v>429.4762537595301</v>
      </c>
      <c r="G331" s="177">
        <f t="shared" si="173"/>
        <v>404.19836687990846</v>
      </c>
      <c r="H331" s="177">
        <f t="shared" si="173"/>
        <v>1889.8782961460447</v>
      </c>
      <c r="I331" s="177">
        <f t="shared" si="173"/>
        <v>1624.5571331981073</v>
      </c>
      <c r="J331" s="177">
        <f t="shared" si="173"/>
        <v>1435.0420168067228</v>
      </c>
      <c r="K331" s="177">
        <f t="shared" si="173"/>
        <v>1292.9056795131846</v>
      </c>
      <c r="L331" s="177">
        <f t="shared" si="173"/>
        <v>1182.355194951544</v>
      </c>
      <c r="M331" s="177">
        <f t="shared" si="173"/>
        <v>1093.9148073022311</v>
      </c>
      <c r="N331" s="177">
        <f t="shared" si="173"/>
        <v>1021.5544901346116</v>
      </c>
      <c r="O331" s="177">
        <f t="shared" si="173"/>
        <v>961.25422582826241</v>
      </c>
      <c r="P331" s="91">
        <f t="shared" si="173"/>
        <v>297.95131845841786</v>
      </c>
      <c r="Q331" s="177">
        <f t="shared" si="173"/>
        <v>0</v>
      </c>
    </row>
    <row r="332" spans="1:17" s="41" customFormat="1" ht="12.6" hidden="1" customHeight="1" x14ac:dyDescent="0.2">
      <c r="A332" s="74"/>
      <c r="B332" s="75"/>
      <c r="C332" s="76"/>
      <c r="D332" s="76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</row>
    <row r="333" spans="1:17" s="42" customFormat="1" ht="12" hidden="1" thickBot="1" x14ac:dyDescent="0.25">
      <c r="B333" s="43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</row>
    <row r="334" spans="1:17" ht="12" hidden="1" thickBot="1" x14ac:dyDescent="0.25">
      <c r="A334" s="211" t="s">
        <v>98</v>
      </c>
      <c r="B334" s="212"/>
      <c r="C334" s="213"/>
      <c r="D334" s="213"/>
      <c r="E334" s="213"/>
      <c r="F334" s="213"/>
      <c r="G334" s="213"/>
      <c r="H334" s="213"/>
      <c r="I334" s="213"/>
      <c r="J334" s="213"/>
      <c r="K334" s="213"/>
      <c r="L334" s="213"/>
      <c r="M334" s="213"/>
      <c r="N334" s="213"/>
      <c r="O334" s="213"/>
      <c r="P334" s="213"/>
      <c r="Q334" s="194"/>
    </row>
    <row r="335" spans="1:17" s="52" customFormat="1" hidden="1" x14ac:dyDescent="0.2">
      <c r="A335" s="45" t="s">
        <v>14</v>
      </c>
      <c r="B335" s="46" t="s">
        <v>15</v>
      </c>
      <c r="C335" s="47" t="s">
        <v>2</v>
      </c>
      <c r="D335" s="48"/>
      <c r="E335" s="49" t="s">
        <v>26</v>
      </c>
      <c r="F335" s="49" t="s">
        <v>64</v>
      </c>
      <c r="G335" s="49" t="s">
        <v>16</v>
      </c>
      <c r="H335" s="50" t="s">
        <v>65</v>
      </c>
      <c r="I335" s="50" t="s">
        <v>17</v>
      </c>
      <c r="J335" s="49" t="s">
        <v>66</v>
      </c>
      <c r="K335" s="49" t="s">
        <v>18</v>
      </c>
      <c r="L335" s="50" t="s">
        <v>67</v>
      </c>
      <c r="M335" s="50" t="s">
        <v>19</v>
      </c>
      <c r="N335" s="49" t="s">
        <v>68</v>
      </c>
      <c r="O335" s="49" t="s">
        <v>20</v>
      </c>
      <c r="P335" s="49" t="s">
        <v>12</v>
      </c>
      <c r="Q335" s="51" t="s">
        <v>4</v>
      </c>
    </row>
    <row r="336" spans="1:17" s="52" customFormat="1" ht="12" hidden="1" thickBot="1" x14ac:dyDescent="0.25">
      <c r="A336" s="53"/>
      <c r="B336" s="196"/>
      <c r="C336" s="54" t="s">
        <v>21</v>
      </c>
      <c r="D336" s="55" t="s">
        <v>22</v>
      </c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 t="s">
        <v>21</v>
      </c>
      <c r="Q336" s="57"/>
    </row>
    <row r="337" spans="1:17" hidden="1" x14ac:dyDescent="0.2">
      <c r="A337" s="58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60"/>
    </row>
    <row r="338" spans="1:17" s="10" customFormat="1" ht="12.6" hidden="1" customHeight="1" x14ac:dyDescent="0.2">
      <c r="A338" s="140" t="s">
        <v>99</v>
      </c>
      <c r="B338" s="141"/>
      <c r="C338" s="142"/>
      <c r="D338" s="142"/>
      <c r="E338" s="63">
        <f>$D338/2</f>
        <v>0</v>
      </c>
      <c r="F338" s="63">
        <f t="shared" ref="F338:O351" si="174">$D338/2</f>
        <v>0</v>
      </c>
      <c r="G338" s="63">
        <f t="shared" si="174"/>
        <v>0</v>
      </c>
      <c r="H338" s="63">
        <f t="shared" si="174"/>
        <v>0</v>
      </c>
      <c r="I338" s="63">
        <f t="shared" si="174"/>
        <v>0</v>
      </c>
      <c r="J338" s="63">
        <f t="shared" si="174"/>
        <v>0</v>
      </c>
      <c r="K338" s="63">
        <f t="shared" si="174"/>
        <v>0</v>
      </c>
      <c r="L338" s="63">
        <f t="shared" si="174"/>
        <v>0</v>
      </c>
      <c r="M338" s="63">
        <f t="shared" si="174"/>
        <v>0</v>
      </c>
      <c r="N338" s="63">
        <f t="shared" si="174"/>
        <v>0</v>
      </c>
      <c r="O338" s="63">
        <f t="shared" si="174"/>
        <v>0</v>
      </c>
      <c r="P338" s="63">
        <f t="shared" ref="P338:P351" si="175">C338</f>
        <v>0</v>
      </c>
      <c r="Q338" s="64">
        <f t="shared" ref="Q338:Q351" si="176">C338-D338/2</f>
        <v>0</v>
      </c>
    </row>
    <row r="339" spans="1:17" s="10" customFormat="1" ht="12.6" hidden="1" customHeight="1" x14ac:dyDescent="0.2">
      <c r="A339" s="140" t="s">
        <v>100</v>
      </c>
      <c r="B339" s="141"/>
      <c r="C339" s="142"/>
      <c r="D339" s="142"/>
      <c r="E339" s="63">
        <f t="shared" ref="E339:E351" si="177">$D339/2</f>
        <v>0</v>
      </c>
      <c r="F339" s="63">
        <f t="shared" si="174"/>
        <v>0</v>
      </c>
      <c r="G339" s="63">
        <f t="shared" si="174"/>
        <v>0</v>
      </c>
      <c r="H339" s="63">
        <f t="shared" si="174"/>
        <v>0</v>
      </c>
      <c r="I339" s="63">
        <f t="shared" si="174"/>
        <v>0</v>
      </c>
      <c r="J339" s="63">
        <f t="shared" si="174"/>
        <v>0</v>
      </c>
      <c r="K339" s="63">
        <f t="shared" si="174"/>
        <v>0</v>
      </c>
      <c r="L339" s="63">
        <f t="shared" si="174"/>
        <v>0</v>
      </c>
      <c r="M339" s="63">
        <f t="shared" si="174"/>
        <v>0</v>
      </c>
      <c r="N339" s="63">
        <f t="shared" si="174"/>
        <v>0</v>
      </c>
      <c r="O339" s="63">
        <f t="shared" si="174"/>
        <v>0</v>
      </c>
      <c r="P339" s="63">
        <f t="shared" si="175"/>
        <v>0</v>
      </c>
      <c r="Q339" s="64">
        <f t="shared" si="176"/>
        <v>0</v>
      </c>
    </row>
    <row r="340" spans="1:17" s="10" customFormat="1" ht="12.6" hidden="1" customHeight="1" x14ac:dyDescent="0.2">
      <c r="A340" s="140" t="s">
        <v>101</v>
      </c>
      <c r="B340" s="141"/>
      <c r="C340" s="142"/>
      <c r="D340" s="142"/>
      <c r="E340" s="63">
        <f t="shared" si="177"/>
        <v>0</v>
      </c>
      <c r="F340" s="63">
        <f t="shared" si="174"/>
        <v>0</v>
      </c>
      <c r="G340" s="63">
        <f t="shared" si="174"/>
        <v>0</v>
      </c>
      <c r="H340" s="63">
        <f t="shared" si="174"/>
        <v>0</v>
      </c>
      <c r="I340" s="63">
        <f t="shared" si="174"/>
        <v>0</v>
      </c>
      <c r="J340" s="63">
        <f t="shared" si="174"/>
        <v>0</v>
      </c>
      <c r="K340" s="63">
        <f t="shared" si="174"/>
        <v>0</v>
      </c>
      <c r="L340" s="63">
        <f t="shared" si="174"/>
        <v>0</v>
      </c>
      <c r="M340" s="63">
        <f t="shared" si="174"/>
        <v>0</v>
      </c>
      <c r="N340" s="63">
        <f t="shared" si="174"/>
        <v>0</v>
      </c>
      <c r="O340" s="63">
        <f t="shared" si="174"/>
        <v>0</v>
      </c>
      <c r="P340" s="63">
        <f t="shared" si="175"/>
        <v>0</v>
      </c>
      <c r="Q340" s="64">
        <f t="shared" si="176"/>
        <v>0</v>
      </c>
    </row>
    <row r="341" spans="1:17" s="10" customFormat="1" ht="12.6" hidden="1" customHeight="1" x14ac:dyDescent="0.2">
      <c r="A341" s="140" t="s">
        <v>102</v>
      </c>
      <c r="B341" s="141"/>
      <c r="C341" s="142"/>
      <c r="D341" s="142"/>
      <c r="E341" s="63">
        <f t="shared" si="177"/>
        <v>0</v>
      </c>
      <c r="F341" s="63">
        <f t="shared" si="174"/>
        <v>0</v>
      </c>
      <c r="G341" s="63">
        <f t="shared" si="174"/>
        <v>0</v>
      </c>
      <c r="H341" s="63">
        <f t="shared" si="174"/>
        <v>0</v>
      </c>
      <c r="I341" s="63">
        <f t="shared" si="174"/>
        <v>0</v>
      </c>
      <c r="J341" s="63">
        <f t="shared" si="174"/>
        <v>0</v>
      </c>
      <c r="K341" s="63">
        <f t="shared" si="174"/>
        <v>0</v>
      </c>
      <c r="L341" s="63">
        <f t="shared" si="174"/>
        <v>0</v>
      </c>
      <c r="M341" s="63">
        <f t="shared" si="174"/>
        <v>0</v>
      </c>
      <c r="N341" s="63">
        <f t="shared" si="174"/>
        <v>0</v>
      </c>
      <c r="O341" s="63">
        <f t="shared" si="174"/>
        <v>0</v>
      </c>
      <c r="P341" s="63">
        <f t="shared" si="175"/>
        <v>0</v>
      </c>
      <c r="Q341" s="64">
        <f t="shared" si="176"/>
        <v>0</v>
      </c>
    </row>
    <row r="342" spans="1:17" s="10" customFormat="1" ht="12.6" hidden="1" customHeight="1" x14ac:dyDescent="0.2">
      <c r="A342" s="140" t="s">
        <v>103</v>
      </c>
      <c r="B342" s="141"/>
      <c r="C342" s="142"/>
      <c r="D342" s="142"/>
      <c r="E342" s="63">
        <f t="shared" si="177"/>
        <v>0</v>
      </c>
      <c r="F342" s="63">
        <f t="shared" si="174"/>
        <v>0</v>
      </c>
      <c r="G342" s="63">
        <f t="shared" si="174"/>
        <v>0</v>
      </c>
      <c r="H342" s="63">
        <f t="shared" si="174"/>
        <v>0</v>
      </c>
      <c r="I342" s="63">
        <f t="shared" si="174"/>
        <v>0</v>
      </c>
      <c r="J342" s="63">
        <f t="shared" si="174"/>
        <v>0</v>
      </c>
      <c r="K342" s="63">
        <f t="shared" si="174"/>
        <v>0</v>
      </c>
      <c r="L342" s="63">
        <f t="shared" si="174"/>
        <v>0</v>
      </c>
      <c r="M342" s="63">
        <f t="shared" si="174"/>
        <v>0</v>
      </c>
      <c r="N342" s="63">
        <f t="shared" si="174"/>
        <v>0</v>
      </c>
      <c r="O342" s="63">
        <f t="shared" si="174"/>
        <v>0</v>
      </c>
      <c r="P342" s="63">
        <f t="shared" si="175"/>
        <v>0</v>
      </c>
      <c r="Q342" s="64">
        <f t="shared" si="176"/>
        <v>0</v>
      </c>
    </row>
    <row r="343" spans="1:17" s="10" customFormat="1" ht="12.6" hidden="1" customHeight="1" x14ac:dyDescent="0.2">
      <c r="A343" s="140" t="s">
        <v>104</v>
      </c>
      <c r="B343" s="141"/>
      <c r="C343" s="142"/>
      <c r="D343" s="142"/>
      <c r="E343" s="63">
        <f t="shared" si="177"/>
        <v>0</v>
      </c>
      <c r="F343" s="63">
        <f t="shared" si="174"/>
        <v>0</v>
      </c>
      <c r="G343" s="63">
        <f t="shared" si="174"/>
        <v>0</v>
      </c>
      <c r="H343" s="63">
        <f t="shared" si="174"/>
        <v>0</v>
      </c>
      <c r="I343" s="63">
        <f t="shared" si="174"/>
        <v>0</v>
      </c>
      <c r="J343" s="63">
        <f t="shared" si="174"/>
        <v>0</v>
      </c>
      <c r="K343" s="63">
        <f t="shared" si="174"/>
        <v>0</v>
      </c>
      <c r="L343" s="63">
        <f t="shared" si="174"/>
        <v>0</v>
      </c>
      <c r="M343" s="63">
        <f t="shared" si="174"/>
        <v>0</v>
      </c>
      <c r="N343" s="63">
        <f t="shared" si="174"/>
        <v>0</v>
      </c>
      <c r="O343" s="63">
        <f t="shared" si="174"/>
        <v>0</v>
      </c>
      <c r="P343" s="63">
        <f t="shared" si="175"/>
        <v>0</v>
      </c>
      <c r="Q343" s="64">
        <f t="shared" si="176"/>
        <v>0</v>
      </c>
    </row>
    <row r="344" spans="1:17" s="10" customFormat="1" ht="12.6" hidden="1" customHeight="1" x14ac:dyDescent="0.2">
      <c r="A344" s="140" t="s">
        <v>105</v>
      </c>
      <c r="B344" s="141"/>
      <c r="C344" s="142"/>
      <c r="D344" s="142"/>
      <c r="E344" s="63">
        <f t="shared" si="177"/>
        <v>0</v>
      </c>
      <c r="F344" s="63">
        <f t="shared" si="174"/>
        <v>0</v>
      </c>
      <c r="G344" s="63">
        <f t="shared" si="174"/>
        <v>0</v>
      </c>
      <c r="H344" s="63">
        <f t="shared" si="174"/>
        <v>0</v>
      </c>
      <c r="I344" s="63">
        <f t="shared" si="174"/>
        <v>0</v>
      </c>
      <c r="J344" s="63">
        <f t="shared" si="174"/>
        <v>0</v>
      </c>
      <c r="K344" s="63">
        <f t="shared" si="174"/>
        <v>0</v>
      </c>
      <c r="L344" s="63">
        <f t="shared" si="174"/>
        <v>0</v>
      </c>
      <c r="M344" s="63">
        <f t="shared" si="174"/>
        <v>0</v>
      </c>
      <c r="N344" s="63">
        <f t="shared" si="174"/>
        <v>0</v>
      </c>
      <c r="O344" s="63">
        <f t="shared" si="174"/>
        <v>0</v>
      </c>
      <c r="P344" s="63">
        <f t="shared" si="175"/>
        <v>0</v>
      </c>
      <c r="Q344" s="64">
        <f t="shared" si="176"/>
        <v>0</v>
      </c>
    </row>
    <row r="345" spans="1:17" s="10" customFormat="1" ht="12.6" hidden="1" customHeight="1" x14ac:dyDescent="0.2">
      <c r="A345" s="140" t="s">
        <v>106</v>
      </c>
      <c r="B345" s="141"/>
      <c r="C345" s="142"/>
      <c r="D345" s="142"/>
      <c r="E345" s="63">
        <f t="shared" si="177"/>
        <v>0</v>
      </c>
      <c r="F345" s="63">
        <f t="shared" si="174"/>
        <v>0</v>
      </c>
      <c r="G345" s="63">
        <f t="shared" si="174"/>
        <v>0</v>
      </c>
      <c r="H345" s="63">
        <f t="shared" si="174"/>
        <v>0</v>
      </c>
      <c r="I345" s="63">
        <f t="shared" si="174"/>
        <v>0</v>
      </c>
      <c r="J345" s="63">
        <f t="shared" si="174"/>
        <v>0</v>
      </c>
      <c r="K345" s="63">
        <f t="shared" si="174"/>
        <v>0</v>
      </c>
      <c r="L345" s="63">
        <f t="shared" si="174"/>
        <v>0</v>
      </c>
      <c r="M345" s="63">
        <f t="shared" si="174"/>
        <v>0</v>
      </c>
      <c r="N345" s="63">
        <f t="shared" si="174"/>
        <v>0</v>
      </c>
      <c r="O345" s="63">
        <f t="shared" si="174"/>
        <v>0</v>
      </c>
      <c r="P345" s="63">
        <f t="shared" si="175"/>
        <v>0</v>
      </c>
      <c r="Q345" s="64">
        <f t="shared" si="176"/>
        <v>0</v>
      </c>
    </row>
    <row r="346" spans="1:17" s="10" customFormat="1" ht="12.6" hidden="1" customHeight="1" x14ac:dyDescent="0.2">
      <c r="A346" s="140" t="s">
        <v>107</v>
      </c>
      <c r="B346" s="141"/>
      <c r="C346" s="142"/>
      <c r="D346" s="142"/>
      <c r="E346" s="63">
        <f t="shared" si="177"/>
        <v>0</v>
      </c>
      <c r="F346" s="63">
        <f t="shared" si="174"/>
        <v>0</v>
      </c>
      <c r="G346" s="63">
        <f t="shared" si="174"/>
        <v>0</v>
      </c>
      <c r="H346" s="63">
        <f t="shared" si="174"/>
        <v>0</v>
      </c>
      <c r="I346" s="63">
        <f t="shared" si="174"/>
        <v>0</v>
      </c>
      <c r="J346" s="63">
        <f t="shared" si="174"/>
        <v>0</v>
      </c>
      <c r="K346" s="63">
        <f t="shared" si="174"/>
        <v>0</v>
      </c>
      <c r="L346" s="63">
        <f t="shared" si="174"/>
        <v>0</v>
      </c>
      <c r="M346" s="63">
        <f t="shared" si="174"/>
        <v>0</v>
      </c>
      <c r="N346" s="63">
        <f t="shared" si="174"/>
        <v>0</v>
      </c>
      <c r="O346" s="63">
        <f t="shared" si="174"/>
        <v>0</v>
      </c>
      <c r="P346" s="63">
        <f t="shared" si="175"/>
        <v>0</v>
      </c>
      <c r="Q346" s="64">
        <f t="shared" si="176"/>
        <v>0</v>
      </c>
    </row>
    <row r="347" spans="1:17" s="10" customFormat="1" ht="12.6" hidden="1" customHeight="1" x14ac:dyDescent="0.2">
      <c r="A347" s="140" t="s">
        <v>108</v>
      </c>
      <c r="B347" s="141"/>
      <c r="C347" s="142"/>
      <c r="D347" s="142"/>
      <c r="E347" s="63">
        <f t="shared" si="177"/>
        <v>0</v>
      </c>
      <c r="F347" s="63">
        <f t="shared" si="174"/>
        <v>0</v>
      </c>
      <c r="G347" s="63">
        <f t="shared" si="174"/>
        <v>0</v>
      </c>
      <c r="H347" s="63">
        <f t="shared" si="174"/>
        <v>0</v>
      </c>
      <c r="I347" s="63">
        <f t="shared" si="174"/>
        <v>0</v>
      </c>
      <c r="J347" s="63">
        <f t="shared" si="174"/>
        <v>0</v>
      </c>
      <c r="K347" s="63">
        <f t="shared" si="174"/>
        <v>0</v>
      </c>
      <c r="L347" s="63">
        <f t="shared" si="174"/>
        <v>0</v>
      </c>
      <c r="M347" s="63">
        <f t="shared" si="174"/>
        <v>0</v>
      </c>
      <c r="N347" s="63">
        <f t="shared" si="174"/>
        <v>0</v>
      </c>
      <c r="O347" s="63">
        <f t="shared" si="174"/>
        <v>0</v>
      </c>
      <c r="P347" s="63">
        <f t="shared" si="175"/>
        <v>0</v>
      </c>
      <c r="Q347" s="64">
        <f t="shared" si="176"/>
        <v>0</v>
      </c>
    </row>
    <row r="348" spans="1:17" s="10" customFormat="1" ht="12.6" hidden="1" customHeight="1" x14ac:dyDescent="0.2">
      <c r="A348" s="140" t="s">
        <v>109</v>
      </c>
      <c r="B348" s="141"/>
      <c r="C348" s="142"/>
      <c r="D348" s="142"/>
      <c r="E348" s="63">
        <f t="shared" si="177"/>
        <v>0</v>
      </c>
      <c r="F348" s="63">
        <f t="shared" si="174"/>
        <v>0</v>
      </c>
      <c r="G348" s="63">
        <f t="shared" si="174"/>
        <v>0</v>
      </c>
      <c r="H348" s="63">
        <f t="shared" si="174"/>
        <v>0</v>
      </c>
      <c r="I348" s="63">
        <f t="shared" si="174"/>
        <v>0</v>
      </c>
      <c r="J348" s="63">
        <f t="shared" si="174"/>
        <v>0</v>
      </c>
      <c r="K348" s="63">
        <f t="shared" si="174"/>
        <v>0</v>
      </c>
      <c r="L348" s="63">
        <f t="shared" si="174"/>
        <v>0</v>
      </c>
      <c r="M348" s="63">
        <f t="shared" si="174"/>
        <v>0</v>
      </c>
      <c r="N348" s="63">
        <f t="shared" si="174"/>
        <v>0</v>
      </c>
      <c r="O348" s="63">
        <f t="shared" si="174"/>
        <v>0</v>
      </c>
      <c r="P348" s="63">
        <f t="shared" si="175"/>
        <v>0</v>
      </c>
      <c r="Q348" s="64">
        <f t="shared" si="176"/>
        <v>0</v>
      </c>
    </row>
    <row r="349" spans="1:17" s="10" customFormat="1" ht="12.6" hidden="1" customHeight="1" x14ac:dyDescent="0.2">
      <c r="A349" s="140" t="s">
        <v>110</v>
      </c>
      <c r="B349" s="141"/>
      <c r="C349" s="142"/>
      <c r="D349" s="142"/>
      <c r="E349" s="63">
        <f t="shared" si="177"/>
        <v>0</v>
      </c>
      <c r="F349" s="63">
        <f t="shared" si="174"/>
        <v>0</v>
      </c>
      <c r="G349" s="63">
        <f t="shared" si="174"/>
        <v>0</v>
      </c>
      <c r="H349" s="63">
        <f t="shared" si="174"/>
        <v>0</v>
      </c>
      <c r="I349" s="63">
        <f t="shared" si="174"/>
        <v>0</v>
      </c>
      <c r="J349" s="63">
        <f t="shared" si="174"/>
        <v>0</v>
      </c>
      <c r="K349" s="63">
        <f t="shared" si="174"/>
        <v>0</v>
      </c>
      <c r="L349" s="63">
        <f t="shared" si="174"/>
        <v>0</v>
      </c>
      <c r="M349" s="63">
        <f t="shared" si="174"/>
        <v>0</v>
      </c>
      <c r="N349" s="63">
        <f t="shared" si="174"/>
        <v>0</v>
      </c>
      <c r="O349" s="63">
        <f t="shared" si="174"/>
        <v>0</v>
      </c>
      <c r="P349" s="63">
        <f t="shared" si="175"/>
        <v>0</v>
      </c>
      <c r="Q349" s="64">
        <f t="shared" si="176"/>
        <v>0</v>
      </c>
    </row>
    <row r="350" spans="1:17" s="10" customFormat="1" ht="12.6" hidden="1" customHeight="1" x14ac:dyDescent="0.2">
      <c r="A350" s="140" t="s">
        <v>111</v>
      </c>
      <c r="B350" s="141"/>
      <c r="C350" s="142"/>
      <c r="D350" s="142"/>
      <c r="E350" s="63">
        <f t="shared" si="177"/>
        <v>0</v>
      </c>
      <c r="F350" s="63">
        <f t="shared" si="174"/>
        <v>0</v>
      </c>
      <c r="G350" s="63">
        <f t="shared" si="174"/>
        <v>0</v>
      </c>
      <c r="H350" s="63">
        <f t="shared" si="174"/>
        <v>0</v>
      </c>
      <c r="I350" s="63">
        <f t="shared" si="174"/>
        <v>0</v>
      </c>
      <c r="J350" s="63">
        <f t="shared" si="174"/>
        <v>0</v>
      </c>
      <c r="K350" s="63">
        <f t="shared" si="174"/>
        <v>0</v>
      </c>
      <c r="L350" s="63">
        <f t="shared" si="174"/>
        <v>0</v>
      </c>
      <c r="M350" s="63">
        <f t="shared" si="174"/>
        <v>0</v>
      </c>
      <c r="N350" s="63">
        <f t="shared" si="174"/>
        <v>0</v>
      </c>
      <c r="O350" s="63">
        <f t="shared" si="174"/>
        <v>0</v>
      </c>
      <c r="P350" s="63">
        <f t="shared" si="175"/>
        <v>0</v>
      </c>
      <c r="Q350" s="64">
        <f t="shared" si="176"/>
        <v>0</v>
      </c>
    </row>
    <row r="351" spans="1:17" s="10" customFormat="1" ht="12.6" hidden="1" customHeight="1" x14ac:dyDescent="0.2">
      <c r="A351" s="140" t="s">
        <v>112</v>
      </c>
      <c r="B351" s="141"/>
      <c r="C351" s="142"/>
      <c r="D351" s="142"/>
      <c r="E351" s="63">
        <f t="shared" si="177"/>
        <v>0</v>
      </c>
      <c r="F351" s="63">
        <f t="shared" si="174"/>
        <v>0</v>
      </c>
      <c r="G351" s="63">
        <f t="shared" si="174"/>
        <v>0</v>
      </c>
      <c r="H351" s="63">
        <f t="shared" si="174"/>
        <v>0</v>
      </c>
      <c r="I351" s="63">
        <f t="shared" si="174"/>
        <v>0</v>
      </c>
      <c r="J351" s="63">
        <f t="shared" si="174"/>
        <v>0</v>
      </c>
      <c r="K351" s="63">
        <f t="shared" si="174"/>
        <v>0</v>
      </c>
      <c r="L351" s="63">
        <f t="shared" si="174"/>
        <v>0</v>
      </c>
      <c r="M351" s="63">
        <f t="shared" si="174"/>
        <v>0</v>
      </c>
      <c r="N351" s="63">
        <f t="shared" si="174"/>
        <v>0</v>
      </c>
      <c r="O351" s="63">
        <f t="shared" si="174"/>
        <v>0</v>
      </c>
      <c r="P351" s="63">
        <f t="shared" si="175"/>
        <v>0</v>
      </c>
      <c r="Q351" s="64">
        <f t="shared" si="176"/>
        <v>0</v>
      </c>
    </row>
    <row r="352" spans="1:17" s="10" customFormat="1" ht="12.6" hidden="1" customHeight="1" thickBot="1" x14ac:dyDescent="0.25">
      <c r="A352" s="65"/>
      <c r="B352" s="66" t="s">
        <v>23</v>
      </c>
      <c r="C352" s="67"/>
      <c r="D352" s="67"/>
      <c r="E352" s="68">
        <f>SUM(E337:E351)</f>
        <v>0</v>
      </c>
      <c r="F352" s="68">
        <f t="shared" ref="F352" si="178">SUM(F337:F351)</f>
        <v>0</v>
      </c>
      <c r="G352" s="68">
        <f t="shared" ref="G352" si="179">SUM(G337:G351)</f>
        <v>0</v>
      </c>
      <c r="H352" s="68">
        <f t="shared" ref="H352" si="180">SUM(H337:H351)</f>
        <v>0</v>
      </c>
      <c r="I352" s="68">
        <f t="shared" ref="I352" si="181">SUM(I337:I351)</f>
        <v>0</v>
      </c>
      <c r="J352" s="68">
        <f t="shared" ref="J352" si="182">SUM(J337:J351)</f>
        <v>0</v>
      </c>
      <c r="K352" s="68">
        <f t="shared" ref="K352" si="183">SUM(K337:K351)</f>
        <v>0</v>
      </c>
      <c r="L352" s="68">
        <f t="shared" ref="L352" si="184">SUM(L337:L351)</f>
        <v>0</v>
      </c>
      <c r="M352" s="68">
        <f t="shared" ref="M352" si="185">SUM(M337:M351)</f>
        <v>0</v>
      </c>
      <c r="N352" s="68">
        <f t="shared" ref="N352" si="186">SUM(N337:N351)</f>
        <v>0</v>
      </c>
      <c r="O352" s="68">
        <f t="shared" ref="O352" si="187">SUM(O337:O351)</f>
        <v>0</v>
      </c>
      <c r="P352" s="68">
        <f t="shared" ref="P352" si="188">SUM(P337:P351)</f>
        <v>0</v>
      </c>
      <c r="Q352" s="68">
        <f t="shared" ref="Q352" si="189">SUM(Q337:Q351)</f>
        <v>0</v>
      </c>
    </row>
  </sheetData>
  <mergeCells count="57">
    <mergeCell ref="BY181:CF181"/>
    <mergeCell ref="AK181:AR181"/>
    <mergeCell ref="AS181:AZ181"/>
    <mergeCell ref="AL182:AS182"/>
    <mergeCell ref="BA181:BH181"/>
    <mergeCell ref="BI181:BP181"/>
    <mergeCell ref="BQ181:BX181"/>
    <mergeCell ref="A194:P194"/>
    <mergeCell ref="A218:D218"/>
    <mergeCell ref="A222:P222"/>
    <mergeCell ref="A246:D246"/>
    <mergeCell ref="E192:O192"/>
    <mergeCell ref="A193:B193"/>
    <mergeCell ref="A250:P250"/>
    <mergeCell ref="A274:D274"/>
    <mergeCell ref="A278:P278"/>
    <mergeCell ref="A302:D302"/>
    <mergeCell ref="A306:P306"/>
    <mergeCell ref="A330:D330"/>
    <mergeCell ref="A334:P334"/>
    <mergeCell ref="A1:Q1"/>
    <mergeCell ref="A4:B4"/>
    <mergeCell ref="A5:D5"/>
    <mergeCell ref="A6:D6"/>
    <mergeCell ref="A37:A41"/>
    <mergeCell ref="A42:A50"/>
    <mergeCell ref="A52:A56"/>
    <mergeCell ref="A57:A71"/>
    <mergeCell ref="A73:A77"/>
    <mergeCell ref="A78:A83"/>
    <mergeCell ref="A85:A89"/>
    <mergeCell ref="A90:A93"/>
    <mergeCell ref="A95:A99"/>
    <mergeCell ref="A100:A105"/>
    <mergeCell ref="R6:S6"/>
    <mergeCell ref="A9:A13"/>
    <mergeCell ref="A14:A20"/>
    <mergeCell ref="A22:A26"/>
    <mergeCell ref="A27:A35"/>
    <mergeCell ref="A107:A109"/>
    <mergeCell ref="A110:A119"/>
    <mergeCell ref="A121:A123"/>
    <mergeCell ref="A124:A133"/>
    <mergeCell ref="A135:A137"/>
    <mergeCell ref="A138:A141"/>
    <mergeCell ref="A143:A145"/>
    <mergeCell ref="A146:A149"/>
    <mergeCell ref="A151:A153"/>
    <mergeCell ref="A154:A157"/>
    <mergeCell ref="A159:A161"/>
    <mergeCell ref="A162:A165"/>
    <mergeCell ref="A167:A169"/>
    <mergeCell ref="A170:A173"/>
    <mergeCell ref="A192:B192"/>
    <mergeCell ref="A191:B191"/>
    <mergeCell ref="A189:D189"/>
    <mergeCell ref="A190:B190"/>
  </mergeCells>
  <pageMargins left="0.2" right="0.2" top="0.5" bottom="0.5" header="0.28999999999999998" footer="0.37"/>
  <pageSetup paperSize="9" orientation="portrait" r:id="rId1"/>
  <headerFooter alignWithMargins="0">
    <oddHeader>&amp;L&amp;8File : &amp;C&amp;8&amp;F&amp;R&amp;8Dated: &amp;D</oddHeader>
    <oddFooter>&amp;L&amp;8&amp;F&amp;R&amp;8&amp;A -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FORMAT - RENAME</vt:lpstr>
      <vt:lpstr>'FORMAT - RENAME'!north</vt:lpstr>
      <vt:lpstr>'FORMAT - RENAME'!top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ntnga</dc:creator>
  <cp:lastModifiedBy>Nguyen Thi Thu Thao</cp:lastModifiedBy>
  <cp:lastPrinted>2014-05-08T04:26:45Z</cp:lastPrinted>
  <dcterms:created xsi:type="dcterms:W3CDTF">2014-05-08T03:45:27Z</dcterms:created>
  <dcterms:modified xsi:type="dcterms:W3CDTF">2019-01-11T10:01:47Z</dcterms:modified>
</cp:coreProperties>
</file>