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D:\4. Analyst project\JDs\Portfolio project\"/>
    </mc:Choice>
  </mc:AlternateContent>
  <xr:revisionPtr revIDLastSave="0" documentId="13_ncr:1_{054DDDDA-77BC-45C9-B465-56F712C95BB1}" xr6:coauthVersionLast="47" xr6:coauthVersionMax="47" xr10:uidLastSave="{00000000-0000-0000-0000-000000000000}"/>
  <bookViews>
    <workbookView xWindow="-108" yWindow="-108" windowWidth="23256" windowHeight="13176" firstSheet="1" activeTab="6" xr2:uid="{00000000-000D-0000-FFFF-FFFF00000000}"/>
  </bookViews>
  <sheets>
    <sheet name="Data Sales Adidas" sheetId="1" r:id="rId1"/>
    <sheet name="pivot" sheetId="2" r:id="rId2"/>
    <sheet name="Productmatrix" sheetId="8" r:id="rId3"/>
    <sheet name="Intro" sheetId="11" r:id="rId4"/>
    <sheet name="Dashboard" sheetId="4" r:id="rId5"/>
    <sheet name="Product" sheetId="10" r:id="rId6"/>
    <sheet name="Recomendation" sheetId="12" r:id="rId7"/>
  </sheets>
  <definedNames>
    <definedName name="_xlchart.v1.0" hidden="1">pivot!$X$12:$X$17</definedName>
    <definedName name="_xlchart.v1.1" hidden="1">pivot!$Y$12:$Y$17</definedName>
    <definedName name="_xlchart.v5.2" hidden="1">pivot!$U$58</definedName>
    <definedName name="_xlchart.v5.3" hidden="1">pivot!$U$59:$U$108</definedName>
    <definedName name="_xlchart.v5.4" hidden="1">pivot!$V$58</definedName>
    <definedName name="_xlchart.v5.5" hidden="1">pivot!$V$59:$V$108</definedName>
    <definedName name="Slicer_Product">#N/A</definedName>
    <definedName name="Slicer_Region">#N/A</definedName>
    <definedName name="Slicer_Sales_Method">#N/A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2" i="8" l="1"/>
  <c r="L12" i="8"/>
  <c r="N12" i="8"/>
  <c r="J13" i="8"/>
  <c r="L13" i="8"/>
  <c r="N13" i="8"/>
  <c r="J14" i="8"/>
  <c r="L14" i="8"/>
  <c r="N14" i="8"/>
  <c r="J15" i="8"/>
  <c r="L15" i="8"/>
  <c r="N15" i="8"/>
  <c r="J16" i="8"/>
  <c r="L16" i="8"/>
  <c r="N16" i="8"/>
  <c r="J17" i="8"/>
  <c r="L17" i="8"/>
  <c r="N17" i="8"/>
  <c r="H13" i="8"/>
  <c r="H14" i="8"/>
  <c r="H15" i="8"/>
  <c r="H16" i="8"/>
  <c r="H17" i="8"/>
  <c r="H12" i="8"/>
  <c r="O6" i="1"/>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59" i="2"/>
  <c r="A5" i="2"/>
  <c r="Y17" i="2"/>
  <c r="Y18" i="2"/>
  <c r="Y15" i="2"/>
  <c r="Y14" i="2"/>
  <c r="Y13" i="2"/>
  <c r="Y16" i="2"/>
  <c r="C9" i="2"/>
  <c r="Y12" i="2"/>
</calcChain>
</file>

<file path=xl/sharedStrings.xml><?xml version="1.0" encoding="utf-8"?>
<sst xmlns="http://schemas.openxmlformats.org/spreadsheetml/2006/main" count="58203" uniqueCount="178">
  <si>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</si>
  <si>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</si>
  <si>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</si>
  <si>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</si>
  <si>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</si>
  <si>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</si>
  <si>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</si>
  <si>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</si>
  <si>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</si>
  <si>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</si>
  <si>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</si>
  <si>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</si>
  <si>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</si>
  <si>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</si>
  <si>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</si>
  <si>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</si>
  <si>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</si>
  <si>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</si>
  <si>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</si>
  <si>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</si>
  <si>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</si>
  <si>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</si>
  <si>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</si>
  <si>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</si>
  <si>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</si>
  <si>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</si>
  <si>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</si>
  <si>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</si>
  <si>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</si>
  <si>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</si>
  <si>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</si>
  <si>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</si>
  <si>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</si>
  <si>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</si>
  <si>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</si>
  <si>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</si>
  <si>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</si>
  <si>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</si>
  <si>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</si>
  <si>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</si>
  <si>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</si>
  <si>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</si>
  <si>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</si>
  <si>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</si>
  <si>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</si>
  <si>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</si>
  <si>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</si>
  <si>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</si>
  <si>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</si>
  <si>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</si>
  <si>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</si>
  <si>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</si>
  <si>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</si>
  <si>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</si>
  <si>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</si>
  <si>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</si>
  <si>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</si>
  <si>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</si>
  <si>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</si>
  <si>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</si>
  <si>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</si>
  <si>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</si>
  <si>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</si>
  <si>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</si>
  <si>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</si>
  <si>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</si>
  <si>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</si>
  <si>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</si>
  <si>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</si>
  <si>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</si>
  <si>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</si>
  <si>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</si>
  <si>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</si>
  <si>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</si>
  <si>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</si>
  <si>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</si>
  <si>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</si>
  <si>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</si>
  <si>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</si>
  <si>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</si>
  <si>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</si>
  <si>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</si>
  <si>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</si>
  <si>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</si>
  <si>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</si>
  <si>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</si>
  <si>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</si>
  <si>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</si>
  <si>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</si>
  <si>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</si>
  <si>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</si>
  <si>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</si>
  <si>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</si>
  <si>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</si>
  <si>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</si>
  <si>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</si>
  <si>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</si>
  <si>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</si>
  <si>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</si>
  <si>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</si>
  <si>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</si>
  <si>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</si>
  <si>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</si>
  <si>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</si>
  <si>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</si>
  <si>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</si>
  <si>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</si>
  <si>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</si>
  <si>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</si>
  <si>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</si>
  <si>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</si>
  <si>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</si>
  <si>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</si>
  <si>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</si>
  <si>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</si>
  <si>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</si>
  <si>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</si>
  <si>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</si>
  <si>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</si>
  <si>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</si>
  <si>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</si>
  <si>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</si>
  <si>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</si>
  <si>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</si>
  <si>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</si>
  <si>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</si>
  <si>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</si>
  <si>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</si>
  <si>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</si>
  <si>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</si>
  <si>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</si>
  <si>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</si>
  <si>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</si>
  <si>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</si>
  <si>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</si>
  <si>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</si>
  <si>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Total profit</t>
  </si>
  <si>
    <t>Total cost</t>
  </si>
  <si>
    <t>Total orders</t>
  </si>
  <si>
    <t>Total revenue</t>
  </si>
  <si>
    <t>Main cards</t>
  </si>
  <si>
    <t>Line chart of profit + revenue</t>
  </si>
  <si>
    <t>Row Labels</t>
  </si>
  <si>
    <t>Grand Total</t>
  </si>
  <si>
    <t>2020</t>
  </si>
  <si>
    <t>2021</t>
  </si>
  <si>
    <t>line+bar profit margin</t>
  </si>
  <si>
    <t>Jan</t>
  </si>
  <si>
    <t>Feb</t>
  </si>
  <si>
    <t>Mar</t>
  </si>
  <si>
    <t>Apr</t>
  </si>
  <si>
    <t>May</t>
  </si>
  <si>
    <t>Jun</t>
  </si>
  <si>
    <t>Jul</t>
  </si>
  <si>
    <t>Aug</t>
  </si>
  <si>
    <t>Sep</t>
  </si>
  <si>
    <t>Oct</t>
  </si>
  <si>
    <t>Nov</t>
  </si>
  <si>
    <t>Dec</t>
  </si>
  <si>
    <t>profit</t>
  </si>
  <si>
    <t>Revenue</t>
  </si>
  <si>
    <t>Profit</t>
  </si>
  <si>
    <t>Units</t>
  </si>
  <si>
    <t>Profit margin</t>
  </si>
  <si>
    <t>Cost</t>
  </si>
  <si>
    <t>cost</t>
  </si>
  <si>
    <t>Revenue by methods</t>
  </si>
  <si>
    <t>Revenue and profit by product</t>
  </si>
  <si>
    <t>Revenue and profit by stats</t>
  </si>
  <si>
    <t>Product matrix</t>
  </si>
  <si>
    <t>Average profit</t>
  </si>
  <si>
    <t>Units sold 2</t>
  </si>
  <si>
    <t>Products</t>
  </si>
  <si>
    <t>Margin</t>
  </si>
  <si>
    <t>Revenue by method over time</t>
  </si>
  <si>
    <t>Column Labels</t>
  </si>
  <si>
    <t>Revenue by product over time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</si>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</sst>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_);\(&quot;$&quot;#,##0\)"/>
    <numFmt numFmtId="165" formatCode="&quot;$&quot;#,##0_);[Red]\(&quot;$&quot;#,##0\)"/>
    <numFmt numFmtId="166" formatCode="&quot;$&quot;#,##0.00_);[Red]\(&quot;$&quot;#,##0.00\)"/>
    <numFmt numFmtId="167" formatCode="_(&quot;$&quot;* #,##0.00_);_(&quot;$&quot;* \(#,##0.00\);_(&quot;$&quot;* &quot;-&quot;??_);_(@_)"/>
    <numFmt numFmtId="168" formatCode="&quot;$&quot;#,##0"/>
    <numFmt numFmtId="169" formatCode="&quot;$&quot;#,##0.00"/>
    <numFmt numFmtId="170" formatCode="&quot;$&quot;#,,&quot;m&quot;"/>
  </numFmts>
  <fonts count="9">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Futura"/>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9" tint="0.79998168889431442"/>
        <bgColor indexed="64"/>
      </patternFill>
    </fill>
    <fill>
      <patternFill patternType="solid">
        <fgColor theme="2"/>
        <bgColor indexed="64"/>
      </patternFill>
    </fill>
    <fill>
      <patternFill patternType="solid">
        <fgColor theme="0" tint="-0.249977111117893"/>
        <bgColor indexed="64"/>
      </patternFill>
    </fill>
    <fill>
      <patternFill patternType="solid">
        <fgColor theme="4" tint="0.79998168889431442"/>
        <bgColor theme="4" tint="0.79998168889431442"/>
      </patternFill>
    </fill>
  </fills>
  <borders count="5">
    <border>
      <left/>
      <right/>
      <top/>
      <bottom/>
      <diagonal/>
    </border>
    <border>
      <left/>
      <right/>
      <top/>
      <bottom style="thin">
        <color rgb="FF00000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theme="4" tint="0.39997558519241921"/>
      </top>
      <bottom/>
      <diagonal/>
    </border>
    <border>
      <left style="thin">
        <color theme="0"/>
      </left>
      <right style="thin">
        <color theme="0"/>
      </right>
      <top style="thin">
        <color theme="0"/>
      </top>
      <bottom style="thin">
        <color theme="0"/>
      </bottom>
      <diagonal/>
    </border>
  </borders>
  <cellStyleXfs count="3">
    <xf numFmtId="0" fontId="0" fillId="0" borderId="0"/>
    <xf numFmtId="9" fontId="7" fillId="0" borderId="0" applyFont="0" applyFill="0" applyBorder="0" applyAlignment="0" applyProtection="0"/>
    <xf numFmtId="167" fontId="7" fillId="0" borderId="0" applyFont="0" applyFill="0" applyBorder="0" applyAlignment="0" applyProtection="0"/>
  </cellStyleXfs>
  <cellXfs count="4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6"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68" fontId="0" fillId="0" borderId="0" xfId="0" applyNumberFormat="1"/>
    <xf numFmtId="0" fontId="0" fillId="3" borderId="0" xfId="0" applyFill="1"/>
    <xf numFmtId="0" fontId="0" fillId="0" borderId="0" xfId="0" pivotButton="1"/>
    <xf numFmtId="0" fontId="0" fillId="0" borderId="0" xfId="0" applyAlignment="1">
      <alignment horizontal="left"/>
    </xf>
    <xf numFmtId="9" fontId="0" fillId="0" borderId="0" xfId="0" applyNumberFormat="1"/>
    <xf numFmtId="0" fontId="6" fillId="4" borderId="0" xfId="0" applyFont="1" applyFill="1"/>
    <xf numFmtId="0" fontId="6" fillId="5" borderId="2" xfId="0" applyFont="1" applyFill="1" applyBorder="1"/>
    <xf numFmtId="14" fontId="0" fillId="0" borderId="0" xfId="0" applyNumberFormat="1" applyAlignment="1">
      <alignment horizontal="left" indent="1"/>
    </xf>
    <xf numFmtId="3" fontId="0" fillId="0" borderId="0" xfId="0" applyNumberFormat="1"/>
    <xf numFmtId="169" fontId="0" fillId="0" borderId="0" xfId="0" applyNumberFormat="1"/>
    <xf numFmtId="9" fontId="0" fillId="0" borderId="0" xfId="1" applyFont="1"/>
    <xf numFmtId="0" fontId="8" fillId="6" borderId="3" xfId="0" applyFont="1" applyFill="1" applyBorder="1" applyAlignment="1">
      <alignment horizontal="left"/>
    </xf>
    <xf numFmtId="168" fontId="8" fillId="6" borderId="3" xfId="0" applyNumberFormat="1" applyFont="1" applyFill="1" applyBorder="1"/>
    <xf numFmtId="165" fontId="0" fillId="0" borderId="0" xfId="0" applyNumberFormat="1"/>
    <xf numFmtId="170" fontId="0" fillId="0" borderId="0" xfId="0" applyNumberFormat="1"/>
    <xf numFmtId="0" fontId="0" fillId="0" borderId="4" xfId="0" applyBorder="1" applyAlignment="1">
      <alignment horizontal="left"/>
    </xf>
    <xf numFmtId="3" fontId="0" fillId="0" borderId="4" xfId="0" applyNumberFormat="1" applyBorder="1"/>
    <xf numFmtId="170" fontId="0" fillId="0" borderId="4" xfId="0" applyNumberFormat="1" applyBorder="1"/>
    <xf numFmtId="168" fontId="0" fillId="0" borderId="4" xfId="0" applyNumberFormat="1" applyBorder="1"/>
    <xf numFmtId="170" fontId="0" fillId="0" borderId="0" xfId="0" applyNumberFormat="1" applyAlignment="1">
      <alignment horizontal="left"/>
    </xf>
    <xf numFmtId="9" fontId="0" fillId="0" borderId="0" xfId="0" applyNumberFormat="1" applyAlignment="1">
      <alignment horizontal="left"/>
    </xf>
    <xf numFmtId="168" fontId="0" fillId="0" borderId="0" xfId="0" applyNumberFormat="1" applyAlignment="1">
      <alignment horizontal="left"/>
    </xf>
    <xf numFmtId="1" fontId="0" fillId="0" borderId="0" xfId="0" applyNumberFormat="1" applyAlignment="1">
      <alignment horizontal="left"/>
    </xf>
    <xf numFmtId="3" fontId="0" fillId="0" borderId="4" xfId="0" applyNumberFormat="1" applyBorder="1" applyAlignment="1">
      <alignment horizontal="left"/>
    </xf>
    <xf numFmtId="170" fontId="0" fillId="0" borderId="4" xfId="0" applyNumberFormat="1" applyBorder="1" applyAlignment="1">
      <alignment horizontal="left"/>
    </xf>
    <xf numFmtId="9" fontId="0" fillId="0" borderId="4" xfId="1" applyFont="1" applyBorder="1" applyAlignment="1">
      <alignment horizontal="left"/>
    </xf>
    <xf numFmtId="164" fontId="0" fillId="0" borderId="4" xfId="2" applyNumberFormat="1" applyFont="1" applyBorder="1" applyAlignment="1">
      <alignment horizontal="left"/>
    </xf>
    <xf numFmtId="10"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3">
    <cellStyle name="Currency" xfId="2" builtinId="4"/>
    <cellStyle name="Normal" xfId="0" builtinId="0"/>
    <cellStyle name="Percent" xfId="1" builtinId="5"/>
  </cellStyles>
  <dxfs count="58">
    <dxf>
      <numFmt numFmtId="13" formatCode="0%"/>
    </dxf>
    <dxf>
      <numFmt numFmtId="13" formatCode="0%"/>
    </dxf>
    <dxf>
      <numFmt numFmtId="168" formatCode="&quot;$&quot;#,##0"/>
    </dxf>
    <dxf>
      <numFmt numFmtId="1" formatCode="0"/>
    </dxf>
    <dxf>
      <numFmt numFmtId="168" formatCode="&quot;$&quot;#,##0"/>
    </dxf>
    <dxf>
      <numFmt numFmtId="3" formatCode="#,##0"/>
    </dxf>
    <dxf>
      <numFmt numFmtId="170" formatCode="&quot;$&quot;#,,&quot;m&quot;"/>
    </dxf>
    <dxf>
      <alignment horizontal="left"/>
    </dxf>
    <dxf>
      <numFmt numFmtId="168" formatCode="&quot;$&quot;#,##0"/>
    </dxf>
    <dxf>
      <numFmt numFmtId="13" formatCode="0%"/>
    </dxf>
    <dxf>
      <numFmt numFmtId="170" formatCode="&quot;$&quot;#,,&quot;m&quot;"/>
    </dxf>
    <dxf>
      <numFmt numFmtId="3" formatCode="#,##0"/>
    </dxf>
    <dxf>
      <fill>
        <patternFill>
          <bgColor rgb="FF92D050"/>
        </patternFill>
      </fill>
    </dxf>
    <dxf>
      <fill>
        <patternFill>
          <bgColor rgb="FFFF9999"/>
        </patternFill>
      </fill>
    </dxf>
    <dxf>
      <fill>
        <patternFill>
          <bgColor rgb="FF99FF66"/>
        </patternFill>
      </fill>
    </dxf>
    <dxf>
      <fill>
        <patternFill>
          <bgColor rgb="FFFF9999"/>
        </patternFill>
      </fill>
    </dxf>
    <dxf>
      <fill>
        <patternFill>
          <bgColor rgb="FF99FF66"/>
        </patternFill>
      </fill>
    </dxf>
    <dxf>
      <fill>
        <patternFill>
          <bgColor rgb="FFFF9999"/>
        </patternFill>
      </fill>
    </dxf>
    <dxf>
      <fill>
        <patternFill>
          <bgColor rgb="FF99FF66"/>
        </patternFill>
      </fill>
    </dxf>
    <dxf>
      <fill>
        <patternFill>
          <bgColor rgb="FFFF9999"/>
        </patternFill>
      </fill>
    </dxf>
    <dxf>
      <fill>
        <patternFill>
          <bgColor rgb="FF99FF66"/>
        </patternFill>
      </fill>
    </dxf>
    <dxf>
      <numFmt numFmtId="168" formatCode="&quot;$&quot;#,##0"/>
    </dxf>
    <dxf>
      <numFmt numFmtId="168" formatCode="&quot;$&quot;#,##0"/>
    </dxf>
    <dxf>
      <numFmt numFmtId="171" formatCode="&quot;$&quot;#,##0.0"/>
    </dxf>
    <dxf>
      <numFmt numFmtId="169" formatCode="&quot;$&quot;#,##0.00"/>
    </dxf>
    <dxf>
      <numFmt numFmtId="172" formatCode="&quot;$&quot;#,##0.000"/>
    </dxf>
    <dxf>
      <numFmt numFmtId="169" formatCode="&quot;$&quot;#,##0.00"/>
    </dxf>
    <dxf>
      <numFmt numFmtId="171" formatCode="&quot;$&quot;#,##0.0"/>
    </dxf>
    <dxf>
      <numFmt numFmtId="3" formatCode="#,##0"/>
    </dxf>
    <dxf>
      <numFmt numFmtId="168" formatCode="&quot;$&quot;#,##0"/>
    </dxf>
    <dxf>
      <numFmt numFmtId="169" formatCode="&quot;$&quot;#,##0.00"/>
    </dxf>
    <dxf>
      <numFmt numFmtId="3" formatCode="#,##0"/>
    </dxf>
    <dxf>
      <numFmt numFmtId="168" formatCode="&quot;$&quot;#,##0"/>
    </dxf>
    <dxf>
      <numFmt numFmtId="168" formatCode="&quot;$&quot;#,##0"/>
    </dxf>
    <dxf>
      <numFmt numFmtId="13" formatCode="0%"/>
    </dxf>
    <dxf>
      <numFmt numFmtId="173" formatCode="_(* #,##0.00_);_(* \(#,##0.00\);_(* &quot;-&quot;??_);_(@_)"/>
    </dxf>
    <dxf>
      <numFmt numFmtId="173" formatCode="_(* #,##0.00_);_(* \(#,##0.00\);_(* &quot;-&quot;??_);_(@_)"/>
    </dxf>
    <dxf>
      <numFmt numFmtId="168" formatCode="&quot;$&quot;#,##0"/>
    </dxf>
    <dxf>
      <numFmt numFmtId="168" formatCode="&quot;$&quot;#,##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74"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sz val="8"/>
        <color theme="1"/>
      </font>
      <border>
        <bottom style="thin">
          <color theme="6"/>
        </bottom>
        <vertical/>
        <horizontal/>
      </border>
    </dxf>
    <dxf>
      <font>
        <b/>
        <i val="0"/>
        <sz val="8"/>
        <color theme="1"/>
      </font>
      <fill>
        <patternFill patternType="solid">
          <bgColor theme="2"/>
        </patternFill>
      </fill>
      <border diagonalUp="0" diagonalDown="0">
        <left/>
        <right/>
        <top/>
        <bottom/>
        <vertical/>
        <horizontal/>
      </border>
    </dxf>
    <dxf>
      <font>
        <sz val="8"/>
        <color theme="1"/>
      </font>
      <border>
        <bottom style="thin">
          <color theme="6"/>
        </bottom>
        <vertical/>
        <horizontal/>
      </border>
    </dxf>
    <dxf>
      <font>
        <b/>
        <i val="0"/>
        <sz val="8"/>
        <color theme="1"/>
      </font>
      <fill>
        <patternFill patternType="solid">
          <bgColor theme="0"/>
        </patternFill>
      </fill>
      <border diagonalUp="0" diagonalDown="0">
        <left/>
        <right/>
        <top/>
        <bottom/>
        <vertical/>
        <horizontal/>
      </border>
    </dxf>
  </dxfs>
  <tableStyles count="2" defaultTableStyle="TableStyleMedium2" defaultPivotStyle="PivotStyleLight16">
    <tableStyle name="Addidas Style" pivot="0" table="0" count="10" xr9:uid="{EBFFC627-CA47-4681-B4B4-E667B79BC6C8}">
      <tableStyleElement type="wholeTable" dxfId="57"/>
      <tableStyleElement type="headerRow" dxfId="56"/>
    </tableStyle>
    <tableStyle name="Addidas Style 2" pivot="0" table="0" count="10" xr9:uid="{45980731-5C16-4103-93C7-E3FD7CA3C244}">
      <tableStyleElement type="wholeTable" dxfId="55"/>
      <tableStyleElement type="headerRow" dxfId="54"/>
    </tableStyle>
  </tableStyles>
  <colors>
    <mruColors>
      <color rgb="FF0051BA"/>
      <color rgb="FFFF4BFF"/>
      <color rgb="FFFF93FF"/>
      <color rgb="FFFF65FF"/>
      <color rgb="FFFF00FF"/>
      <color rgb="FF69A9FF"/>
      <color rgb="FF1579FF"/>
      <color rgb="FF99FF66"/>
      <color rgb="FF66FF66"/>
      <color rgb="FFFF999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color theme="0"/>
          </font>
          <fill>
            <patternFill patternType="solid">
              <fgColor theme="6"/>
              <bgColor rgb="FF0051BA"/>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2"/>
              <bgColor theme="2"/>
            </patternFill>
          </fill>
          <border>
            <left style="thick">
              <color rgb="FF0051BA"/>
            </left>
            <right style="thick">
              <color rgb="FF0051BA"/>
            </right>
            <top style="thick">
              <color rgb="FF0051BA"/>
            </top>
            <bottom style="thick">
              <color rgb="FF0051BA"/>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color theme="0"/>
          </font>
          <fill>
            <patternFill patternType="solid">
              <fgColor theme="6"/>
              <bgColor rgb="FF0051BA"/>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2"/>
              <bgColor theme="2"/>
            </patternFill>
          </fill>
          <border>
            <left style="thick">
              <color rgb="FF0051BA"/>
            </left>
            <right style="thick">
              <color rgb="FF0051BA"/>
            </right>
            <top style="thick">
              <color rgb="FF0051BA"/>
            </top>
            <bottom style="thick">
              <color rgb="FF0051BA"/>
            </bottom>
            <vertical/>
            <horizontal/>
          </border>
        </dxf>
      </x14:dxfs>
    </ext>
    <ext xmlns:x14="http://schemas.microsoft.com/office/spreadsheetml/2009/9/main" uri="{EB79DEF2-80B8-43e5-95BD-54CBDDF9020C}">
      <x14:slicerStyles defaultSlicerStyle="SlicerStyleLight1">
        <x14:slicerStyle name="Addidas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ddidas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Dataset.xlsx]pivot!line profit</c:name>
    <c:fmtId val="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rgbClr val="00CC99"/>
            </a:solidFill>
            <a:round/>
          </a:ln>
          <a:effectLst/>
        </c:spPr>
        <c:marker>
          <c:spPr>
            <a:solidFill>
              <a:srgbClr val="00CC99"/>
            </a:solidFill>
            <a:ln w="9525">
              <a:noFill/>
            </a:ln>
            <a:effectLst/>
          </c:spPr>
        </c:marker>
      </c:pivotFmt>
      <c:pivotFmt>
        <c:idx val="9"/>
        <c:spPr>
          <a:solidFill>
            <a:schemeClr val="accent1"/>
          </a:solidFill>
          <a:ln w="28575" cap="rnd">
            <a:solidFill>
              <a:srgbClr val="FF00FF"/>
            </a:solidFill>
            <a:round/>
          </a:ln>
          <a:effectLst/>
        </c:spPr>
        <c:marker>
          <c:spPr>
            <a:solidFill>
              <a:srgbClr val="FF00FF"/>
            </a:solidFill>
            <a:ln w="9525">
              <a:solidFill>
                <a:schemeClr val="accent1"/>
              </a:solidFill>
            </a:ln>
            <a:effectLst/>
          </c:spPr>
        </c:marker>
      </c:pivotFmt>
      <c:pivotFmt>
        <c:idx val="10"/>
        <c:marker>
          <c:spPr>
            <a:solidFill>
              <a:srgbClr val="FF00FF"/>
            </a:solidFill>
            <a:ln w="9525">
              <a:noFill/>
            </a:ln>
            <a:effectLst/>
          </c:spPr>
        </c:marker>
      </c:pivotFmt>
      <c:pivotFmt>
        <c:idx val="11"/>
        <c:spPr>
          <a:solidFill>
            <a:schemeClr val="accent1"/>
          </a:solidFill>
          <a:ln w="19050" cap="rnd">
            <a:solidFill>
              <a:srgbClr val="00CC99"/>
            </a:solidFill>
            <a:round/>
          </a:ln>
          <a:effectLst/>
        </c:spPr>
      </c:pivotFmt>
      <c:pivotFmt>
        <c:idx val="12"/>
        <c:spPr>
          <a:solidFill>
            <a:schemeClr val="accent1"/>
          </a:solidFill>
          <a:ln w="19050" cap="rnd">
            <a:solidFill>
              <a:srgbClr val="FF00FF"/>
            </a:solidFill>
            <a:bevel/>
          </a:ln>
          <a:effectLst/>
        </c:spPr>
      </c:pivotFmt>
      <c:pivotFmt>
        <c:idx val="13"/>
        <c:spPr>
          <a:ln w="22225" cap="rnd">
            <a:solidFill>
              <a:srgbClr val="0051BA"/>
            </a:solidFill>
            <a:round/>
          </a:ln>
          <a:effectLst/>
        </c:spPr>
        <c:marker>
          <c:symbol val="circle"/>
          <c:size val="4"/>
          <c:spPr>
            <a:solidFill>
              <a:srgbClr val="0051BA"/>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rgbClr val="FF00FF"/>
            </a:solidFill>
            <a:round/>
          </a:ln>
          <a:effectLst/>
        </c:spPr>
        <c:marker>
          <c:symbol val="circle"/>
          <c:size val="4"/>
          <c:spPr>
            <a:solidFill>
              <a:srgbClr val="FF00F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rgbClr val="0051BA"/>
            </a:solidFill>
            <a:round/>
          </a:ln>
          <a:effectLst/>
        </c:spPr>
        <c:marker>
          <c:symbol val="circle"/>
          <c:size val="4"/>
          <c:spPr>
            <a:solidFill>
              <a:srgbClr val="0051BA"/>
            </a:solidFill>
            <a:ln w="9525">
              <a:noFill/>
            </a:ln>
            <a:effectLst/>
          </c:spPr>
        </c:marker>
      </c:pivotFmt>
    </c:pivotFmts>
    <c:plotArea>
      <c:layout>
        <c:manualLayout>
          <c:layoutTarget val="inner"/>
          <c:xMode val="edge"/>
          <c:yMode val="edge"/>
          <c:x val="0.14094967953627888"/>
          <c:y val="0.1578767729810498"/>
          <c:w val="0.80415498033590271"/>
          <c:h val="0.60762805269121711"/>
        </c:manualLayout>
      </c:layout>
      <c:lineChart>
        <c:grouping val="standard"/>
        <c:varyColors val="0"/>
        <c:ser>
          <c:idx val="0"/>
          <c:order val="0"/>
          <c:tx>
            <c:strRef>
              <c:f>pivot!$G$3</c:f>
              <c:strCache>
                <c:ptCount val="1"/>
                <c:pt idx="0">
                  <c:v>Revenue</c:v>
                </c:pt>
              </c:strCache>
            </c:strRef>
          </c:tx>
          <c:spPr>
            <a:ln w="22225" cap="rnd">
              <a:solidFill>
                <a:srgbClr val="0051BA"/>
              </a:solidFill>
              <a:round/>
            </a:ln>
            <a:effectLst/>
          </c:spPr>
          <c:marker>
            <c:symbol val="circle"/>
            <c:size val="4"/>
            <c:spPr>
              <a:solidFill>
                <a:srgbClr val="0051BA"/>
              </a:solidFill>
              <a:ln w="9525">
                <a:noFill/>
              </a:ln>
              <a:effectLst/>
            </c:spPr>
          </c:marker>
          <c:cat>
            <c:multiLvlStrRef>
              <c:f>pivot!$F$4:$F$30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pivot!$G$4:$G$30</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2B1-4443-B703-2DBFAACD4DD3}"/>
            </c:ext>
          </c:extLst>
        </c:ser>
        <c:ser>
          <c:idx val="1"/>
          <c:order val="1"/>
          <c:tx>
            <c:strRef>
              <c:f>pivot!$H$3</c:f>
              <c:strCache>
                <c:ptCount val="1"/>
                <c:pt idx="0">
                  <c:v>Profit</c:v>
                </c:pt>
              </c:strCache>
            </c:strRef>
          </c:tx>
          <c:spPr>
            <a:ln w="22225" cap="rnd">
              <a:solidFill>
                <a:srgbClr val="FF00FF"/>
              </a:solidFill>
              <a:round/>
            </a:ln>
            <a:effectLst/>
          </c:spPr>
          <c:marker>
            <c:symbol val="circle"/>
            <c:size val="4"/>
            <c:spPr>
              <a:solidFill>
                <a:srgbClr val="FF00FF"/>
              </a:solidFill>
              <a:ln w="9525">
                <a:noFill/>
              </a:ln>
              <a:effectLst/>
            </c:spPr>
          </c:marker>
          <c:cat>
            <c:multiLvlStrRef>
              <c:f>pivot!$F$4:$F$30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pivot!$H$4:$H$30</c:f>
              <c:numCache>
                <c:formatCode>"$"#,##0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A2B1-4443-B703-2DBFAACD4DD3}"/>
            </c:ext>
          </c:extLst>
        </c:ser>
        <c:dLbls>
          <c:showLegendKey val="0"/>
          <c:showVal val="0"/>
          <c:showCatName val="0"/>
          <c:showSerName val="0"/>
          <c:showPercent val="0"/>
          <c:showBubbleSize val="0"/>
        </c:dLbls>
        <c:marker val="1"/>
        <c:smooth val="0"/>
        <c:axId val="971719568"/>
        <c:axId val="971720816"/>
      </c:lineChart>
      <c:catAx>
        <c:axId val="9717195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71720816"/>
        <c:crosses val="autoZero"/>
        <c:auto val="1"/>
        <c:lblAlgn val="ctr"/>
        <c:lblOffset val="0"/>
        <c:noMultiLvlLbl val="0"/>
      </c:catAx>
      <c:valAx>
        <c:axId val="971720816"/>
        <c:scaling>
          <c:orientation val="minMax"/>
          <c:max val="90000000"/>
          <c:min val="0"/>
        </c:scaling>
        <c:delete val="0"/>
        <c:axPos val="l"/>
        <c:numFmt formatCode="&quot;$&quot;#\ ##0\ &quot;mil&quot;"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71719568"/>
        <c:crosses val="autoZero"/>
        <c:crossBetween val="between"/>
        <c:majorUnit val="20000000"/>
        <c:dispUnits>
          <c:builtInUnit val="millions"/>
        </c:dispUnits>
      </c:valAx>
      <c:spPr>
        <a:noFill/>
        <a:ln>
          <a:noFill/>
        </a:ln>
        <a:effectLst/>
      </c:spPr>
    </c:plotArea>
    <c:legend>
      <c:legendPos val="t"/>
      <c:layout>
        <c:manualLayout>
          <c:xMode val="edge"/>
          <c:yMode val="edge"/>
          <c:x val="0.47543417380788838"/>
          <c:y val="5.2959453348395827E-4"/>
          <c:w val="0.52456582619211156"/>
          <c:h val="0.1710650524350172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Dataset.xlsx]pivot!line bar prof margin</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rgbClr val="00CC99"/>
          </a:solidFill>
          <a:ln>
            <a:noFill/>
          </a:ln>
          <a:effectLst/>
        </c:spPr>
        <c:marker>
          <c:symbol val="none"/>
        </c:marker>
      </c:pivotFmt>
      <c:pivotFmt>
        <c:idx val="5"/>
        <c:spPr>
          <a:solidFill>
            <a:schemeClr val="accent1"/>
          </a:solidFill>
          <a:ln w="19050" cap="rnd">
            <a:solidFill>
              <a:srgbClr val="FF00FF"/>
            </a:solidFill>
            <a:round/>
          </a:ln>
          <a:effectLst/>
        </c:spPr>
        <c:marker>
          <c:symbol val="none"/>
        </c:marker>
      </c:pivotFmt>
      <c:pivotFmt>
        <c:idx val="6"/>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rgbClr val="FF00FF"/>
            </a:solidFill>
            <a:round/>
          </a:ln>
          <a:effectLst/>
        </c:spPr>
        <c:marker>
          <c:symbol val="circle"/>
          <c:size val="4"/>
          <c:spPr>
            <a:solidFill>
              <a:srgbClr val="FF00F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325367748151248E-2"/>
          <c:y val="0.19095703346302667"/>
          <c:w val="0.83759353378632839"/>
          <c:h val="0.56922921820869721"/>
        </c:manualLayout>
      </c:layout>
      <c:barChart>
        <c:barDir val="col"/>
        <c:grouping val="clustered"/>
        <c:varyColors val="0"/>
        <c:ser>
          <c:idx val="0"/>
          <c:order val="0"/>
          <c:tx>
            <c:strRef>
              <c:f>pivot!$K$3</c:f>
              <c:strCache>
                <c:ptCount val="1"/>
                <c:pt idx="0">
                  <c:v>Units</c:v>
                </c:pt>
              </c:strCache>
            </c:strRef>
          </c:tx>
          <c:spPr>
            <a:solidFill>
              <a:srgbClr val="0051BA"/>
            </a:solidFill>
            <a:ln>
              <a:noFill/>
            </a:ln>
            <a:effectLst/>
          </c:spPr>
          <c:invertIfNegative val="0"/>
          <c:cat>
            <c:multiLvlStrRef>
              <c:f>pivot!$J$4:$J$30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pivot!$K$4:$K$30</c:f>
              <c:numCache>
                <c:formatCode>General</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5415-4654-B9ED-80EF49AD1A8F}"/>
            </c:ext>
          </c:extLst>
        </c:ser>
        <c:dLbls>
          <c:showLegendKey val="0"/>
          <c:showVal val="0"/>
          <c:showCatName val="0"/>
          <c:showSerName val="0"/>
          <c:showPercent val="0"/>
          <c:showBubbleSize val="0"/>
        </c:dLbls>
        <c:gapWidth val="70"/>
        <c:axId val="377732816"/>
        <c:axId val="377735312"/>
      </c:barChart>
      <c:lineChart>
        <c:grouping val="standard"/>
        <c:varyColors val="0"/>
        <c:ser>
          <c:idx val="1"/>
          <c:order val="1"/>
          <c:tx>
            <c:strRef>
              <c:f>pivot!$L$3</c:f>
              <c:strCache>
                <c:ptCount val="1"/>
                <c:pt idx="0">
                  <c:v>Profit margin</c:v>
                </c:pt>
              </c:strCache>
            </c:strRef>
          </c:tx>
          <c:spPr>
            <a:ln w="22225" cap="rnd">
              <a:solidFill>
                <a:srgbClr val="FF00FF"/>
              </a:solidFill>
              <a:round/>
            </a:ln>
            <a:effectLst/>
          </c:spPr>
          <c:marker>
            <c:symbol val="circle"/>
            <c:size val="4"/>
            <c:spPr>
              <a:solidFill>
                <a:srgbClr val="FF00FF"/>
              </a:solidFill>
              <a:ln w="9525">
                <a:noFill/>
              </a:ln>
              <a:effectLst/>
            </c:spPr>
          </c:marker>
          <c:cat>
            <c:multiLvlStrRef>
              <c:f>pivot!$J$4:$J$30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pivot!$L$4:$L$30</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5415-4654-B9ED-80EF49AD1A8F}"/>
            </c:ext>
          </c:extLst>
        </c:ser>
        <c:dLbls>
          <c:showLegendKey val="0"/>
          <c:showVal val="0"/>
          <c:showCatName val="0"/>
          <c:showSerName val="0"/>
          <c:showPercent val="0"/>
          <c:showBubbleSize val="0"/>
        </c:dLbls>
        <c:marker val="1"/>
        <c:smooth val="0"/>
        <c:axId val="326896864"/>
        <c:axId val="326891456"/>
      </c:lineChart>
      <c:catAx>
        <c:axId val="3777328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77735312"/>
        <c:crosses val="autoZero"/>
        <c:auto val="1"/>
        <c:lblAlgn val="ctr"/>
        <c:lblOffset val="0"/>
        <c:noMultiLvlLbl val="0"/>
      </c:catAx>
      <c:valAx>
        <c:axId val="377735312"/>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77732816"/>
        <c:crosses val="autoZero"/>
        <c:crossBetween val="between"/>
        <c:majorUnit val="50000"/>
        <c:dispUnits>
          <c:builtInUnit val="thousands"/>
          <c:dispUnitsLbl>
            <c:spPr>
              <a:noFill/>
              <a:ln>
                <a:noFill/>
              </a:ln>
              <a:effectLst/>
            </c:spPr>
            <c:txPr>
              <a:bodyPr rot="-54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dispUnitsLbl>
        </c:dispUnits>
      </c:valAx>
      <c:valAx>
        <c:axId val="326891456"/>
        <c:scaling>
          <c:orientation val="minMax"/>
          <c:max val="0.45"/>
          <c:min val="0"/>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26896864"/>
        <c:crosses val="max"/>
        <c:crossBetween val="between"/>
        <c:majorUnit val="0.1"/>
      </c:valAx>
      <c:catAx>
        <c:axId val="326896864"/>
        <c:scaling>
          <c:orientation val="minMax"/>
        </c:scaling>
        <c:delete val="1"/>
        <c:axPos val="b"/>
        <c:numFmt formatCode="General" sourceLinked="1"/>
        <c:majorTickMark val="none"/>
        <c:minorTickMark val="none"/>
        <c:tickLblPos val="nextTo"/>
        <c:crossAx val="326891456"/>
        <c:crosses val="autoZero"/>
        <c:auto val="1"/>
        <c:lblAlgn val="ctr"/>
        <c:lblOffset val="100"/>
        <c:noMultiLvlLbl val="0"/>
      </c:catAx>
      <c:spPr>
        <a:noFill/>
        <a:ln>
          <a:noFill/>
        </a:ln>
        <a:effectLst/>
      </c:spPr>
    </c:plotArea>
    <c:legend>
      <c:legendPos val="t"/>
      <c:layout>
        <c:manualLayout>
          <c:xMode val="edge"/>
          <c:yMode val="edge"/>
          <c:x val="0.5454799225624829"/>
          <c:y val="4.7941357591210114E-3"/>
          <c:w val="0.44983372931536297"/>
          <c:h val="0.16383562817114528"/>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ysClr val="window" lastClr="FFFFFF"/>
    </a:solidFill>
    <a:ln w="9525" cap="flat" cmpd="sng" algn="ctr">
      <a:noFill/>
      <a:round/>
    </a:ln>
    <a:effectLst/>
  </c:spPr>
  <c:txPr>
    <a:bodyPr/>
    <a:lstStyle/>
    <a:p>
      <a:pPr>
        <a:defRPr sz="7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447C-401C-AD79-CC5BB47BA78B}"/>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447C-401C-AD79-CC5BB47BA78B}"/>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447C-401C-AD79-CC5BB47BA78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E580-460E-A0E6-83BF9763648C}"/>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E580-460E-A0E6-83BF9763648C}"/>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E580-460E-A0E6-83BF9763648C}"/>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Dataset.xlsx]pivot!PivotTable2</c:name>
    <c:fmtId val="8"/>
  </c:pivotSource>
  <c:chart>
    <c:autoTitleDeleted val="0"/>
    <c:pivotFmts>
      <c:pivotFmt>
        <c:idx val="0"/>
        <c:spPr>
          <a:solidFill>
            <a:srgbClr val="0051BA"/>
          </a:solidFill>
          <a:ln>
            <a:solidFill>
              <a:sysClr val="windowText" lastClr="000000">
                <a:lumMod val="25000"/>
                <a:lumOff val="75000"/>
              </a:sysClr>
            </a:solidFill>
          </a:ln>
          <a:effectLst/>
        </c:spPr>
        <c:marker>
          <c:symbol val="none"/>
        </c:marker>
      </c:pivotFmt>
      <c:pivotFmt>
        <c:idx val="1"/>
        <c:spPr>
          <a:solidFill>
            <a:srgbClr val="FF00FF"/>
          </a:solidFill>
          <a:ln>
            <a:noFill/>
          </a:ln>
          <a:effectLst/>
        </c:spPr>
        <c:marker>
          <c:symbol val="none"/>
        </c:marker>
      </c:pivotFmt>
      <c:pivotFmt>
        <c:idx val="2"/>
        <c:spPr>
          <a:solidFill>
            <a:srgbClr val="0051BA"/>
          </a:solidFill>
          <a:ln>
            <a:solidFill>
              <a:sysClr val="windowText" lastClr="000000">
                <a:lumMod val="25000"/>
                <a:lumOff val="75000"/>
              </a:sysClr>
            </a:solidFill>
          </a:ln>
          <a:effectLst/>
        </c:spPr>
        <c:marker>
          <c:symbol val="none"/>
        </c:marker>
      </c:pivotFmt>
      <c:pivotFmt>
        <c:idx val="3"/>
        <c:spPr>
          <a:solidFill>
            <a:srgbClr val="FF00FF"/>
          </a:solidFill>
          <a:ln>
            <a:noFill/>
          </a:ln>
          <a:effectLst/>
        </c:spPr>
        <c:marker>
          <c:symbol val="none"/>
        </c:marker>
      </c:pivotFmt>
      <c:pivotFmt>
        <c:idx val="4"/>
        <c:spPr>
          <a:solidFill>
            <a:srgbClr val="0051BA"/>
          </a:solidFill>
          <a:ln>
            <a:solidFill>
              <a:sysClr val="windowText" lastClr="000000">
                <a:lumMod val="25000"/>
                <a:lumOff val="75000"/>
              </a:sysClr>
            </a:solidFill>
          </a:ln>
          <a:effectLst/>
        </c:spPr>
        <c:marker>
          <c:symbol val="none"/>
        </c:marker>
      </c:pivotFmt>
      <c:pivotFmt>
        <c:idx val="5"/>
        <c:spPr>
          <a:solidFill>
            <a:srgbClr val="FF00FF"/>
          </a:solidFill>
          <a:ln>
            <a:noFill/>
          </a:ln>
          <a:effectLst/>
        </c:spPr>
        <c:marker>
          <c:symbol val="none"/>
        </c:marker>
      </c:pivotFmt>
      <c:pivotFmt>
        <c:idx val="6"/>
        <c:spPr>
          <a:solidFill>
            <a:srgbClr val="0051BA"/>
          </a:solidFill>
          <a:ln>
            <a:noFill/>
          </a:ln>
          <a:effectLst/>
        </c:spPr>
      </c:pivotFmt>
      <c:pivotFmt>
        <c:idx val="7"/>
        <c:spPr>
          <a:solidFill>
            <a:srgbClr val="0051BA"/>
          </a:solidFill>
          <a:ln>
            <a:noFill/>
          </a:ln>
          <a:effectLst/>
        </c:spPr>
        <c:marker>
          <c:symbol val="none"/>
        </c:marker>
      </c:pivotFmt>
      <c:pivotFmt>
        <c:idx val="8"/>
        <c:spPr>
          <a:solidFill>
            <a:srgbClr val="FF00FF"/>
          </a:solidFill>
          <a:ln>
            <a:noFill/>
          </a:ln>
          <a:effectLst/>
        </c:spPr>
        <c:marker>
          <c:symbol val="none"/>
        </c:marker>
      </c:pivotFmt>
      <c:pivotFmt>
        <c:idx val="9"/>
        <c:spPr>
          <a:solidFill>
            <a:srgbClr val="0051BA"/>
          </a:solidFill>
          <a:ln>
            <a:noFill/>
          </a:ln>
          <a:effectLst/>
        </c:spPr>
      </c:pivotFmt>
      <c:pivotFmt>
        <c:idx val="10"/>
        <c:spPr>
          <a:solidFill>
            <a:srgbClr val="0051BA"/>
          </a:solidFill>
          <a:ln>
            <a:noFill/>
          </a:ln>
          <a:effectLst/>
        </c:spPr>
      </c:pivotFmt>
      <c:pivotFmt>
        <c:idx val="11"/>
        <c:spPr>
          <a:solidFill>
            <a:srgbClr val="0051BA"/>
          </a:solidFill>
          <a:ln>
            <a:noFill/>
          </a:ln>
          <a:effectLst/>
        </c:spPr>
      </c:pivotFmt>
      <c:pivotFmt>
        <c:idx val="12"/>
        <c:spPr>
          <a:solidFill>
            <a:srgbClr val="0051BA"/>
          </a:solidFill>
          <a:ln>
            <a:noFill/>
          </a:ln>
          <a:effectLst/>
        </c:spPr>
      </c:pivotFmt>
      <c:pivotFmt>
        <c:idx val="13"/>
        <c:spPr>
          <a:solidFill>
            <a:srgbClr val="0051BA"/>
          </a:solidFill>
          <a:ln>
            <a:noFill/>
          </a:ln>
          <a:effectLst/>
        </c:spPr>
      </c:pivotFmt>
      <c:pivotFmt>
        <c:idx val="14"/>
        <c:spPr>
          <a:solidFill>
            <a:srgbClr val="0051BA"/>
          </a:solidFill>
          <a:ln>
            <a:noFill/>
          </a:ln>
          <a:effectLst/>
        </c:spPr>
      </c:pivotFmt>
      <c:pivotFmt>
        <c:idx val="15"/>
        <c:spPr>
          <a:solidFill>
            <a:srgbClr val="FF00FF"/>
          </a:solidFill>
          <a:ln>
            <a:noFill/>
          </a:ln>
          <a:effectLst/>
        </c:spPr>
      </c:pivotFmt>
      <c:pivotFmt>
        <c:idx val="16"/>
        <c:spPr>
          <a:solidFill>
            <a:srgbClr val="FF00FF"/>
          </a:solidFill>
          <a:ln>
            <a:noFill/>
          </a:ln>
          <a:effectLst/>
        </c:spPr>
      </c:pivotFmt>
      <c:pivotFmt>
        <c:idx val="17"/>
        <c:spPr>
          <a:solidFill>
            <a:srgbClr val="FF00FF"/>
          </a:solidFill>
          <a:ln>
            <a:noFill/>
          </a:ln>
          <a:effectLst/>
        </c:spPr>
      </c:pivotFmt>
      <c:pivotFmt>
        <c:idx val="18"/>
        <c:spPr>
          <a:solidFill>
            <a:srgbClr val="FF00FF"/>
          </a:solidFill>
          <a:ln>
            <a:noFill/>
          </a:ln>
          <a:effectLst/>
        </c:spPr>
      </c:pivotFmt>
      <c:pivotFmt>
        <c:idx val="19"/>
        <c:spPr>
          <a:solidFill>
            <a:srgbClr val="FF00FF"/>
          </a:solidFill>
          <a:ln>
            <a:noFill/>
          </a:ln>
          <a:effectLst/>
        </c:spPr>
      </c:pivotFmt>
      <c:pivotFmt>
        <c:idx val="20"/>
        <c:spPr>
          <a:solidFill>
            <a:srgbClr val="FF00FF"/>
          </a:solidFill>
          <a:ln>
            <a:noFill/>
          </a:ln>
          <a:effectLst/>
        </c:spPr>
      </c:pivotFmt>
      <c:pivotFmt>
        <c:idx val="21"/>
        <c:spPr>
          <a:solidFill>
            <a:srgbClr val="0051BA"/>
          </a:solidFill>
          <a:ln>
            <a:noFill/>
          </a:ln>
          <a:effectLst/>
        </c:spPr>
        <c:marker>
          <c:symbol val="none"/>
        </c:marker>
      </c:pivotFmt>
      <c:pivotFmt>
        <c:idx val="22"/>
        <c:spPr>
          <a:solidFill>
            <a:srgbClr val="0051BA"/>
          </a:solidFill>
          <a:ln>
            <a:noFill/>
          </a:ln>
          <a:effectLst/>
        </c:spPr>
      </c:pivotFmt>
      <c:pivotFmt>
        <c:idx val="23"/>
        <c:spPr>
          <a:solidFill>
            <a:srgbClr val="0051BA"/>
          </a:solidFill>
          <a:ln>
            <a:noFill/>
          </a:ln>
          <a:effectLst/>
        </c:spPr>
      </c:pivotFmt>
      <c:pivotFmt>
        <c:idx val="24"/>
        <c:spPr>
          <a:solidFill>
            <a:srgbClr val="0051BA"/>
          </a:solidFill>
          <a:ln>
            <a:noFill/>
          </a:ln>
          <a:effectLst/>
        </c:spPr>
      </c:pivotFmt>
      <c:pivotFmt>
        <c:idx val="25"/>
        <c:spPr>
          <a:solidFill>
            <a:srgbClr val="0051BA"/>
          </a:solidFill>
          <a:ln>
            <a:noFill/>
          </a:ln>
          <a:effectLst/>
        </c:spPr>
      </c:pivotFmt>
      <c:pivotFmt>
        <c:idx val="26"/>
        <c:spPr>
          <a:solidFill>
            <a:srgbClr val="0051BA"/>
          </a:solidFill>
          <a:ln>
            <a:noFill/>
          </a:ln>
          <a:effectLst/>
        </c:spPr>
      </c:pivotFmt>
      <c:pivotFmt>
        <c:idx val="27"/>
        <c:spPr>
          <a:solidFill>
            <a:srgbClr val="0051BA"/>
          </a:solidFill>
          <a:ln>
            <a:noFill/>
          </a:ln>
          <a:effectLst/>
        </c:spPr>
      </c:pivotFmt>
      <c:pivotFmt>
        <c:idx val="28"/>
        <c:spPr>
          <a:solidFill>
            <a:srgbClr val="FF00FF"/>
          </a:solidFill>
          <a:ln>
            <a:noFill/>
          </a:ln>
          <a:effectLst/>
        </c:spPr>
        <c:marker>
          <c:symbol val="none"/>
        </c:marker>
      </c:pivotFmt>
      <c:pivotFmt>
        <c:idx val="29"/>
        <c:spPr>
          <a:solidFill>
            <a:srgbClr val="FF00FF"/>
          </a:solidFill>
          <a:ln>
            <a:noFill/>
          </a:ln>
          <a:effectLst/>
        </c:spPr>
      </c:pivotFmt>
      <c:pivotFmt>
        <c:idx val="30"/>
        <c:spPr>
          <a:solidFill>
            <a:srgbClr val="FF00FF"/>
          </a:solidFill>
          <a:ln>
            <a:noFill/>
          </a:ln>
          <a:effectLst/>
        </c:spPr>
      </c:pivotFmt>
      <c:pivotFmt>
        <c:idx val="31"/>
        <c:spPr>
          <a:solidFill>
            <a:srgbClr val="FF00FF"/>
          </a:solidFill>
          <a:ln>
            <a:noFill/>
          </a:ln>
          <a:effectLst/>
        </c:spPr>
      </c:pivotFmt>
      <c:pivotFmt>
        <c:idx val="32"/>
        <c:spPr>
          <a:solidFill>
            <a:srgbClr val="FF00FF"/>
          </a:solidFill>
          <a:ln>
            <a:noFill/>
          </a:ln>
          <a:effectLst/>
        </c:spPr>
      </c:pivotFmt>
      <c:pivotFmt>
        <c:idx val="33"/>
        <c:spPr>
          <a:solidFill>
            <a:srgbClr val="FF00FF"/>
          </a:solidFill>
          <a:ln>
            <a:noFill/>
          </a:ln>
          <a:effectLst/>
        </c:spPr>
      </c:pivotFmt>
      <c:pivotFmt>
        <c:idx val="34"/>
        <c:spPr>
          <a:solidFill>
            <a:srgbClr val="FF00FF"/>
          </a:solidFill>
          <a:ln>
            <a:noFill/>
          </a:ln>
          <a:effectLst/>
        </c:spPr>
      </c:pivotFmt>
      <c:pivotFmt>
        <c:idx val="35"/>
        <c:spPr>
          <a:solidFill>
            <a:srgbClr val="0051BA"/>
          </a:solidFill>
        </c:spPr>
        <c:marker>
          <c:symbol val="none"/>
        </c:marker>
        <c:dLbl>
          <c:idx val="0"/>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00FF"/>
          </a:solidFill>
        </c:spPr>
        <c:marker>
          <c:symbol val="none"/>
        </c:marker>
        <c:dLbl>
          <c:idx val="0"/>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4.6992614906620449E-17"/>
              <c:y val="4.907368587817746E-2"/>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9.3985229813240899E-17"/>
              <c:y val="3.6805264408633076E-2"/>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0253052604214719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1.0253052604214719E-2"/>
              <c:y val="-5.6229615499428516E-17"/>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1.5379578906322218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1.0253052604214788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1.5379982569810572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651033317980665E-2"/>
                  <c:h val="0.12667193468176488"/>
                </c:manualLayout>
              </c15:layout>
            </c:ext>
          </c:extLst>
        </c:dLbl>
      </c:pivotFmt>
      <c:pivotFmt>
        <c:idx val="44"/>
        <c:dLbl>
          <c:idx val="0"/>
          <c:layout>
            <c:manualLayout>
              <c:x val="5.1265263021074061E-3"/>
              <c:y val="5.6229615499428516E-17"/>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0051BA"/>
          </a:solidFill>
          <a:ln>
            <a:noFill/>
          </a:ln>
          <a:effectLst/>
        </c:spPr>
      </c:pivotFmt>
      <c:pivotFmt>
        <c:idx val="46"/>
        <c:spPr>
          <a:solidFill>
            <a:srgbClr val="0051BA"/>
          </a:solidFill>
          <a:ln>
            <a:noFill/>
          </a:ln>
          <a:effectLst/>
        </c:spPr>
      </c:pivotFmt>
      <c:pivotFmt>
        <c:idx val="47"/>
        <c:spPr>
          <a:solidFill>
            <a:srgbClr val="0051BA"/>
          </a:solidFill>
          <a:ln>
            <a:noFill/>
          </a:ln>
          <a:effectLst/>
        </c:spPr>
      </c:pivotFmt>
      <c:pivotFmt>
        <c:idx val="48"/>
        <c:spPr>
          <a:solidFill>
            <a:srgbClr val="0051BA"/>
          </a:solidFill>
          <a:ln>
            <a:noFill/>
          </a:ln>
          <a:effectLst/>
        </c:spPr>
      </c:pivotFmt>
    </c:pivotFmts>
    <c:plotArea>
      <c:layout>
        <c:manualLayout>
          <c:layoutTarget val="inner"/>
          <c:xMode val="edge"/>
          <c:yMode val="edge"/>
          <c:x val="7.4125130030101183E-2"/>
          <c:y val="0.20882417551577742"/>
          <c:w val="0.85175029103423539"/>
          <c:h val="0.43762622865786094"/>
        </c:manualLayout>
      </c:layout>
      <c:barChart>
        <c:barDir val="col"/>
        <c:grouping val="clustered"/>
        <c:varyColors val="0"/>
        <c:ser>
          <c:idx val="0"/>
          <c:order val="0"/>
          <c:tx>
            <c:strRef>
              <c:f>pivot!$R$3</c:f>
              <c:strCache>
                <c:ptCount val="1"/>
                <c:pt idx="0">
                  <c:v>Revenue</c:v>
                </c:pt>
              </c:strCache>
            </c:strRef>
          </c:tx>
          <c:spPr>
            <a:solidFill>
              <a:srgbClr val="0051BA"/>
            </a:solidFill>
          </c:spPr>
          <c:invertIfNegative val="0"/>
          <c:dPt>
            <c:idx val="0"/>
            <c:invertIfNegative val="0"/>
            <c:bubble3D val="0"/>
            <c:spPr>
              <a:solidFill>
                <a:srgbClr val="0051BA"/>
              </a:solidFill>
              <a:ln>
                <a:noFill/>
              </a:ln>
              <a:effectLst/>
            </c:spPr>
            <c:extLst>
              <c:ext xmlns:c16="http://schemas.microsoft.com/office/drawing/2014/chart" uri="{C3380CC4-5D6E-409C-BE32-E72D297353CC}">
                <c16:uniqueId val="{00000000-27E4-4CE5-BA18-BD793FD099A3}"/>
              </c:ext>
            </c:extLst>
          </c:dPt>
          <c:dPt>
            <c:idx val="1"/>
            <c:invertIfNegative val="0"/>
            <c:bubble3D val="0"/>
            <c:spPr>
              <a:solidFill>
                <a:srgbClr val="0051BA"/>
              </a:solidFill>
              <a:ln>
                <a:noFill/>
              </a:ln>
              <a:effectLst/>
            </c:spPr>
            <c:extLst>
              <c:ext xmlns:c16="http://schemas.microsoft.com/office/drawing/2014/chart" uri="{C3380CC4-5D6E-409C-BE32-E72D297353CC}">
                <c16:uniqueId val="{00000002-27E4-4CE5-BA18-BD793FD099A3}"/>
              </c:ext>
            </c:extLst>
          </c:dPt>
          <c:dPt>
            <c:idx val="2"/>
            <c:invertIfNegative val="0"/>
            <c:bubble3D val="0"/>
            <c:extLst>
              <c:ext xmlns:c16="http://schemas.microsoft.com/office/drawing/2014/chart" uri="{C3380CC4-5D6E-409C-BE32-E72D297353CC}">
                <c16:uniqueId val="{00000001-27E4-4CE5-BA18-BD793FD099A3}"/>
              </c:ext>
            </c:extLst>
          </c:dPt>
          <c:dPt>
            <c:idx val="3"/>
            <c:invertIfNegative val="0"/>
            <c:bubble3D val="0"/>
            <c:extLst>
              <c:ext xmlns:c16="http://schemas.microsoft.com/office/drawing/2014/chart" uri="{C3380CC4-5D6E-409C-BE32-E72D297353CC}">
                <c16:uniqueId val="{00000003-27E4-4CE5-BA18-BD793FD099A3}"/>
              </c:ext>
            </c:extLst>
          </c:dPt>
          <c:dPt>
            <c:idx val="4"/>
            <c:invertIfNegative val="0"/>
            <c:bubble3D val="0"/>
            <c:spPr>
              <a:solidFill>
                <a:srgbClr val="0051BA"/>
              </a:solidFill>
              <a:ln>
                <a:noFill/>
              </a:ln>
              <a:effectLst/>
            </c:spPr>
            <c:extLst>
              <c:ext xmlns:c16="http://schemas.microsoft.com/office/drawing/2014/chart" uri="{C3380CC4-5D6E-409C-BE32-E72D297353CC}">
                <c16:uniqueId val="{00000004-27E4-4CE5-BA18-BD793FD099A3}"/>
              </c:ext>
            </c:extLst>
          </c:dPt>
          <c:dPt>
            <c:idx val="5"/>
            <c:invertIfNegative val="0"/>
            <c:bubble3D val="0"/>
            <c:spPr>
              <a:solidFill>
                <a:srgbClr val="0051BA"/>
              </a:solidFill>
              <a:ln>
                <a:noFill/>
              </a:ln>
              <a:effectLst/>
            </c:spPr>
            <c:extLst>
              <c:ext xmlns:c16="http://schemas.microsoft.com/office/drawing/2014/chart" uri="{C3380CC4-5D6E-409C-BE32-E72D297353CC}">
                <c16:uniqueId val="{00000005-27E4-4CE5-BA18-BD793FD099A3}"/>
              </c:ext>
            </c:extLst>
          </c:dPt>
          <c:dLbls>
            <c:dLbl>
              <c:idx val="2"/>
              <c:layout>
                <c:manualLayout>
                  <c:x val="-4.6992614906620449E-17"/>
                  <c:y val="4.9073685878177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E4-4CE5-BA18-BD793FD099A3}"/>
                </c:ext>
              </c:extLst>
            </c:dLbl>
            <c:dLbl>
              <c:idx val="3"/>
              <c:layout>
                <c:manualLayout>
                  <c:x val="-9.3985229813240899E-17"/>
                  <c:y val="3.68052644086330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E4-4CE5-BA18-BD793FD099A3}"/>
                </c:ext>
              </c:extLst>
            </c:dLbl>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pivot!$Q$4:$Q$10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pivot!$R$4:$R$10</c:f>
              <c:numCache>
                <c:formatCode>"$"#,##0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D6DE-471F-B48E-67A363D439AC}"/>
            </c:ext>
          </c:extLst>
        </c:ser>
        <c:ser>
          <c:idx val="1"/>
          <c:order val="1"/>
          <c:tx>
            <c:strRef>
              <c:f>pivot!$S$3</c:f>
              <c:strCache>
                <c:ptCount val="1"/>
                <c:pt idx="0">
                  <c:v>Profit</c:v>
                </c:pt>
              </c:strCache>
            </c:strRef>
          </c:tx>
          <c:spPr>
            <a:solidFill>
              <a:srgbClr val="FF00FF"/>
            </a:solidFill>
          </c:spPr>
          <c:invertIfNegative val="0"/>
          <c:dPt>
            <c:idx val="0"/>
            <c:invertIfNegative val="0"/>
            <c:bubble3D val="0"/>
            <c:extLst>
              <c:ext xmlns:c16="http://schemas.microsoft.com/office/drawing/2014/chart" uri="{C3380CC4-5D6E-409C-BE32-E72D297353CC}">
                <c16:uniqueId val="{00000008-27E4-4CE5-BA18-BD793FD099A3}"/>
              </c:ext>
            </c:extLst>
          </c:dPt>
          <c:dPt>
            <c:idx val="1"/>
            <c:invertIfNegative val="0"/>
            <c:bubble3D val="0"/>
            <c:extLst>
              <c:ext xmlns:c16="http://schemas.microsoft.com/office/drawing/2014/chart" uri="{C3380CC4-5D6E-409C-BE32-E72D297353CC}">
                <c16:uniqueId val="{00000007-27E4-4CE5-BA18-BD793FD099A3}"/>
              </c:ext>
            </c:extLst>
          </c:dPt>
          <c:dPt>
            <c:idx val="2"/>
            <c:invertIfNegative val="0"/>
            <c:bubble3D val="0"/>
            <c:extLst>
              <c:ext xmlns:c16="http://schemas.microsoft.com/office/drawing/2014/chart" uri="{C3380CC4-5D6E-409C-BE32-E72D297353CC}">
                <c16:uniqueId val="{00000006-27E4-4CE5-BA18-BD793FD099A3}"/>
              </c:ext>
            </c:extLst>
          </c:dPt>
          <c:dPt>
            <c:idx val="3"/>
            <c:invertIfNegative val="0"/>
            <c:bubble3D val="0"/>
            <c:extLst>
              <c:ext xmlns:c16="http://schemas.microsoft.com/office/drawing/2014/chart" uri="{C3380CC4-5D6E-409C-BE32-E72D297353CC}">
                <c16:uniqueId val="{00000009-27E4-4CE5-BA18-BD793FD099A3}"/>
              </c:ext>
            </c:extLst>
          </c:dPt>
          <c:dPt>
            <c:idx val="4"/>
            <c:invertIfNegative val="0"/>
            <c:bubble3D val="0"/>
            <c:extLst>
              <c:ext xmlns:c16="http://schemas.microsoft.com/office/drawing/2014/chart" uri="{C3380CC4-5D6E-409C-BE32-E72D297353CC}">
                <c16:uniqueId val="{0000000A-27E4-4CE5-BA18-BD793FD099A3}"/>
              </c:ext>
            </c:extLst>
          </c:dPt>
          <c:dPt>
            <c:idx val="5"/>
            <c:invertIfNegative val="0"/>
            <c:bubble3D val="0"/>
            <c:extLst>
              <c:ext xmlns:c16="http://schemas.microsoft.com/office/drawing/2014/chart" uri="{C3380CC4-5D6E-409C-BE32-E72D297353CC}">
                <c16:uniqueId val="{0000000B-27E4-4CE5-BA18-BD793FD099A3}"/>
              </c:ext>
            </c:extLst>
          </c:dPt>
          <c:dLbls>
            <c:dLbl>
              <c:idx val="0"/>
              <c:layout>
                <c:manualLayout>
                  <c:x val="1.02530526042147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E4-4CE5-BA18-BD793FD099A3}"/>
                </c:ext>
              </c:extLst>
            </c:dLbl>
            <c:dLbl>
              <c:idx val="1"/>
              <c:layout>
                <c:manualLayout>
                  <c:x val="1.5379578906322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E4-4CE5-BA18-BD793FD099A3}"/>
                </c:ext>
              </c:extLst>
            </c:dLbl>
            <c:dLbl>
              <c:idx val="2"/>
              <c:layout>
                <c:manualLayout>
                  <c:x val="1.0253052604214719E-2"/>
                  <c:y val="-5.622961549942851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E4-4CE5-BA18-BD793FD099A3}"/>
                </c:ext>
              </c:extLst>
            </c:dLbl>
            <c:dLbl>
              <c:idx val="3"/>
              <c:layout>
                <c:manualLayout>
                  <c:x val="1.025305260421471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E4-4CE5-BA18-BD793FD099A3}"/>
                </c:ext>
              </c:extLst>
            </c:dLbl>
            <c:dLbl>
              <c:idx val="4"/>
              <c:layout>
                <c:manualLayout>
                  <c:x val="5.1265263021074061E-3"/>
                  <c:y val="5.622961549942851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7E4-4CE5-BA18-BD793FD099A3}"/>
                </c:ext>
              </c:extLst>
            </c:dLbl>
            <c:dLbl>
              <c:idx val="5"/>
              <c:layout>
                <c:manualLayout>
                  <c:x val="1.5379982569810572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8.651033317980665E-2"/>
                      <c:h val="0.12667193468176488"/>
                    </c:manualLayout>
                  </c15:layout>
                </c:ext>
                <c:ext xmlns:c16="http://schemas.microsoft.com/office/drawing/2014/chart" uri="{C3380CC4-5D6E-409C-BE32-E72D297353CC}">
                  <c16:uniqueId val="{0000000B-27E4-4CE5-BA18-BD793FD099A3}"/>
                </c:ext>
              </c:extLst>
            </c:dLbl>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pivot!$Q$4:$Q$10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pivot!$S$4:$S$10</c:f>
              <c:numCache>
                <c:formatCode>"$"#,##0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D6DE-471F-B48E-67A363D439AC}"/>
            </c:ext>
          </c:extLst>
        </c:ser>
        <c:dLbls>
          <c:dLblPos val="outEnd"/>
          <c:showLegendKey val="0"/>
          <c:showVal val="1"/>
          <c:showCatName val="0"/>
          <c:showSerName val="0"/>
          <c:showPercent val="0"/>
          <c:showBubbleSize val="0"/>
        </c:dLbls>
        <c:gapWidth val="219"/>
        <c:overlap val="-27"/>
        <c:axId val="83451936"/>
        <c:axId val="83453184"/>
      </c:barChart>
      <c:catAx>
        <c:axId val="8345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ysClr val="windowText" lastClr="000000"/>
                </a:solidFill>
                <a:latin typeface="+mn-lt"/>
                <a:ea typeface="+mn-ea"/>
                <a:cs typeface="+mn-cs"/>
              </a:defRPr>
            </a:pPr>
            <a:endParaRPr lang="en-US"/>
          </a:p>
        </c:txPr>
        <c:crossAx val="83453184"/>
        <c:crosses val="autoZero"/>
        <c:auto val="1"/>
        <c:lblAlgn val="ctr"/>
        <c:lblOffset val="0"/>
        <c:noMultiLvlLbl val="0"/>
      </c:catAx>
      <c:valAx>
        <c:axId val="83453184"/>
        <c:scaling>
          <c:orientation val="minMax"/>
          <c:max val="210000000"/>
          <c:min val="0"/>
        </c:scaling>
        <c:delete val="1"/>
        <c:axPos val="l"/>
        <c:numFmt formatCode="&quot;$&quot;#,##0\ &quot;mil&quot;" sourceLinked="0"/>
        <c:majorTickMark val="out"/>
        <c:minorTickMark val="none"/>
        <c:tickLblPos val="nextTo"/>
        <c:crossAx val="83451936"/>
        <c:crosses val="autoZero"/>
        <c:crossBetween val="between"/>
      </c:valAx>
      <c:spPr>
        <a:noFill/>
        <a:ln>
          <a:noFill/>
        </a:ln>
        <a:effectLst/>
      </c:spPr>
    </c:plotArea>
    <c:legend>
      <c:legendPos val="t"/>
      <c:layout>
        <c:manualLayout>
          <c:xMode val="edge"/>
          <c:yMode val="edge"/>
          <c:x val="3.8461089492098831E-2"/>
          <c:y val="2.7778107618008824E-2"/>
          <c:w val="0.92784579483386365"/>
          <c:h val="0.1078639753965574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51BA"/>
          </a:solidFill>
          <a:ln w="19050">
            <a:solidFill>
              <a:schemeClr val="lt1"/>
            </a:solidFill>
          </a:ln>
          <a:effectLst/>
        </c:spPr>
      </c:pivotFmt>
      <c:pivotFmt>
        <c:idx val="7"/>
        <c:spPr>
          <a:solidFill>
            <a:srgbClr val="FF00FF"/>
          </a:solidFill>
          <a:ln w="19050">
            <a:solidFill>
              <a:schemeClr val="lt1"/>
            </a:solidFill>
          </a:ln>
          <a:effectLst/>
        </c:spPr>
      </c:pivotFmt>
      <c:pivotFmt>
        <c:idx val="8"/>
        <c:spPr>
          <a:solidFill>
            <a:schemeClr val="bg2">
              <a:lumMod val="50000"/>
            </a:schemeClr>
          </a:solidFill>
          <a:ln w="19050">
            <a:solidFill>
              <a:schemeClr val="lt1"/>
            </a:solidFill>
          </a:ln>
          <a:effectLst/>
        </c:spPr>
      </c:pivotFmt>
    </c:pivotFmts>
    <c:plotArea>
      <c:layout>
        <c:manualLayout>
          <c:layoutTarget val="inner"/>
          <c:xMode val="edge"/>
          <c:yMode val="edge"/>
          <c:x val="0.12624950408435673"/>
          <c:y val="1.7156591092954875E-2"/>
          <c:w val="0.7475009918312866"/>
          <c:h val="0.72185185411443142"/>
        </c:manualLayout>
      </c:layout>
      <c:doughnutChart>
        <c:varyColors val="1"/>
        <c:ser>
          <c:idx val="0"/>
          <c:order val="0"/>
          <c:tx>
            <c:strRef>
              <c:f>pivot!$O$3</c:f>
              <c:strCache>
                <c:ptCount val="1"/>
                <c:pt idx="0">
                  <c:v>Total</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0BA4-476F-8190-E973B07AD163}"/>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0BA4-476F-8190-E973B07AD163}"/>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0BA4-476F-8190-E973B07AD163}"/>
              </c:ext>
            </c:extLst>
          </c:dPt>
          <c:dLbls>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0BA4-476F-8190-E973B07AD163}"/>
            </c:ext>
          </c:extLst>
        </c:ser>
        <c:dLbls>
          <c:showLegendKey val="0"/>
          <c:showVal val="0"/>
          <c:showCatName val="0"/>
          <c:showSerName val="0"/>
          <c:showPercent val="0"/>
          <c:showBubbleSize val="0"/>
          <c:showLeaderLines val="0"/>
        </c:dLbls>
        <c:firstSliceAng val="0"/>
        <c:holeSize val="55"/>
      </c:doughnutChart>
      <c:spPr>
        <a:noFill/>
        <a:ln>
          <a:noFill/>
        </a:ln>
        <a:effectLst/>
      </c:spPr>
    </c:plotArea>
    <c:legend>
      <c:legendPos val="b"/>
      <c:layout>
        <c:manualLayout>
          <c:xMode val="edge"/>
          <c:yMode val="edge"/>
          <c:x val="0"/>
          <c:y val="0.73120816995488969"/>
          <c:w val="1"/>
          <c:h val="0.14687434819528092"/>
        </c:manualLayout>
      </c:layout>
      <c:overlay val="1"/>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1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0051BA"/>
          </a:solidFill>
          <a:ln>
            <a:noFill/>
          </a:ln>
          <a:effectLst/>
        </c:spPr>
      </c:pivotFmt>
      <c:pivotFmt>
        <c:idx val="4"/>
        <c:spPr>
          <a:solidFill>
            <a:srgbClr val="FF00FF"/>
          </a:solidFill>
          <a:ln>
            <a:noFill/>
          </a:ln>
          <a:effectLst/>
        </c:spPr>
      </c:pivotFmt>
      <c:pivotFmt>
        <c:idx val="5"/>
        <c:spPr>
          <a:solidFill>
            <a:schemeClr val="bg2">
              <a:lumMod val="50000"/>
            </a:schemeClr>
          </a:solidFill>
          <a:ln>
            <a:noFill/>
          </a:ln>
          <a:effectLst/>
        </c:spPr>
        <c:dLbl>
          <c:idx val="0"/>
          <c:layout>
            <c:manualLayout>
              <c:x val="-1.1333386281962158E-2"/>
              <c:y val="0"/>
            </c:manualLayout>
          </c:layout>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col"/>
        <c:grouping val="clustered"/>
        <c:varyColors val="0"/>
        <c:ser>
          <c:idx val="0"/>
          <c:order val="0"/>
          <c:tx>
            <c:strRef>
              <c:f>pivot!$O$3</c:f>
              <c:strCache>
                <c:ptCount val="1"/>
                <c:pt idx="0">
                  <c:v>Total</c:v>
                </c:pt>
              </c:strCache>
            </c:strRef>
          </c:tx>
          <c:spPr>
            <a:solidFill>
              <a:schemeClr val="accent1"/>
            </a:solidFill>
            <a:ln>
              <a:noFill/>
            </a:ln>
            <a:effectLst/>
          </c:spPr>
          <c:invertIfNegative val="0"/>
          <c:dPt>
            <c:idx val="0"/>
            <c:invertIfNegative val="0"/>
            <c:bubble3D val="0"/>
            <c:spPr>
              <a:solidFill>
                <a:srgbClr val="0051BA"/>
              </a:solidFill>
              <a:ln>
                <a:noFill/>
              </a:ln>
              <a:effectLst/>
            </c:spPr>
            <c:extLst>
              <c:ext xmlns:c16="http://schemas.microsoft.com/office/drawing/2014/chart" uri="{C3380CC4-5D6E-409C-BE32-E72D297353CC}">
                <c16:uniqueId val="{00000002-28FC-48D9-B969-96CADFBA5F3E}"/>
              </c:ext>
            </c:extLst>
          </c:dPt>
          <c:dPt>
            <c:idx val="1"/>
            <c:invertIfNegative val="0"/>
            <c:bubble3D val="0"/>
            <c:spPr>
              <a:solidFill>
                <a:srgbClr val="FF00FF"/>
              </a:solidFill>
              <a:ln>
                <a:noFill/>
              </a:ln>
              <a:effectLst/>
            </c:spPr>
            <c:extLst>
              <c:ext xmlns:c16="http://schemas.microsoft.com/office/drawing/2014/chart" uri="{C3380CC4-5D6E-409C-BE32-E72D297353CC}">
                <c16:uniqueId val="{00000003-28FC-48D9-B969-96CADFBA5F3E}"/>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4-28FC-48D9-B969-96CADFBA5F3E}"/>
              </c:ext>
            </c:extLst>
          </c:dPt>
          <c:dLbls>
            <c:dLbl>
              <c:idx val="2"/>
              <c:layout>
                <c:manualLayout>
                  <c:x val="-1.133338628196215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FC-48D9-B969-96CADFBA5F3E}"/>
                </c:ext>
              </c:extLst>
            </c:dLbl>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28FC-48D9-B969-96CADFBA5F3E}"/>
            </c:ext>
          </c:extLst>
        </c:ser>
        <c:dLbls>
          <c:dLblPos val="outEnd"/>
          <c:showLegendKey val="0"/>
          <c:showVal val="1"/>
          <c:showCatName val="0"/>
          <c:showSerName val="0"/>
          <c:showPercent val="0"/>
          <c:showBubbleSize val="0"/>
        </c:dLbls>
        <c:gapWidth val="150"/>
        <c:overlap val="-20"/>
        <c:axId val="428183624"/>
        <c:axId val="428183952"/>
      </c:barChart>
      <c:catAx>
        <c:axId val="42818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428183952"/>
        <c:crosses val="autoZero"/>
        <c:auto val="1"/>
        <c:lblAlgn val="ctr"/>
        <c:lblOffset val="100"/>
        <c:noMultiLvlLbl val="0"/>
      </c:catAx>
      <c:valAx>
        <c:axId val="428183952"/>
        <c:scaling>
          <c:orientation val="minMax"/>
        </c:scaling>
        <c:delete val="1"/>
        <c:axPos val="l"/>
        <c:numFmt formatCode="&quot;$&quot;#,##0" sourceLinked="1"/>
        <c:majorTickMark val="none"/>
        <c:minorTickMark val="none"/>
        <c:tickLblPos val="nextTo"/>
        <c:crossAx val="42818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7BDD-44A8-ABF9-44DE0B0FC302}"/>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7BDD-44A8-ABF9-44DE0B0FC302}"/>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7BDD-44A8-ABF9-44DE0B0FC302}"/>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834B-4DDD-8A5B-3751C3C3A24E}"/>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834B-4DDD-8A5B-3751C3C3A24E}"/>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834B-4DDD-8A5B-3751C3C3A24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51BA"/>
          </a:solidFill>
          <a:ln w="19050">
            <a:solidFill>
              <a:schemeClr val="lt1"/>
            </a:solidFill>
          </a:ln>
          <a:effectLst/>
        </c:spPr>
      </c:pivotFmt>
      <c:pivotFmt>
        <c:idx val="7"/>
        <c:spPr>
          <a:solidFill>
            <a:srgbClr val="FF00FF"/>
          </a:solidFill>
          <a:ln w="19050">
            <a:solidFill>
              <a:schemeClr val="lt1"/>
            </a:solidFill>
          </a:ln>
          <a:effectLst/>
        </c:spPr>
      </c:pivotFmt>
      <c:pivotFmt>
        <c:idx val="8"/>
        <c:spPr>
          <a:solidFill>
            <a:schemeClr val="bg2">
              <a:lumMod val="5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051BA"/>
          </a:solidFill>
          <a:ln w="19050">
            <a:solidFill>
              <a:schemeClr val="lt1"/>
            </a:solidFill>
          </a:ln>
          <a:effectLst/>
        </c:spPr>
      </c:pivotFmt>
      <c:pivotFmt>
        <c:idx val="11"/>
        <c:spPr>
          <a:solidFill>
            <a:srgbClr val="FF00FF"/>
          </a:solidFill>
          <a:ln w="19050">
            <a:solidFill>
              <a:schemeClr val="lt1"/>
            </a:solidFill>
          </a:ln>
          <a:effectLst/>
        </c:spPr>
      </c:pivotFmt>
      <c:pivotFmt>
        <c:idx val="12"/>
        <c:spPr>
          <a:solidFill>
            <a:schemeClr val="bg2">
              <a:lumMod val="5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051BA"/>
          </a:solidFill>
          <a:ln w="19050">
            <a:solidFill>
              <a:schemeClr val="lt1"/>
            </a:solidFill>
          </a:ln>
          <a:effectLst/>
        </c:spPr>
      </c:pivotFmt>
      <c:pivotFmt>
        <c:idx val="15"/>
        <c:spPr>
          <a:solidFill>
            <a:srgbClr val="FF00FF"/>
          </a:solidFill>
          <a:ln w="19050">
            <a:solidFill>
              <a:schemeClr val="lt1"/>
            </a:solidFill>
          </a:ln>
          <a:effectLst/>
        </c:spPr>
      </c:pivotFmt>
      <c:pivotFmt>
        <c:idx val="16"/>
        <c:spPr>
          <a:solidFill>
            <a:schemeClr val="bg2">
              <a:lumMod val="5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0051BA"/>
          </a:solidFill>
          <a:ln w="19050">
            <a:solidFill>
              <a:schemeClr val="lt1"/>
            </a:solidFill>
          </a:ln>
          <a:effectLst/>
        </c:spPr>
      </c:pivotFmt>
      <c:pivotFmt>
        <c:idx val="19"/>
        <c:spPr>
          <a:solidFill>
            <a:srgbClr val="FF00FF"/>
          </a:solidFill>
          <a:ln w="19050">
            <a:solidFill>
              <a:schemeClr val="lt1"/>
            </a:solidFill>
          </a:ln>
          <a:effectLst/>
        </c:spPr>
      </c:pivotFmt>
      <c:pivotFmt>
        <c:idx val="20"/>
        <c:spPr>
          <a:solidFill>
            <a:schemeClr val="bg2">
              <a:lumMod val="5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0051BA"/>
          </a:solidFill>
          <a:ln w="19050">
            <a:solidFill>
              <a:schemeClr val="lt1"/>
            </a:solidFill>
          </a:ln>
          <a:effectLst/>
        </c:spPr>
      </c:pivotFmt>
      <c:pivotFmt>
        <c:idx val="23"/>
        <c:spPr>
          <a:solidFill>
            <a:srgbClr val="FF00FF"/>
          </a:solidFill>
          <a:ln w="19050">
            <a:solidFill>
              <a:schemeClr val="lt1"/>
            </a:solidFill>
          </a:ln>
          <a:effectLst/>
        </c:spPr>
      </c:pivotFmt>
      <c:pivotFmt>
        <c:idx val="24"/>
        <c:spPr>
          <a:solidFill>
            <a:schemeClr val="bg2">
              <a:lumMod val="50000"/>
            </a:schemeClr>
          </a:solidFill>
          <a:ln w="19050">
            <a:solidFill>
              <a:schemeClr val="lt1"/>
            </a:solidFill>
          </a:ln>
          <a:effectLst/>
        </c:spPr>
      </c:pivotFmt>
    </c:pivotFmts>
    <c:plotArea>
      <c:layout>
        <c:manualLayout>
          <c:layoutTarget val="inner"/>
          <c:xMode val="edge"/>
          <c:yMode val="edge"/>
          <c:x val="3.9018055396149616E-2"/>
          <c:y val="1.7156591092954875E-2"/>
          <c:w val="0.86469161954526685"/>
          <c:h val="0.98284328392756126"/>
        </c:manualLayout>
      </c:layout>
      <c:doughnutChart>
        <c:varyColors val="1"/>
        <c:ser>
          <c:idx val="0"/>
          <c:order val="0"/>
          <c:tx>
            <c:strRef>
              <c:f>pivot!$O$3</c:f>
              <c:strCache>
                <c:ptCount val="1"/>
                <c:pt idx="0">
                  <c:v>Total</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0B8E-493F-ADF0-79ABC0A59353}"/>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0B8E-493F-ADF0-79ABC0A59353}"/>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0B8E-493F-ADF0-79ABC0A59353}"/>
              </c:ext>
            </c:extLst>
          </c:dPt>
          <c:dLbls>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0B8E-493F-ADF0-79ABC0A59353}"/>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Dataset.xlsx]Productmatrix!PivotTable2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Productmatrix!$B$23:$B$24</c:f>
              <c:strCache>
                <c:ptCount val="1"/>
                <c:pt idx="0">
                  <c:v>In-store</c:v>
                </c:pt>
              </c:strCache>
            </c:strRef>
          </c:tx>
          <c:spPr>
            <a:solidFill>
              <a:srgbClr val="0051BA"/>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Productmatrix!$B$25:$B$51</c:f>
              <c:numCache>
                <c:formatCode>General</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0-C30C-4B05-BE01-9352EFE84B0D}"/>
            </c:ext>
          </c:extLst>
        </c:ser>
        <c:ser>
          <c:idx val="1"/>
          <c:order val="1"/>
          <c:tx>
            <c:strRef>
              <c:f>Productmatrix!$C$23:$C$24</c:f>
              <c:strCache>
                <c:ptCount val="1"/>
                <c:pt idx="0">
                  <c:v>Online</c:v>
                </c:pt>
              </c:strCache>
            </c:strRef>
          </c:tx>
          <c:spPr>
            <a:solidFill>
              <a:srgbClr val="FF00FF"/>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Productmatrix!$C$25:$C$51</c:f>
              <c:numCache>
                <c:formatCode>General</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1-C30C-4B05-BE01-9352EFE84B0D}"/>
            </c:ext>
          </c:extLst>
        </c:ser>
        <c:ser>
          <c:idx val="2"/>
          <c:order val="2"/>
          <c:tx>
            <c:strRef>
              <c:f>Productmatrix!$D$23:$D$24</c:f>
              <c:strCache>
                <c:ptCount val="1"/>
                <c:pt idx="0">
                  <c:v>Outlet</c:v>
                </c:pt>
              </c:strCache>
            </c:strRef>
          </c:tx>
          <c:spPr>
            <a:solidFill>
              <a:schemeClr val="bg2">
                <a:lumMod val="50000"/>
              </a:schemeClr>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Productmatrix!$D$25:$D$51</c:f>
              <c:numCache>
                <c:formatCode>General</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2-C30C-4B05-BE01-9352EFE84B0D}"/>
            </c:ext>
          </c:extLst>
        </c:ser>
        <c:dLbls>
          <c:showLegendKey val="0"/>
          <c:showVal val="0"/>
          <c:showCatName val="0"/>
          <c:showSerName val="0"/>
          <c:showPercent val="0"/>
          <c:showBubbleSize val="0"/>
        </c:dLbls>
        <c:axId val="822483776"/>
        <c:axId val="822484104"/>
      </c:areaChart>
      <c:catAx>
        <c:axId val="82248377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822484104"/>
        <c:crosses val="autoZero"/>
        <c:auto val="1"/>
        <c:lblAlgn val="ctr"/>
        <c:lblOffset val="0"/>
        <c:noMultiLvlLbl val="0"/>
      </c:catAx>
      <c:valAx>
        <c:axId val="822484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822483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Dataset.xlsx]Productmatrix!PivotTable3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57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69A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65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2973683655594"/>
          <c:y val="0.12437467671041889"/>
          <c:w val="0.85242624528768762"/>
          <c:h val="0.65919557048094979"/>
        </c:manualLayout>
      </c:layout>
      <c:areaChart>
        <c:grouping val="stacked"/>
        <c:varyColors val="0"/>
        <c:ser>
          <c:idx val="0"/>
          <c:order val="0"/>
          <c:tx>
            <c:strRef>
              <c:f>Productmatrix!$R$4:$R$5</c:f>
              <c:strCache>
                <c:ptCount val="1"/>
                <c:pt idx="0">
                  <c:v>Women's Street Footwear</c:v>
                </c:pt>
              </c:strCache>
            </c:strRef>
          </c:tx>
          <c:spPr>
            <a:solidFill>
              <a:srgbClr val="FF93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Productmatrix!$R$6:$R$32</c:f>
              <c:numCache>
                <c:formatCode>General</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00-7853-4944-AC8F-8F139A585751}"/>
            </c:ext>
          </c:extLst>
        </c:ser>
        <c:ser>
          <c:idx val="1"/>
          <c:order val="1"/>
          <c:tx>
            <c:strRef>
              <c:f>Productmatrix!$S$4:$S$5</c:f>
              <c:strCache>
                <c:ptCount val="1"/>
                <c:pt idx="0">
                  <c:v>Women's Athletic Footwear</c:v>
                </c:pt>
              </c:strCache>
            </c:strRef>
          </c:tx>
          <c:spPr>
            <a:solidFill>
              <a:srgbClr val="FF65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Productmatrix!$S$6:$S$32</c:f>
              <c:numCache>
                <c:formatCode>General</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01-7853-4944-AC8F-8F139A585751}"/>
            </c:ext>
          </c:extLst>
        </c:ser>
        <c:ser>
          <c:idx val="2"/>
          <c:order val="2"/>
          <c:tx>
            <c:strRef>
              <c:f>Productmatrix!$T$4:$T$5</c:f>
              <c:strCache>
                <c:ptCount val="1"/>
                <c:pt idx="0">
                  <c:v>Women's Apparel</c:v>
                </c:pt>
              </c:strCache>
            </c:strRef>
          </c:tx>
          <c:spPr>
            <a:solidFill>
              <a:srgbClr val="FF00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Productmatrix!$T$6:$T$32</c:f>
              <c:numCache>
                <c:formatCode>General</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02-7853-4944-AC8F-8F139A585751}"/>
            </c:ext>
          </c:extLst>
        </c:ser>
        <c:ser>
          <c:idx val="3"/>
          <c:order val="3"/>
          <c:tx>
            <c:strRef>
              <c:f>Productmatrix!$U$4:$U$5</c:f>
              <c:strCache>
                <c:ptCount val="1"/>
                <c:pt idx="0">
                  <c:v>Men's Street Footwear</c:v>
                </c:pt>
              </c:strCache>
            </c:strRef>
          </c:tx>
          <c:spPr>
            <a:solidFill>
              <a:srgbClr val="69A9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Productmatrix!$U$6:$U$32</c:f>
              <c:numCache>
                <c:formatCode>General</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03-7853-4944-AC8F-8F139A585751}"/>
            </c:ext>
          </c:extLst>
        </c:ser>
        <c:ser>
          <c:idx val="4"/>
          <c:order val="4"/>
          <c:tx>
            <c:strRef>
              <c:f>Productmatrix!$V$4:$V$5</c:f>
              <c:strCache>
                <c:ptCount val="1"/>
                <c:pt idx="0">
                  <c:v>Men's Athletic Footwear</c:v>
                </c:pt>
              </c:strCache>
            </c:strRef>
          </c:tx>
          <c:spPr>
            <a:solidFill>
              <a:srgbClr val="1579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Productmatrix!$V$6:$V$32</c:f>
              <c:numCache>
                <c:formatCode>General</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04-7853-4944-AC8F-8F139A585751}"/>
            </c:ext>
          </c:extLst>
        </c:ser>
        <c:ser>
          <c:idx val="5"/>
          <c:order val="5"/>
          <c:tx>
            <c:strRef>
              <c:f>Productmatrix!$W$4:$W$5</c:f>
              <c:strCache>
                <c:ptCount val="1"/>
                <c:pt idx="0">
                  <c:v>Men's Apparel</c:v>
                </c:pt>
              </c:strCache>
            </c:strRef>
          </c:tx>
          <c:spPr>
            <a:solidFill>
              <a:srgbClr val="0051BA"/>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Productmatrix!$W$6:$W$32</c:f>
              <c:numCache>
                <c:formatCode>General</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05-7853-4944-AC8F-8F139A585751}"/>
            </c:ext>
          </c:extLst>
        </c:ser>
        <c:dLbls>
          <c:showLegendKey val="0"/>
          <c:showVal val="0"/>
          <c:showCatName val="0"/>
          <c:showSerName val="0"/>
          <c:showPercent val="0"/>
          <c:showBubbleSize val="0"/>
        </c:dLbls>
        <c:axId val="969281984"/>
        <c:axId val="969278704"/>
      </c:areaChart>
      <c:catAx>
        <c:axId val="96928198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69278704"/>
        <c:crosses val="autoZero"/>
        <c:auto val="1"/>
        <c:lblAlgn val="ctr"/>
        <c:lblOffset val="0"/>
        <c:noMultiLvlLbl val="0"/>
      </c:catAx>
      <c:valAx>
        <c:axId val="969278704"/>
        <c:scaling>
          <c:orientation val="minMax"/>
          <c:max val="80000000"/>
        </c:scaling>
        <c:delete val="0"/>
        <c:axPos val="l"/>
        <c:numFmt formatCode="&quot;$&quot;#,,\ &quot;mil&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692819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AC2AEBF-0DE4-4EDD-ABF6-CDE0A5C740B9}">
          <cx:dataPt idx="0">
            <cx:spPr>
              <a:solidFill>
                <a:schemeClr val="tx1"/>
              </a:solidFill>
            </cx:spPr>
          </cx:dataPt>
          <cx:dataPt idx="1">
            <cx:spPr>
              <a:solidFill>
                <a:srgbClr val="FF00FF"/>
              </a:solidFill>
            </cx:spPr>
          </cx:dataPt>
          <cx:dataPt idx="3">
            <cx:spPr>
              <a:solidFill>
                <a:srgbClr val="FFC000"/>
              </a:solidFill>
            </cx:spPr>
          </cx:dataPt>
          <cx:dataPt idx="4">
            <cx:spPr>
              <a:solidFill>
                <a:schemeClr val="accent6">
                  <a:lumMod val="60000"/>
                  <a:lumOff val="40000"/>
                </a:schemeClr>
              </a:solidFill>
            </cx:spPr>
          </cx:dataPt>
          <cx:dataPt idx="5">
            <cx:spPr>
              <a:solidFill>
                <a:srgbClr val="0051BA"/>
              </a:solidFill>
            </cx:spPr>
          </cx:dataPt>
          <cx:dataLabels pos="inEnd">
            <cx:numFmt formatCode="$#..&quot;m&quot;" sourceLinked="0"/>
            <cx:txPr>
              <a:bodyPr spcFirstLastPara="1" vertOverflow="ellipsis" wrap="square" lIns="0" tIns="0" rIns="0" bIns="0" anchor="ctr" anchorCtr="1">
                <a:spAutoFit/>
              </a:bodyPr>
              <a:lstStyle/>
              <a:p>
                <a:pPr>
                  <a:defRPr lang="en-US" sz="500" b="1" i="0" u="none" strike="noStrike" kern="1200" baseline="0">
                    <a:solidFill>
                      <a:schemeClr val="bg1"/>
                    </a:solidFill>
                    <a:latin typeface="Calibri" panose="020F0502020204030204"/>
                  </a:defRPr>
                </a:pPr>
                <a:endParaRPr lang="en-US" sz="500" b="1">
                  <a:solidFill>
                    <a:schemeClr val="bg1"/>
                  </a:solidFill>
                </a:endParaRPr>
              </a:p>
            </cx:txPr>
            <cx:visibility seriesName="0" categoryName="1" value="1"/>
            <cx:separator>
</cx:separator>
            <cx:dataLabel idx="0" pos="inEnd">
              <cx:txPr>
                <a:bodyPr spcFirstLastPara="1" vertOverflow="ellipsis" wrap="square" lIns="0" tIns="0" rIns="0" bIns="0" anchor="ctr" anchorCtr="1">
                  <a:spAutoFit/>
                </a:bodyPr>
                <a:lstStyle/>
                <a:p>
                  <a:pPr>
                    <a:defRPr lang="en-US" sz="500" b="1" i="0" u="none" strike="noStrike" kern="1200" baseline="0">
                      <a:solidFill>
                        <a:schemeClr val="bg1"/>
                      </a:solidFill>
                      <a:latin typeface="Calibri" panose="020F0502020204030204"/>
                    </a:defRPr>
                  </a:pPr>
                  <a:r>
                    <a:rPr lang="en-US" sz="500" b="1">
                      <a:solidFill>
                        <a:schemeClr val="bg1"/>
                      </a:solidFill>
                    </a:rPr>
                    <a:t>Amazon
$78m</a:t>
                  </a:r>
                </a:p>
              </cx:txPr>
            </cx:dataLabel>
            <cx:dataLabel idx="1">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Foot Locker
$220m</a:t>
                  </a:r>
                </a:p>
              </cx:txPr>
            </cx:dataLabel>
            <cx:dataLabel idx="2" pos="inEnd">
              <cx:txPr>
                <a:bodyPr spcFirstLastPara="1" vertOverflow="ellipsis" wrap="square" lIns="0" tIns="0" rIns="0" bIns="0" anchor="ctr" anchorCtr="1">
                  <a:spAutoFit/>
                </a:bodyPr>
                <a:lstStyle/>
                <a:p>
                  <a:pPr>
                    <a:defRPr/>
                  </a:pPr>
                  <a:r>
                    <a:rPr lang="en-US" sz="500" b="1">
                      <a:solidFill>
                        <a:schemeClr val="tx1"/>
                      </a:solidFill>
                    </a:rPr>
                    <a:t>Kohl's
$102m</a:t>
                  </a:r>
                </a:p>
              </cx:txPr>
            </cx:dataLabel>
            <cx:dataLabel idx="3">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Sports Direct
$182m</a:t>
                  </a:r>
                </a:p>
              </cx:txPr>
            </cx:dataLabel>
            <cx:dataLabel idx="4">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Walmart
$75m</a:t>
                  </a:r>
                </a:p>
              </cx:txPr>
            </cx:dataLabel>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78EAF89-13BD-4341-9AC2-6B18E7C177E1}">
          <cx:dataLabels>
            <cx:txPr>
              <a:bodyPr spcFirstLastPara="1" vertOverflow="ellipsis" horzOverflow="overflow" wrap="square" lIns="0" tIns="0" rIns="0" bIns="0" anchor="ctr" anchorCtr="1"/>
              <a:lstStyle/>
              <a:p>
                <a:pPr algn="ctr" rtl="0">
                  <a:defRPr sz="400">
                    <a:solidFill>
                      <a:sysClr val="windowText" lastClr="000000"/>
                    </a:solidFill>
                  </a:defRPr>
                </a:pPr>
                <a:endParaRPr lang="en-U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n-US" cultureRegion="US" attribution="Powered by Bing">
              <cx:geoCache provider="{E9337A44-BEBE-4D9F-B70C-5C5E7DAFC167}">
                <cx:binary>7H1pcxu3tu1fcfnza6UxdAM4dXKq0s1Jo21Zlu186WIkpecRPf/6u1qibKlDxzoV3XrFqss4TiQS
5AYW9rT2Bvjvm/5fN8ndtnrTp0mm/3XT//o2qOviX7/8om+Cu3Srj9Lwpsp1/md9dJOnv+R//hne
3P1yW227MPN/oSbhv9wE26q+69/+5994N/8uP8tvtnWYZx+au2q4vNNNUuu/eW7vU2+2t2mYLUJd
V+FNTX59+1sVbzO91W/f3GV1WA9XQ3H369tnr3r75pf5e/3lc98kEK1ubjGW8SOplDQZsdT9Q759
k+SZv3vaUPSIM0Usy5Lm/cN6/OyLbYrxL5HoXp7t7W11pzWmdP/fpyOfyY8nLt++ucmbrJ7WzccS
/vr2UxbWd7dvPtbb+g6TD3XuPrzAzadJfPp4P+tfnq/8f/49+wXWYfabJ+DMF+1nT/0Vm2T7xzbd
Pi7PK0BDj4Rtc2qb6mHp2XNopH0kuckYNekDdOrxs3fQ/FygHyDzOHAOzNlBAnN117+qxpAjbjPJ
JSEPsJDnsCh1xACKEmIHCzTqQVsfYPmpOPtB2Q2bQXL15SAhcfMsu7upw5umflycf64vnBxZwiIW
Y9ZeYAT0iUkqCZ3ZsBdKsx+XZ4Nn6LhXB4nOb8lWx69oyGx+RDjnwqTmg6HizzWGWPSICiW5Tf5q
wn4iyX5QHmcww+O304PE4+Ku3d6+Ih4MFsqyObfYDo+ZzyfEPrIti0khH5w+LNxTC/Zzefaj8jhu
hsrF9UGi8lsVjnn2mrDwI6oYhYHiD2oiZmpCyBHiAUvZln1v4GawvECg/bh8GzgD5rffDxKYz0OO
qNl/3LOv4FjoEQCxqf2DGJmY4siyYOLgdx6Qe/zsB4//AoH2A/Nt4AyYz18PEhh3m4R/5lUWvqbS
iCNqcdtWZBckQyme5i+EqCObCCoIJ/uweZlM++F5OnaGkPvbQSK0uEu23ba6e9y//1x34GtMUwqb
sl1+CQ//FB9hIZqWNmcEaej0mMVmL5FoPzrfR86wWSwPEpvzbZi9IjDcOmLQGwQBO2Bm3sZWR5TY
hJti540QtD0NAn4qzn5UdsNmkJwfJiRunuTV9jZ/XJlXUBcJVyMty+R0bw5DTOvI4kIyG2TAUzhe
Isp+RL6PnIHivjtIPVkBk/A1w2UqjywF/07ZzHZJcGNSME4lewBrhskLJNkPybeBM0RWh0nArO/y
yn9Vp0+PbI5Mnqv9FIxkR8g3meDmjrScAfMCgfYD823gDJj1Ybr7d0H4iraLm0ccRDHjSnxTh6eu
HuoiTMUsSXeR2CzZ/5k0+yF5GDXD493mIE3XBsFXGD4a9n/uTe5jX0RfJrOfR12A6ciiYnIyfF8q
+XNB9oPxOG4Gx+b4IOE4vt0Gr6kf/IhJZQr6mIn8hXbhoF0UE9KcBcE/FWQ/GrthMzCOF4cJRpKE
WR7q19MO2CsCLDiirYfUY4aHVKAtpQ2D9T11eRpyHb9Aoh8A823kHJvDdPDH2W24fVUqTB0hoVdC
7ZBR88jLPgJNJk1b7aj+WXLyAoF+gMzjTObAXBym0uTdK3ItnB4hG7QtwR+chomw6qmDV+xogsMm
O6diwus8U5ifSPMDSO5HzfE4zIDr9LWr9xIZCEehUexCLjJDRMLlmFCUJ0n+U0R+Ls9+TB7HzVA5
/XiQWnJ9V6V5Vj9u1n8ed3EORbEo/plpCEqQNnhkZUv24HJmjv4FkuwH5NvAGSLXVweJyCk2aXMT
D68HCQNFTwWjIBufq4i04EqEII+1SQXInqnIC0TZj8n3ScxAOf16kKCc5U2oX9nPm0dKIoe3Ufl9
eDwHRxF0JxGJmtguEJj5+ReJtB+dJ0Nn8Jwdpm8531ZDss1uH7fvPzdjDGTkpDTWLPoSNhJ5glql
2lHDM5V5iST7Qfk+cobJ+eIgVeZ8q/X2Jmj0XV3r1wMGgRhKWuC3xI54nLl9gUKxaaE1TILUf2rM
XizPj+B5Np05RgeqN+FNEPrb7HGl/rnewP1LYKOE3Fm1v7ocAIfsZspxpscsTj5/gUQ/AOjbyDk2
x4epPyH6xHReb18RHBt1L0XQ1Lrjhme6o9CspEDooxHj8UMfqvjnL5HlR7B8m8Ycl8PMK89Drac/
RRE+LtI/VxsGfpiCrfxGt8zcDvgYdL5QlMZ2tbG/qM2LhPoRRE8Gz0H6eKDKo3XeVK+JENJJW6AT
nO/qLlCRZwQACmJCoDZp7Yr5exD6mUQ/hudh5BybwyxSfr7T9ZvrEGWx1+2GkSiMUQuOZ9d7PCvq
SxPNMEwwZe4AnEVuLxZrP0qz4TOoPl8fphqBGnhVcpOLI4RmFlGoT94/AMJTLSImDB1Hvdlms3Tn
/Oei7Afm28AZJOdXBwnJZYBjH2+O9eumO+gft6mk6tF4qVnYhqjaIuiInVow7x8z5XmpVPshej56
htPlYYZvF3d/VK/bSj71+KOXjwnx0AJrzj2QOgKfMJ282H9c6SUS7cfn+8gZNheH2bt0cde92WzT
Qgfha/b7cXZkSwt0zuMhjJlxm5QI4FFUdh6M3yzKfrFYP0Lp2azmUG0O0txNa3JyV+m74fWC7an4
iTBAWWx/KCdQi0YkjqOND7ZOzVzRy2T6MUiP85kjdHKwCJ3f9eHNK7YL4GQmp7B0hO9M3UyTiGkf
EROFBFMihX3K8kzY/FyaH2PzOHaOzfnBYvM1r+LHNfrniSroN3CflE9HL/cFcOhpRppqwgru+NFZ
GjTh8zOJfozOw8g5Nl8PE5u8qoM37rbK0dzxiiQPQ3sTQyfNtxNOszxIoLVD4oCTbe90a47Qi+X6
AU6z8XO03ANGa7GNX5eQE2jWtBms2K4mqubpEPoK7elg1KMretTkB17u4n6tfy7V3yH1OHqO02FW
Hd7FCRrXXvUoOvRJMsC0a7cx56QpqqtwRaYpQGrfP55j9BKJ9uPzfeQMm3eHeZbzc6hv8kyHr1tu
sKE6FsNFAY+L/5RPAG+Kwjc62NX+NvUXibQfnSdDZ/B8PsyM9fMW+VDm1/lr4gMDRwgDK7dTjpkz
QusBjg+iof2RVp2Fcy+T6QcAPZnPHKHfDtIJvavu/FdFhyGYkziCxuy92vOADi57YDNYfi7Ifkge
x83geHd5kHC8v8syPSTt9lV5bGSnUuFQ547EMef+RogjyaSc2t4eQANV9zQDeqlU+xF6PnqG0/vD
VJuPefO/E2lDfUw0gtDH21BmWSoqDlLhHA7BQdz7xyzSfrlc+7Gaj5+h9fEwIu2bv73u6GFnP+St
z1753971pBClwQ/hZNTevBU316BXFOW7x76eGeczu4Xpx2Lth2o2/NlMDuOKp4fN9pgsPJ3/s233
X8KCdhHOwBWAF31QkXl8YJpHlJloWrBngLxUnv14PB/9bAa/vv14mKnPFdwRbhm7u3v0B/+c7QGX
IDkKCubuMpR5yQHXcDE+NZY+4eme+qIXibQfoSdDZ/BcHWbfyKd6G7wiMrjHBl1wqCbs0tJZMQg+
ZyKxKaX2zOv8TI79cDyMmiHx6eog47b/hd4DcACESoUOkW8x2dM0VKA3AQEdZ49dcfPe9xd0Q+zH
5ftcZthc/3+K1X58y+C3qxgX23q7vL/D8clFg3//7P3kcbPkbOgu8N1r6B7s0PHtr28pPAwSmG93
Q05vshv5lEabU7FPht5tdf3rW2O6sMOitsDJOEtAsyyoVoduFjwlccARd0agqwE1C5xLYYjKs4md
wzWTNggkMHwSzUNg8u4VUk8hKZ5isK/T9R84X2+h3IQzE48zfZ8nA5K9b8uy+/lN1qTv8zCr9a9v
xXRWsnh43SSsNfX2UcaUQKsYSsFodsHzN9tLZPV4Ofl/Iu7LtEp0tOlrGRQOUXEgFqP2y25B20r1
y7otzNyRpgjsY48OPj/OaKaka4+6yVza2VG/YmOfxsvcyv1yYyQ56SqnaLPUdMyAaVzaacmzwQv4
cZHX5CK3En5c84ZQZ6BR+TUpbHbchsRLnC5KjMSJk75z0lHJMxV4+ddMy+JrYY5etWwjNNk5XUbk
GQko32ZVSy5SlRoZ7p3zbdtpciqLNU1EUC11bExDmJembhyFw3ta1uq6YQQf3BWmETq1lv2l31vq
Og1Jf1lFlB17cZp6Dit6Ub3zaRbnJ7lV5fLEVkLfapweukqyNPYdEmSGSzI/Cd2CD/37IelZ48aN
wjQKxSvbodSvNiYS5SswGdZW0L5/n+dGs2FtwD6NnezfZyyvNpqZuXbsVJMLn5aYfyF87zqycSrS
Lcuw0I5QkdbrQo36NqpCrEDGc3oV6qT4yrzSbJ2eVXgZ70l+muaWtR18jHMaHwJYpIO0XYJPM5lP
ryIPXKjbMDsYHVv1mDWP8ZkyZsXXJDIxd5VYY+s0nckubB6mp1kgggsWG9GZbD3iVF3Yn0de2B6z
XMXHWSgwRhjTetq9F/lO2qeGvcC+xm8eAE1MP64Wfuipa9pMCLdD078HpFp/sYd86M+6whvIoo9p
lC5MncThByOlmEI+RHiXog3wt9RJMrpW0mBdusiAjEFvJJ7TDdywXGEIP1yXdWq1myJOA/NzZWvO
Vkk6GrnTduOfgddgJcw2U9dD0l3Wo7ZWQxbY3E280LseqY4+iJYr7iR9abgFSelVxrEB+6Cbdm2K
jR73vPFWQ+HjnUaP4m8ReJAtmDZRbbL+fWB3+FnULXYDrTSQVawWbKkGix1LThp+nghRl27ha2w+
gybBwmspVE90RX2L62U6f2nWBbkIuhJKKFQPgPNCmtSRyte2E0dFNpxkkYpDN1ZJki5bbFHbIVDL
s7xQNt+IyGPHRtRS5g4dg9zh2ISjk8Zef8lMP/OcrEOvg+ORRt/2PcdHZqMB7NppnwyqL742E0SS
1ew4tZriqyQab1aXZrjGIQi1FDwL10PbqmXBSfG1KiLv+n4Lh4bA+sY6P80nZY+mTerZbX/ZsQZL
0lF/eN/7UIV0pPkpD6IsXlGbq2twsli4Oi8Yc4tEYsM0wsxPk8zGr+9VokmKcG2HAxZvCBqAbcJw
hCQsv46iqjalVaTBwm5scsW73Ls2IrM1nEJHQe5EpZ+6SSWgnHY+qOVIZbhOAqtrnS5MMR0z5Meh
7gFoaQ54FagWbDCDQcl13GJ9vIqTq5bWmLU5woLgsgB2LIJcnXV5os7G0gaEdTjgHfKCRKOTGLKS
biN0wN5HZeuLhVHpAfbUH9XCTAqxsa3KXJlJpM6ssjcWrAuMyunzGPNlfeV3q1EPTbBUUArPoVUK
gUYGi5XSvAsuB90X537UqGU4lOGaDdDlWME8yyw21DIlCd6H2yk/juNWLqIaJsM0PXJVW0WDFUx5
f1lgo4cODeLya2x65UYR7a+9OqBXgmHP23HSeSsZRNX4UYNS55u+gYlkIybcxzF2FC5EBlAJNciV
Z45jceLnwuqXLEuT4CT1onAdmWO4bjiNR7ftgFISenyrQwrTTLwBe8rDrb2tM9gjYK10Ym3NTkHD
+4yQq7IZyFVkDd2wiKuUZU5q5tgvRNdqmWfYpZ1qoRGpXZKLMFfkKk0J5InSwveWrZp2jiBJPpzw
qMLbU9/Tt36ch+swsLC7FT6CTXuvCi0SnfKiqTYNEWa5ut/znHIMMmvM2aXltP8bYZOLJmzVNS7A
EZinOZm9tiNl/aEtrbhfmaGGfat0LRdJwKb9qAYt3aKU6tpgI4B8MGmRJmG6KESHrWR5smqOI6lL
wylb3lXLghjkPbehXUkSq8htOiwvS/rVvcalreTXXVb3xO1LqwpW95Y1zwNir7tAltckZFl23fn+
EH+2OgY7kfDJSpG2C9c8qK2tSjq1jJoy/UCChrrSz26zoFfHVVFMzqDEeSZn8HxYYJWM5KIbLRiy
BPFD48pcFsTpgyAjwTs6BMMG5oel3YL4DUIIBxFKTlw7H9Vpmuk6cKjweh9LEqrkwxgld5EZJkK6
SW3413Cl1SarrRQQZSa0Jm562FroZLUIYGJyx+ioFbmsrOzbPEuvc59UJ8rrG7NzBtn1iENYdUW5
PM7V5Ii0nSVX4eAXp/Ax8j3JhOlBd1u2qkoWOiUh9QVYn/wUN5D7biv94FMoSitxhsz7vazp0qB5
eabRCeRWtXBNEUEHnCYlqdFt6no41kFTnIpIVan33gx47ipVf87KZlUUulwZiPbfF7x1olRcehRX
IH4e7KQw4Cfy1PaOCclTWNUIGo7bxhYjMxu6KMwiXVCbjpkrdG35jl3yyC1ymm4IKf3ACXkhXYPH
bBVntFWOCMeV2fTdiRUFcewaohtah2ZFMKwGe0jERmFbVq6vG6vH8gfqtGZ8fCf7WpzoSMHNhX25
CXujqJ20I584afNzw7Szd+EYyxNBPexewhGUBDJf+jIqAscseupEsWhOq741zwXzTeZow+q3Cc+j
T4NIP/FIlMlZUmr+oYyDbGnUupMuHyu1ki1r/9RDpf4IZJ04ulPUGbHJlqUlwoWshmo1GJHamG3Z
Loa+TpepLPrA5TyKnYbp6FxWQTScY73s26iW2WpsOg9+PDSXfth9UioqVnEoqrXwut9br3etMBJ/
+GU/XAbWkC1IUtIVi0Xk0NqqPmgTy2qrzF5afdrfRA29MiLhOaTT+lyGwfghHQfLzUWTrvLB4GtP
teKsUCFf+qW+KlVjRE5lIzJa6rTMz+vRg4mKU8QnXVAsfcQNJ01akROqK2NjqVwfx6rhZzkbTReL
li3buLQ+9naeO31ZyqWhxtiJYLEc7JD4PS+jhUDUaYwxeQcnMCDka7OVLw37OKnY8MHPmcsylm2o
oau1nDwEG4p20fuq2VgxANPhYHzVXl8uoqJS52NkfWjClC7qLDMv4yqSZ/mQ1J9oT42zIS2S0jGk
wLgOsesfdZsoxCWUjid1n5XrKKzzLxHCd4R3TdqG2N80vqKVJzeiY8aFaZemC88rFrHkq0ZYwyrK
4/S4Qwl8a8Tpl94o48QhIkndtqr0yhDYNs4gOtMZxrpZm14cuJaMSxfG31+MVgJH5Af1cZtZt0Xg
8yWtSeeSwkwma0WOh6hiW68yi3Lh5br/goh4iei6QiQYmtliiM14WZfcvvJKWBRY/ipdhjkJHSOk
YmPqnq3TIBkWmg4DQEtIdxY0hiBOwZpINTAkssLa1ZZ52XZxQpa+lVQDYvFy7KPL0CN945Ao5clG
jLr1b2H8/VUQ0XIxSlIsPKPNCtcPvLFycp9569oODBimKrQ3Mm66ayPWVMLtedR2woYEi6qokYEE
5VLYVY4TRdCLkNXddWHL5Hi0h8BR1RCvxrEel01g4sdIhCubJuanzu8ltjhLc26chNYU+MGQpqG6
UYr5Z36ZXgRtrT8bgWpO00qe23GmXTgv72PaUPOL6rRdOQ1yl/okLssh/KztojGP09hW9YlRkpE2
G1gttUIXUVN2y4gYiJx8JG7eO69WHaLZNkcaYoW5/OqVCYy6F0VdMcB8D6byHItUI1uLKMpHy6UJ
N0zH14bZ+a5vmQ37KoMUXpc20WC7MpTMX4nOs9LT0qzw+zhHyLUwrbSW2D1UVUurQQwaVAGirazT
CETslsM3hWWRDCcmGfvLgXbkCrFo4qZlh7BcGYjPnmT8e5Jn5Ofz1BnVAUmRQE8XptLp+SepcxN4
SVjUYbTxcpVUizTPWf955GOjv/BhHMsVTxWikTyzkth2uhjO9+8FIGDs5hJIhrY5Mt1xCClAeD+V
oAtsko+09jdWr6TveJn2w0WjiEcviKEDH8GmV6xDFgb+aV14Y7YsbO1d+FlNrqTZkAuex4gq/16q
PcuCEjEamhG22zjgNAn9ZFky1nh5EHF/kxkI/coe3n/Zhzli0hbJsVuHFJFPk44IjozWL9Cq942G
2QMKAaEyX5OpQj39ixAcN3LOPn4QcZO1I9ZkSJAKRaQcCnicUqYRAAkGy0AU3Ul2FQvPOCZT+J3x
hEenLS8L+o7bQxuPjhnXfrCppwy6KP0s+lN7FnKYjMHQ/kTgv4KIUgaxcMwIXZACJ5WfC9wqPzSY
IZNN5rVp5aihb7Qb2HGBoAk3LZZuVqTZ0u51uU15PFyWNbiKMkAuH+Z9dZlmJap6f7uEE+fznBNC
5xJYepyoEWh4vt92TxA0rNIYG8QNmyoyEDbaht1f1qCkrjUoHu1IY0p/O0r1LSeCHRct8ousy6tk
TXDoPnS1LqYcDCv794KxfYJN50lsWxIc2b7H/olgojWLKq3KYFPYPiJUP0fu1Tiq6yrRIypiOvtY
BInkx0OOsHXRs1zHJy2n7WXDW6WdoO3UtWkOyJb5fVxMaqSxRogkyucjwvfQ14i5vXyK4SeuJ1Mm
NNtIPbAlsaj65nwAg3f7kJSGaddfNuPEAmRD0V8GXuhHThuN/fspjsMFtTH21qhlHDuWKJAB/f1y
UFS65jjhqmZ8DwB4A/T88ZkBCohRhkMrjDULLNhAmo9ZcCKbKdXJekgPw6/OBipb42NGR5AnfRpA
rCFsxo+9srFaPiPITqzRSNwo4fhfLBb+7gWYxuU9PcRoMYFdRWBpmq7xw03ugwFzQ1G0/tJvy2oz
Dik+3aIxyBs7HlrsECQEt/eT3XG/O8V+oC5v8gJ+EM599uN/rvIUf+6/lebba+7Jz+8/4TD4wzcP
/e2rcDHlROPq+Ysmab69Fz59J93E/j774S9U9CMFOyObH77I6AdPvpSJRg36yb74KxP97OsOHhjo
+yE7BpoQXK+DZsSp8x33fvPpmqkdA41mnW+UM7q0YX3uy0M4TEfE9N0Sj5SzhacsG5QHKntUTmr3
OKVnuIFs3/38lHLGRbDPt62JMHCqQuFGDIZr4sE8Pzd4Qc37NqsKdi48La6HjlvHAyPgPqwxMRdD
kJbloi/yExybKYmTk7JdmqOvlx0ioXVDdXlmecibvljBGF/kIqmC07JvGXdpUfbWoqn4cM1a3n6p
Y6SRtT+MTlAMtHdVK1vfKeqoXvR2kLXrphvIJdILkMyt175DpoLMQRpZ1zjxWInRKb2qW4UwuxtR
RaBNq7htHFEM9RrKUeROEUR97Pp+zqOFMYD+48Mg7FXQy87fKE7GBqRmZP4RNYkenGSI49tSGOW7
0Lfa1Om6tH/nIXwF6+R7mHtapAPSgD6MxXE+VHxcjaTpi7UeEOYtmLYKetJIMGhlYJXDsW9kVrRI
06E3TiQEBJ/mjUbq5GWasg9gwvMPikf+5RjF7bsSeWwRiaRedEEqfdfTebuOYDk3qUrgQyKew2mG
fd2/r2QTZwuDV31dnLOYfqqLohZjseg8M6/LjUessFmnHvWZWEsrixGuVaE5mos+SqvMdONM9hdM
jGlG3HpojWOuSd7ETuGXge1GqIZkWbwMJbjg/rMuYHnYZRtnsVOhLlPAfIRe21/EIEOUt0yTsFJO
kftVuipkgTinmXyX71pGECH+JIOxar2c6M61dM0oFrNpRY0k3miDhQ+WUOQI+DvindIqSLxFyXU7
bRwxbhDLW+PK6KMuduLU7pL2pK6bpjAvyJBGNavAW2iQx6kTd7TT5IvvBUiKvvZhMmTVbd2BcE4d
Kx7HxPvwfwbvx9/C9r30JtBa+Hf27vsF3PMxjwbPhClDNe2+x5cwlLW+GzycFYYlQ2M2rqpU08nv
7/aPoJtnunYfVmUykhRG99H+2bhlHEfEJQ7zWzhhZKr/xv7dB6BPoqvpyob71laU2hnqb3OvbaZB
YXrGaJzK2iuRU6ETTA7Nl6pVPKtOUIIRYenESoJ3XSOOsEPrjKkk7ZZ+qtAVUztWPvDCP4FuoGpz
nhnohrGRadWBb0ZQnqQK9bqJo7r31rEMrTA8s/yuLQNnxG+9ZuOVIz7rk2m1XTn6jt+kTR+ckTa1
BpAQnRSGE0ijc43Wlll6got1kFrFrEvCAQbRa82vNKu82s3tuiqGj1E5oh10KbnfiQ8y6JtAvQvD
etnVioNJTyU1UtdqQFY4SVONxuCIwfBgNa28lLuc7P/ChJ8XrKfs71uY/9cwYc+5j125ehq40x2F
wvP0fTnw8VPnG86QPNEdxBG4D06Z1MIWVlMcsStX8+lbK0xb4Wl8aZVlTmq10x18b4JCCsFwNynu
fZ8Ssv9KdwQ+/0nIC6Wd2vFs5NuUWIh62SxZ4koW2u4FPRtNi/vjOtT+UHuLnJpOOuhzo+aoSKXw
ck4rrah0UEsfv6LIZhOXhmSj28I4g+drlkNppCt/KHNX5KM+z/1sE1SsOZFlJxY8UfYpmhCNj2Wm
i6m2bJzWoQQ5xFP7Ywtq8lMkVZ2h3hwZa1KUuZPqqHRtDS+P9yMrispt5qjWY+uoVJ4LuXsnsPxN
HAbnNkurE6p44QSl96Eby3e9zhdTKubwtCCbUhfMQRN27IrEPiHcW6B0qRaBX942qOcumqjQbtpW
kVuxbDj3Kt+HtsH7tuZNYNiguRNtLMHAkBWKVeMaioYUxadrxAvZZzW00VIXcbgYE75M+updFQ98
iaSu3la0RslUpKhYWEW1YamNz0+JdrBSHNShVJtBN+Gl8IN8kRIyotZKldvlA+qwRdFu/Dp6Vw3K
dEsdj8u0DIkDqgbpllmwZWBaDGVgw3I6mBynzRN9AtL2PCCgiEBfXSoTZq72xFqlzabgcMpeQjNn
UHnlcjDOC+qZSNci4lrBcG3V7eC29TSJIq4XdcO8RTI0vltZhr1MZPNHqtWC9X16UmQkPC2qcHAZ
7Zf5KFZGmBQrayyzRRODdQ2RozulZW+Up07qITddGdPCCUfPuB4Y6hBgnq2lRh3WYU3fryj3lWO0
6XBMQXZciagYjzWR7UKIrlzpnlgrqg3Qi73JF5mybMeS/rpvbO6UKDktFYl+L/qCn5aGPEbtIXVx
O2a5aHTVOQzcZ8Aa4agS7GaSGMs4Kq9ybV/LfjyLaCccv7X5ysjAfhNzDNaiSLejFf0elTVfR7lX
oUDeZUtTRcZJSdUdR3F3UbfKWmBPXCW6d+wOW0JW/geVR/mq8eNhqo4lbuzXqIqQ0eU6MR1SW8cl
jcjvAx+JG1f6tDfiP8aB98s+kMUyCqNhY2WorY5jJh0jwV4Is6hcCL/gm2DkzZIHQ++iyFkuYlJ9
MXSdLmLRews7062r86FcEwkEc3TZrmxEjyuPRZ8qavvnmRmkKyb/8JU2T3pflK5V2MZVwkmqwTUH
fCGSMLxM21i6mbZNVCeCYV2Eqroys14uiFDx5SgkX2g9nuNLY5OVjOJuSb3AXo3gRxc4zy2WWU98
p6aG+T60qxGZRpwukRQHbmPFdBHULHJyEdnHBGy3G/qy3aCx47i2WnoKBrNZGKjdf2oshlWUHltQ
VEFc21fdwurS0jGtHHyIFZmfBo+bTm0QG5pbjqs6KISrmhENFWOcfYwNNrz3QLqeEFRNLAcUSIA2
ByMOlnYhuwVKIrbbJIia2aDjFURtzoSRMbzQOMNF4Mk6j+0L1Ij+CFs7cKMMpHFbCsTKyP4XYsR6
Fmh42IggiZyQmX/2XiAXfZdbJ0U7orJj1x9NGR6DOrNP5ChQOq6sS9uLyiUaQfJloPrSGbvEXnDe
1w4tFb6sMrkM0fmCJoL3SZPVjhmFZD2Exl3Kx2GVVOMpSmhnYYfXa5GtO3v4H/bOqzlPJWvbv4gq
YgOnPFnJkmU5nXQ5bENDE5oMv/67sDw1lvZbds35N1WzVZYeCeiweq07LDYao6qOYWq1u7Ltmv0i
QQsy3kOZOL76Yup0StIIsrl253M4AjzogmxkioZ+h7l7ObiqdvdtZVhSqWhvFzc8DqX7JTYeiY/K
vd1YdsGjdLN0V4bxYVisxGarnWbf/DN2VEDhusi7oM29k60d50pGujjm2h0PxYIeYukLipy4jM6Z
Z7+ptftZiO4mT/380gXz+2jqQmAm0e/04onLYKvqXRyPHzRV4r5pwn9ENk27Uap+N6X6nesM16Hf
t3dN5F6puqVQqGuN/EMkld3e60xWe+ll0U4a86NtB3uvyJiogof65PuD2stgyQ9m6vUNgpX25M9t
lASejM86r5LOyz7HSxS/W/zlXOvKuV5FPhxHdzHHPtJQQRFXrNb1HWWUuu8KcZM7HEKzJWeqmZj9
7KT62A5BkNhl8LiJZvaiN+p6Md0lbU2TjKNnJSn8d6IzjhcKc/FJF/PHSQ7DOVzC7/XgosJJdXYc
3H46zdVsHVGXwMGUY/ym1+O9nYZZYnx/u/HptjGd3PWB2+xK+bbO15qaXh1no6aEgKYvTmZ9GOIm
T4w1f/dU4xILh+ESjWtLrFHtYZFSnIm/6iqDKD+lFlFuipD/DG1Ukvq63kmtXnBMYaWOrm683ew3
zikN8w/TqILLakXvlr677gqDRM1Kf3hWE17pSsuNkVoTvxHOMajD6OD4pX0VNahuap+TfCWqHluY
mf0ULatXfdXAZ/2Tr3rZFaxZy8TVeUb64ze7uTdRPb3vgXNDtqIRXa4Tw+orozcyaOMJrU+GIIJN
Vudl0Hln49ZqdHZhI1z55A3AzKJIlqXtovQQdDXRu0jM2kyqSCpXBm89v4Ql+lSPc7VWV603dmG8
y2vqjiCpcq2sTCdV065tS5MCcsb/n17/Jb1GZ/lHOejr93pvmfXz7/xKrLdufD6JNa45H6Xlz+z5
FwpHC0Xh0ORauD71ZRRsvUN+04HyK2C8pM+AGuFvRalHvYorP0ZCzMtgeb3P/5JY81aZF4k1iB9/
zfbsIHR42wl3yk38ztoYZVy/cQf/EugI2VJgjXdt1Y+nVWbzlU5NcEZHly+7epqW77AA4U1Q+FsO
4TjT27oe7GToGuuLDrV9W1D23q2V9N6JPFfoGRpR7dPOD+8yPXZvl3xU74jT+lQMo7qUqXA+142M
DjoP86vIFYd+6czXsctRpaKiUonKp7lNuqFZv9lNYe2UTIW7k+gFH9GVFFdxpatrGXrAg16HeKqv
buvAVXDJstxbeZldOWM3oVUs0YKiTuSYttLwqjQD1JDU8xvyOn1CdQZc3qVjnoRidh9ma4jvQlXY
t86i7NvFW6yRpNWDqERVdHJqN/3oxCqGayvunVkMt9J13q32Uu8dIYekMn7M+WMa74e3wN9O5cZu
OmPl7mAx+vt4cXw4ZMSBnh/MXdJqULVA2833aeIiXuux6xWsSjXUxROaEGGSGabq1JRzfo67HijP
nxBMhgswm+MOH+pIyTf9kE0Pfa3WbzHCqY9VO3gPaREtZw/O/E4gB3xADKx2tuuqo5HBcG3Pwnwt
yWv3Y5WGx2bU4yl0Ch4DoV7iF5U+j9XkJqbwh+9W7CWqDcik4+bardIL0qL5MCjSxQJ11r4L5G1Z
NOXFiqwLx3cBBFevH/yxNSdjxuBHGud10uW9uu4FMRybtry4ZVbeO2u4useYYHeVLZ20Dt6aD9eN
v+Tv00XFn0IjSo4B0VzJRkyPDfDFu1j66na1hX07dfaMbLX11AfZ+5zag60f/dpvTiUcbpxMprbh
STUSkEJ73sO6hOo2hfY5LmGodWI1Ufi2Uo0zJhUBfK86b7wRk7Lv45a1Uqe9kLt89fU3zp/mTgqh
z1B13rXoG30qG6E+DVGoPpomc+6qtAkeykiv55n89w4k0rt2p6A+t0Odvun9unuXr14MIdPpS2kN
l6aSE9LbKojuXGjITxX2pluT+gUCR92cc9iZEv1mp4+TnwVvdDNdu9nksxwhYCy7RxKQ4iYZIntJ
lrlwDm4jwy/Gm/5BW1heUrQhFMhlcKmN9I8hMOp+CSv3vecX35CINunOSn33UxhV7+rRW99D4S2n
1a7shzoTokLvJa2rwOo23QHvUEBP4AQO+akwXzrZ5vdhWhid0AMm/qZklJ1II6skXZV+ipSN5sOz
2oM9FuV1njKJk+epixjIJiNfl4+h1/VfAfTGNukLBIp1dUkRll/VkzlVVSR2qwjLKlE6Lx6Qb+u3
gdRnsUz9lYDTvvhFWe+7Bnx5IFh+6utYXcKgRKerKKmA0GaYcUQbTWf7/6wzJb9X5NluzTasvQmK
j6FtzU9h1VgPjVvWOyY0tBPEBe7eAEffW+18JPM116YdoxzB1zHo8/Iku8m+xXWrT0Y/jOBiHy05
1ftCeM5DbqfeGZm63e30ZI93lT2237x+4U58ez/Zc3hCJT8fRu0M1mFLgD/24ULKhShaI5sOlxpF
7pK+Wbu6OFlzvyrygSDcteMsYiiKqU5SuRwG6MUuWethiPZkok8ptVlO0hw3e92mhjDXKQ3sVq7X
tTWbWypNSkbH+pij24ySNF29g9JxmBAB7F3cVmKHbPRDEU32RdudfahtQBQ3L2oSnmy9htmPH4Iy
EpeOhLhM1tTqH1RvFdS91S6omu6LyMMZ1WcQ3dudKPtdU3r23RhtFbUsV524kRaHEu34+5hT4271
s+xDG/nqBn3r53jtxZkTcd0teTfedamvWEpTftPlooJKsOKbcvDb+z6X5ja3J/PekkrfdUXZHGAA
UsDUGvUQJRl5k/E+FFPpnkXPUyJVquFlcvefNUyH2ymImy8+skIOl2H1P2awDE+964wIhFWB0CWP
09OwZrgalhQo1JHZveMogjgYbDIiLHu0B4a+yoJ1vyx9c+hmN7rmHXwwMrOuszdemE8sNERLseUH
hpkd1tOSesOpgmRBDrY2T3qQJ+U0OdWHXO8LOKwDZLrdUIjYK7JPq/KTIJ2PwtTjnTOm7lXspMXn
ybjFfnJFlIwOx61ii1930m3OoRPNdUJuG38qhFD7sprsj1Qn8kxkyi6yd/cLHpX7dcitbw2voL9q
+sg6lmnYvXFUpS+Bb8mj8NPuQS9T9JROkTw6trEfs1HZXA7JxG5ZLHH0srC9axfzterW5Zu9DoR/
iOcVlejsA3QgH0bdGHkJKMh1UNnu2CdVi+wQyGwKSmRuFeUTEU3ZD3RKaTn78zx9NwQkIgnCVL3s
Ki/uH0xq9LlGZq2SuQkh0lcQkioJZWR+xG1TXEadIcYm875RbnlYAKzvx7Eqzn0wfApaxJTEWqDv
CO76a9GLT4HKvthy+EG2/ymq57eVs5Y7a50armfKS1uFy6E16p1r0uaqycLw3QjE9b4AT/kGnTl/
aCW/OKJKZ6mjRW+LK9wAyh6uKG7M2J+0mM0qUCqCi4gEdYAdHJRb9/5B1Cq7mWEl9sM0D9G96c0i
PnZC/hjU4kVnjUA6/mQtmdscrXEdd7K2T+jwmxWpWoMmrDFW/akhgJJ7xePemWVxNMWSlleRhdCo
m3J3T5JXXDvpUl3R6zj8FCyB+WyHMs3v5Zzp6zBDivVuyNZMnvRaaDSnczetqDrSPsi/A9931lNg
5BwcnGyUVVJbqqgvBnHFvrLs5dTGdXUcRfehCynW2znVe3thJvvU/zBb7nQWCmBjKfvhjk/Ox3jT
+g6owVXr3wyxC31nW3WQFCmnjBWO1plc5KlaM33IIIuvOEGsR+we6Q0iBGeH1G+5G0E+71pm82rt
p6TP1PTFL+Llqt30kp1vDSenmsEWhi3d8hCrJdim2mulLoU8FqFY9mMt+3Ok4YgLg/K/Q/+yA5BB
5Zl1+9xY6WX10/4ySCmvWpwnV72d3ghHaxTATnOTSdHvFyCoz4MnECDOwXJSZlTHvEcvYqVojFul
qWalT4VdZwUHmQSjDZjm82BTx/baLU+BLe0fGEhIo5uiUbNKaK3ufIdlEdGHzh6qsPs2+KEpgidp
fDIOBG1alTr5/0Xcb8zit9+7A/zHPvuT6vD/yJC8Mtz/l110t9/7VccJuMDQ8zDz4fx/oaZAuLU5
OlFZ0MyTd6xH/+UW6eIJ07d1+oaM/I1YdHhjiOfS2hh2EcEFWp7/pYZ7pY7arri9loeO1W64yd9e
6xG1k7cVbq/gn8iRPZImt/FR8+/sZlQrhoWhKb74CGS7Y2WWbgHOd+cgm3dWLe2vadX6eF3A3Yrw
KkYyPeyL2KrMGTRMd7c6KBuIu7qYg+ZrUPT5XO8tMmAQtzQMfeefcK6X4a3O2LRfoiho5Dev9Iy4
S4Wi/klKZ/NF7PwmaMs3mWP3EwWhDtoCixfHQXnjkP1sKiwMHMu1i9Uj/2F1Izqsv2imXkqmEEnZ
dCIEbve3fikM16syN3RKNWTI2v8hVQOoPvcoeP2z9scOIQS2x15Nu1U1Wv3QtsSlcvyNc/s/xS8v
ymyuT8P37b1KHH3MFDfzssxecy8Cqhbqe+4UmzGjr73AI6eOXcvkx3ae0rbftxnRNEss31qb6n7y
gXzdneOvYvKu0BFXIE51bbzWuaM7M8aUv4zRpr/5L0HNqe95Hn5VrMmbtJRl+fIe50yBabee9V1Y
7Wi7+5SMKTRHdHW9Z3OK90J8Lohl/eXPg/NqbrbrQofjkkU6SuB7fd1mWOqwtrzoe7qw5kRCIqS7
j5kvqTJxEqpBvalk1vd9kmW164rnsIik6/8WJr2iFrk8Yl50ARBvwCPsoZePjSJHWfaced9BAkPj
IQq3RfCFjWT1l3pVob5TllM7CGLMMjwWHQ4xVPaZ0gzKnwfipSeXCQiQzvJaczzDyKSC1yQnlL+d
L0Ulv8l4rYL2VJumJNm3JHzWcloQpjMrf77kvx8eTncTRvDqqK1BzSvVLEYGqfPFbr/7YmKXHxdH
rE5xDNpp6HyUOtIXn6ldXdegjA9D8bm2F+zBh1HVdjP9ZSE4LxVi2wDAJbNL2KiUfdSTr6Yixq0Q
N731NVNtWFp4k3EAZDhL66yrcUPl/urvVIksqklmnNLcVaDsbHikDOdwrSynrR5jMIW22pugbl1Y
IlV1X/88Zpu88vd9gqrB5t2OPlYvYjis3cu7xIASoU5f569z27csAnsobAbLnicPkfEMLGs9Nm5h
tk3TT/X2RTXp8L8OluNgL6cjJO0CfICi17cRGbcDLxP110oHFjE8J3qtAOqL3S/BtScD4n6XIl37
UuZBRURtG5wpwTmycmsEYcqItlvkXzJ+q1KrHq/9uWhwCf95uDbtwKvxYpBCzPCRywyj4X05XtQE
VRNXq/eVWkVYQDk90q/h3qy9aqrdZKDkNWamcuRnEINlveyjYl2sR5hleeniVufQOisA23WZmarH
xQrOihBlCGxLvxVlnJLL45ufCYmulS9OdWWvMSKzXaEkbtq/bFMHCPjFA7kob2OQW0zcqCZYrC8f
iJVZmbEam89hUAd5sGvsKGApSjnEcbsDzrII7XJ5jp4aEyTVz89w0jgy4kfz1HvCHIfJ+/uG9l9H
cd6HQDIS4GF0kcL/a1kUc9EhW66bz03LLjIHrysi/9Z1Mm+59rphYThiOer1fZnNiBaTIWsnk+0I
+JN4mxqI73Nb+vn6vrWGTtxFSmwJwuyPpY4BboNteurOi1lCaJCD8W3T5sX6ftWigLe3td4OLTx/
1qYUquKMb3rIftf3UTnPzJ0X5Cg3km61U8ySDTRIdxThsM0dVhpFgmF+Xh5jg7VMCbXaJtLD5Ghz
58qqttygb4Ky+DJj+jPNEfjIGR99r177m7YtZJvgjW5dqrtUlvM5pUhMP1VRJf33oz06LLIQJ1H+
YzQVpuO/rI3XIZzRD/E20R/KD0XgvVaqe3KpUidu9OcVtrpNkxmqGYJxgm3Xl81DQ6D48/Z6HY0g
CXzbdTi3Ny34v67YtXaXTaU3ffLWYVuM0+Bv4c/twoLDW2BPFZ9lTnVkkO4PfZfehgQW1umfb2NL
Z19sCuQ5P0W9vM/Txne5ifl+JxJWbxyMFYvyfelXZe/h6IZM+Kc2mSEaZUVXOWAxYa3uR9gtIk6T
0TYCk2HvjrSZQD6hR+j41FxrGYnH2Wt1tGAYdMT4FqzCpidCsM70OZhnsMjc9iUmVV/SzoPNjsBk
fFuPGdnFReZFv+380Q+8N/TYQLWbeEXrzePfXDiv4lrEi+PAyren5mn/7TgphMyqyXTh0zhUNkls
0LYuSeyI1G1KUO/7SCEA+1i2cxF7fEn7n5mtJZptSeM3m1z5KDEDcr+uUWvZnuE+vS1EmrWznaPR
Y9Op0xosBbtOIixgwTpLVLI7Q8zHf/OkuK8iW0QGhDrRJaoxgxBDr0K1wcC91nnlPkV95rG3+ibd
bqC3vGHbuj/3MW6WhXuDH9q2OLFyCyltYzhorMwhjXcok/lWbYqu+KKxq/lnNdFbwSRmmWpxtznz
lmuVedsjgmKI7lhYYeuh8sWw29G6oGp43L+sz1dZJo8WOx7KNrYKEjHyvZfrswccD/VQL09eOm6R
qm8NSwt3hKq/9XZUbHqjvjbr+9CttvOxtGqHCZlFqdPlsJbC6dNj7FnD9ESW2jIcU5h7rD5vXIkm
lbJilpg/6WaLbgNh86zcZiKs9WQkXBDK2OZf1FgOQ1GmPkPR92Fm9Vtzi5wtkWH551/P47OFwuLL
nwfh1R6NSBfIrsJNyOfALL5OdZ1pxeYkjPUOhromOjynt24WzWOxo7LM0upvYeHVcbRd0t88YfRk
4P9kTS+H3YY/9wVdVd51g8MK6RdeAYk7DLzXP/t549fBQU5WDQ0mtLcw4Br0iZSFoMcoTe2s+/tQ
dJHMj9A7EcGADTm+bempxAlQWmx8nKocVL+mLTVTxVDOOqrYK+yibTrSYt4mwkKowpd4yePxrV2X
NXcSbP0M3hei3+rUP4+2v70U9/eYyMNvhwBBAjMGnR1fVzakgx0g0by8yzLs4DLpB9qt7ORky/wO
37ffLgeTtQJxWYxtIs+SFgjSXNl68OYgoa2Fsa7btLT8W1lCFuzMVM/pN3z09hkthi+QVFW1/u7n
esUQVouy/TKtjp7e+KNjz+s+ypGgNTtD/tgNx2kKIthdk0nAYlHapXMDAuvE+6pqkYXkcz+09CmY
I7PmCTaJ1p936VyMbAaEGNOi0ZAEuZ8fYxQu/qPQ/eKnO3t2wFjpUjNljiR/k+BpfQa1onfhqqd1
paxlKTaXGbB7QA/R5OI4xmHq7cGD5/XdJGpXvR98ncq954PF7+BH43pJRArKto+VO22iYZ2eedln
v4fOmyAk4sq2T85EO6BjaiHbsg9NUZf+0xKMaWE9xbU9z+8wNXj9LeKzynrLiREO34NWiPZpDce0
wsVR107WPcTzqosT6h0apqy1H5V1Ehe152a7sF0xEH51yjyqvgPPIryA5+kX80889NOE4UFjDsjP
vaxMEKEotAMtTrK00GTFTmgVxWkUjdvp7J8sqryeUZ7p/tT6t6tXjyzp1UENlT14wu6FfagqHzXR
BT+uyvRNFcyFSQ/5mPbTeDMFtGVQR+mX0xC8lZXrmYvI/SyNjqwVAWWMnsvmWNddpKY4SS1fmH6f
yXbNl8uE6zZTJ/orcNrQPWbyCbBjo4bgI52JRNBdWByTJXeTR9pCr4uGrCtOeuDpWbzRbhjypX/+
pqUUXSTQV1HVtzsgZN98XQcTu+NVLtomdc/ObFkhYHAeFEOIOih3wDIDf9zORTuwFI+TegGHypdZ
LvDAuzzI4iB9s0zN1IT3ubTySR/DwrPc5lIMSxyNb0TuBSpOTBxvmETY9kFWvKdhEor6a9/XHSNl
oep1yluiNjaZa8uTbahvaBMDk3qPKzmP5GHKCQTpoVZ02W93hKztljCqaNs90BpgUWaP0CBv8TX2
thVUH116QXG9Mtdx/DSkkaFZCXUwI+tGg+IE2TkYvPkj3D8pS2IMfXvcvZ91PP0OShhJzzHPpm3E
PN2jv0rqLusx5pXhFvL9sU8jBIFTX7MA1op849TTZILPNc+PStuOleEzOeaqkLOkk1xNZ85m7nPU
Nj1O42du8MHR8zbOlR/nYEnWYLVMhVUVUeb/Q6uBmIqDJlJkWrspchZklSrKgsFiBv3BDO/7vBpU
xXhZ2VqfMsgxZ76N8nC7ZcVMN+ujYGVxBY8fma+w/9sCEy29YMarYLH4no7LbWjG0eGjHLGIqrmH
kUbvPOOv52lbzzNfAdwyvhdgphKP6EZk7O38KQYAoudPhgn08Gv1yLWL+ZNhbm0PJ/vl52AMrJp2
9yvHjYM12P6FT6qAf1Gt9fhrqK3nj/9nkJ8/B1LgFreh25TcgFNZ2fi1QFyg2pOqvIWHNi5tzXSS
ul6q7EcK8LSOk+B5oup17FlqVN5Dm14qJ15kkDhFNi7iDeLlmlEa3VLzEbcBY2t3wByS1h2FvWxJ
b1oG2Nh3Okxt8zV+HsG6YQcR156fKXMVNRpdQCoxOWd6mWzVuf08tc/LQ8hCMz706OI3DkGot4ef
aRTAOqVLynaZzM8E31xqQ/u2pxV12tBf8aTeNrzPC2mFYOIuecjtrziq7fg9vAEeq4vuLdutPw8o
HNnKP2rt1X54sKC3ivyywmbhT0s3RMs+TApyb7yJ83RDPjpELKhRQ9d8dURasXy6gIyVh29p0CHe
0GRlu7naHbcv/phGfNFbF5it+1uw3X81iDSbnmjVolN1rBDfwg0Zz4FcL7oldPpr73mtqLyL+/D0
a8jjfGy5nVl5BX+EE6Dm4nmjCs750YGds5/I3HLU2jBqOIB3dpdKLk47lZqSqdcN2KYGMACyYZqy
4RLW6badB85Xvlcsg8ijY0GyOC9XXtzpuT4j6rBRF+nY1+WYyA5m/ILVaODzWW86vpA0BvoO0RH/
XcoJEC2wJweoyIDl67ux6FGDkurkXN3J0np8Lyo5UwXIZd3WPtSzACSePeMSYWiIogc0UyVHbHmY
rUrG3SWIOarmT7aYc+JNquu6KM6/4OS811mbH4dMU+9+W/wOtca5yTOG4+T93DOmRrHCtMupkOt7
lKn11D+hIckmce6fH32mBRlDRH+8teCJinTqgoNYbYco17f+NnzO3GyrBrxqW+LP+GnUFRMj4Azu
9ry9Ui5fWhY4nzcKKBQFvl7BlWM6RVUx4gu1iPLWa5yWT4jF2WrYMRg61tUzyLI69OOQx6EyrXQv
KZ4m/sb6DL1JynJQQxNsLOFJOgWlLy7JokZCoAEmgms6W2z7qfeRVKod6qieUOkJuXDmdQuRJj9S
622DNyisqeXBHaICLD7XVcqv43LnKT9NpGfIYibZta26iz2EwllSDxx3t2EhPdE/+MBYizzQFw9a
9yimJtDdHuiCtpBJCAgkPvup51CScxjGTP5q0S4HBr4qt2OjDOS23Fq3dVh8zyNJHy+QaE/Zyhuv
phWZS/hQ0AzHemxJpkEV1sbE4jPxlvVlTc3KCOS+vT2DbCr0OkfKyw2lonXOhubC79RT85k2VZlx
vvqzFvpOCNMs8ui7dddbPybl5LM8cKJ5Okg6Df5t7SLthO17EMmp6N/ZqclTHKXB4mU0SQjJbcz3
eFSjcelAEwFNnFqkfmW8s9y1K97jC3Dp/jJwOiDZ6mmKRE4ZhkE8OMMmv85jdzfyTejhJJxgpub9
ryd5nkvT5ADEuyBAkcdj/Qw3Wo9b/IuXdIsmZP/b5lVduX2i+oney9zdvhc4tsUnlnTZPig90Ak6
6KFf3z6vZcNWTskW5d3aLw4WBzbqtivjcvvJryVLTkkkivGM8KNnPHwLpxbWk3lpvZBefK0d3Q8Z
HHmdTHYFek5LEBm7l8mgi6RLlrVucGAHT8QXBBdEC7ParG/fhn+4A7fc7rxQMI2ff10I6TBHGh3b
mOzniq1S+RoiYqqawX8ongNW8Qw0Grp9shosbTYQskO67Pv7MqVZkcR1JAbrcVBBwzP3EyzeeKXc
dEvjMkTm1mM46u22hp8bzqoLzpEEoeC2yRt3oxlp9zBvazKUCBxUEmRdVZaHLNfsxuPzgIADb0Gv
4FUS/F0MwFZ+nbkecoC/AF+vCnqwHOIDK9gluCGkfQ0rZz0cAni1+5jVteCuwzSd2Q1YG/SdwcTM
TegR4CVLRmW2e/9LdfeyttsuLzbihJZggcP1XxW27TDXFr4AoKrn0JiDAXMX1AHspD9f6hXQxG6y
aUXPtYCs+K/Yyvrf2l9MtEeKJKnkf9aIXcx1vTON9P03YQxnRUSmDSFfBpUzw7Xf+kzZr+D453t5
CSEE9AIAFXK2l4JBh7PO3Zf3IkfPBb7N00cce4QxFThbPt51EXLWtSZ1/ts4//uCdBUHOMCBSC80
fLovL1hkre3o0pZvzVxxUKQFJ/4lXJB3AGv+3Nl/fkBnI5n+S+9sTwh2uwmiecutAx316oKzzn0a
5Wjx9lfEmLJ1A+0X4S1BcJzpljEec5rqtA/DhLR2Xw5IFT/7XktosLrV5zz6yx29XOncEaUUTQmh
Rum1CET3ihbDVmehDPTMW/28qSbyOvb4PBSSuK6iUTEFmT8s7MzY43AgtbCy7UbyxjMDHRgNlf0x
QH0X2MlMaFl2hHrDx9kfkh6Ki0c9uZue+azmOcz++SFeTyMT5286cxgTGo5Hr6Enzl267M2oyzP6
8zKc689EqOmCanhYrIgeaf/79QKbidz+t73A7uWyCdHqMsH2cPfr2JvTzOSJXRNZa8z9Kv2foDW8
r060vfWYjUH/LP9f4cCbJEj0qPK752OJJHmbjbDQ7IuqM9uB8ecH3OLLb8uUBQH95LMD0aP4IJqv
8MxpWWfVrgEdKiqrLTbrTRl6n0XLhvnbFvz3pZi6CAaPPiAUma9DHQ0fSuyVIj0/pyJjADrCOnJN
yZc/P9Urbo2/jkIDb7zLKFIHEFlfzltl95nM5yb+ZufA1L+2lSuKLVVsvXIrJydkeOXOLv3WxZZF
E2uOQr3aTrfrvWoOn/LJJgj+5b6eJSK/DTgYJkNA4zTMzIQ2bLgv78y24YtQU3andnXtrDu4Ab5b
agPbd4f6R7dWEO07enqA+cZJKVeq2ISujr1TXpNF4D1Od3XRgEjduD6YiH1fyoAOIueFnCWo7yTd
P5x52UkXKuxTZ0xJeUZrar8ytMKg3VC/s2tbdCVtEwMgwBuPts+ewE3wk2csBEWS90ZWpWPm2yLN
xhgpzzAK5YDV5EhIzhRAIS24tJU3LJFfiVNo8WsZTTCmbYlSOUQcYuJneH0ugYqfo0nvEJcjhZJ1
S0+mEW+/da7diPqlcgeGm9RPDOGdRydX/oD1HJkbSFvmzW5wlqqkwATqrEnVtXGl9qIJdT4k/4Fi
DMc53SafE6yfmR2M38T4ribakovQjCBe1DyFcA9NVHPJsqDaGa9sWBSV7jSaeuo8eAad6yePdDym
kfVCM4Lmkgvb2kCKbmzBf5GHb/VhPC0dOvEMRyhwMMhQCPuR5Fkf1XJnodef7DIxvF8pcO9jE9Oz
lR6QmH3Mu2CJx7Wmqy54NVY+p6Al2l2Nf7MW71QDCp4ii/aRORyzls6j+a50SIZ/LJTEXXQViHly
PzvBvPTRHXCebB4q+lgW7iGvcJZSoRPQ5p4+pBkc/6GqF+Z2P83u2i5oKEFMxh0pIz753eIvcrop
sIR0KzaSfFJU+XHUwteqzO5Ovq376auwy2Khq6NPIUAr3bAq248ViJA14OIRGxX4K0YaePpU3EQl
50l+rDIt3IHs/mf+ByC/5a9L1W+H4fPS0D+z1CqkzR2ZfoxSB+9ga4sSc2tHR2Buwy2K/0femTXJ
iWTb+hfRxjy8AjFHzoMy9YJlKiVmcBxwhl9/PtTd91TVsdNtbfflmt23UkmZEUE4zva91/oW1PVS
U8EzD5fWfxJNoFV70PCpg4MwnZ6cJUc6veQTkmhbWcccJeepBjZ6pMPSPnoSx88cOBmOnKHCX24r
+ZywqI82IIk+5O7LPgspqrdUz9t4BoLHGbmyhgOHcFpdZuNcsPN9b0tux2YS7ubtELGH/JxvV9fk
Ht26vSvafLyDUjvoO2qKYecvcHdZsW79IxPjk2nY4iJtLb3Uqh/QmNMaRyCTwsAdMegHk/8AQ7ND
byDyr7zvMKRncNwWXK+xkwQd1lqz3i9Jw3S6EY7Nr/aXJrKLxttP/MqTzznxU87teECPkXx1QYlL
ajawJi5B4QCY1NsngcMMvjStox5CdZu+TPPqf1SY+2kxjPXz5Jv5TjcH/WzrQYbJUNOsq037cC+H
njwYQKcPNDVzdFSDFXwZjKA4ZxnCeFRmkeV7sTQaFuh6eOyVTSOErSDusbqcrR4CZejUUF0TL8BA
/JYrM1hOKCPGH71pF8auHcXA8SsHtBcqy/F/+oPj4cFKNHmuA2QSsW0MxQO4ppLzW91eQPYYHRDo
rP3Qi16g+rX1S+8a2wpNnG22m6rpPFNm3+heqU505WFcllZmxj6735cxTYBFVqCbGcd5ob1Popt+
dpo2b8CH9aPvi9ZE6YDNM1jXnpWbVZi+UHLJMRbrVM5nd0wxsumGyG8XA1bQwlEPWLVVWWdSCCtx
BgQq96YYzYtT1XNIB/rVmVC9Ixe+tQ1uH9WPQ0zLEx10OtfKi52ltXa2NzS3IrPlO3Q4akWdsXva
h2OJNgO0AwwoEWqjZX8wMQcwYFbNoaWBEZp6PTzMRlM+9BmO5KgchvSly5buTc6ixoY1j3OUGDDX
w4L3xyTYpxfIjTdn+PZBT90HZp9VUbOq4gMWNpjuVK9fcYnjQhDKwPMPL1mYG55c6skZfytIbt+d
rwVzCMU4xIb3MiRDmIwapPB0RAvta20OAboMPqRGsRX71I1F6BR9d+9OLiZqs3PdKMhX7zgYbXaP
fgjNyZTJF7NtxEHBdT4UQrkf0kpeJs7vL2tXr/6hE/YCnr1Ofy5ckEM2eONIkoS+PA0ycJJQ2h2T
ZLAEZEkodXKDUhw66mMjxLQQvATNEHxas7CeC5m0n6jm158jCzxWXmve2AgeDjpPiribu+GJulcL
nalRV1Ds5fcVu9rBqsCQRw1t7tts0W2eZTM7ElZ2nz6VU7pHj4FRJPqmOJTOKF/QnFm8f2WeDb2x
9oVr9SRYJN190GTyaCxV8FTXWN9TeCC72WPL5Xhe57eNrQ9nOdrTfYNh6ln6vv3DKhWbg9kt6tZe
am4eem13hjWMl1l60wnnvNXST/KbQwLHPebYjvKTdkyAj1km1yTJ5MNq+tmLT0vnvVv94ZkHfnrk
ZvNuVkMb0Fbhr66CxMGGXxkA/GF9xf66AA7Q0cjt8e+09yWjgft0bgXwXVHpezkV3bsYRhuiqLOu
VxnY4wUBFT5nrW6fEe4HNXt2Df/cK/2jwSwyUmK176CrWUwMpPalJSbauOvi2Gse4AaYqcFjb6TV
7l9LxwLPtdMJIQfTUgUiuU6aSO/p/lQQDJbmtRrkBz+T0oDOjde+poIpRq+4ncnBAKQhjPwctML8
PmrJOEVVhg8LCdL4kptKdYfM3HT+QWZ4F9IbpL+HKtIE5zrzRcx82V5DxRw+9oO19sJiHQKccVbS
3LYaOoTLonUe19rVp0Feu0AxgDJmaWAetbv6zppt7cFrglxE7iyzjYsg5GOR5qreMYpeskuNXSKP
NdlgEcCtbmgHT8GfeMSZIsfssJUeehx0c1u1JVetndLyXNIrkFVkeFQukVOPibqhi1OA6B2N9Hny
1hbfrV65V2SEiRFPBiUi5knHHV6xs6y+ZB+RYnBcCqe0Qe50VIPrnR1z1pviebWWBJv+Mnd6MJ5N
NjudIAomFfjWgJjFmeqd8SmA/1KgDEqrAOiZlqQVYHE7mJ9yCzUPGQF29dAuhrbCceC0iy+iM/Xr
FBQzITCS+cKNV7Gdxgj3VpC3a34uCEuIXMMrz4O2zH1xV2EcClaLy9/oc41TxazLTT0mTKe+Gwa7
8DFZuASfmDT++5b7wWfsGo3GgrPHNjCRXMuMqXFYN7Sfo3WYuya06oWBlDcW5bHJbQdc+eRMN2VO
+zYGpDcfrdQ2/Bi6YebRqiukcSpTjEOhGB1vCc2Jqbw7mMOt5gSzF9VFAvfcg7VOi5Be4qshNPkF
OaWIyVhZzEPbJsCuUpWZcPMp4TKtjdAMIJEDLpG5j8DCW4/CbPSXvIrYSQf+QQuPfc5/sAl1vrvL
RCWwdXXGHOzKGiJsthPmTG7LjQFyawQt1NTJseh8+yNV6vu6ZulLmonvaSCcIuSYUD9NaE52iZ/I
g87DQ2eTcCVjOW+9VKACbzHBQoLIZBCJTqzgBpCPirCunfpJNrgupQQYNvq5zf6qhvoHmOB177W4
YLt0Tm6YfPp6ZGAMgmbNw8a+D0ixePIQNsk4V/SgWA8smBCd3vRltKJ8EICS/F3veem1JwDgaez6
Id2Nc6qSE93s1Au1eg5OdQsIxmy6al/iPH5qSt3YBUPWXsrE0W7McrYvpmCY2qY9Q/WAY1Fsmglx
qqM3HtbZNKtQ93gIx3qgun4nDLfF/OdPw0nIzT+LJXOOujItItvtlQgDo8ax1iLUHE+9y4fbLTTf
n8gSyr8S5vGQzZn7xZKbcgrXpYTVMQKKVDnRF3FeUF/wFpJHnjr5fvQCECxQ9l/xtBvf6QjOe8RE
waHVg3rvCa+41wpdRqp2sze9qV+I0+EkxcFt75lJ8d5O5tCCwWjbd0tP5JlYCUgciZwLP8pp2uJq
NvnQmIn2dj6riEO4dQfgfzyrych/lJnlfS+T1HgrDWu6KibKsQN56mTRyn5lKIAnkD1tFqFV6N2N
myQWdSub47YI7R+YZDmkL029PbVns/9sla/lu8rNGdDS5G7dE3CovI16XHrAlKq1pYnpTbCWCJ7Q
GyjAeeHcVKI3P7MsG8rQrHgPYUHWkg/wsYY567qsiWwRzql2R9OLOcKrSlJrlem5Bh7/TXBqy6JS
WJb+nQcvMVGB5k/qqA2lGw+i0I5555gvm55hb6yqHEMg9uLOcebicwS7xeOBk+e+HRNUWm3iWFdG
ivIiFsQuoUwpaa4zlIDP0hxmsDu0P1WYq2r+MQwL9wo3Jee0UdBd/YIEzF8yKVS7plDWmeZ5ipQr
n4FgbnLWnwBVVbKH4DFc7IXzG1knTjLEVdJpzk7rarTIRMQ4rwOxRO+eUHNU9lYfV7rW6bfj5BlP
TP38ALUSNVzoDlNWHSaKqjO7XzPt5i7L4JzMAaUn6hKtvbWIGdKiMdkUgkutO2InCdGCZtmjpbAj
O6uhapdqnyqXEU9dRkVJkQYThWMsXkFCYExqaqtJ1reGaK7yzsRi3MecKpJyy5AikkNE0hjTajlo
ulk09p0LMssPS6PLrY8KOSs5Wkrz5yLZM8grZ0gOWeu2QcRpG45KiB+27sfI44HrLHHGXM2vwhGV
ub3EjVqSurwsfkJLJ+pHDmDivlJ0raxwRn4ejKBmRJe/pWmJtS2euFUY7+ASshoZKlzZ7rBPqdWa
05iNWv2r7/pZOTsCLnLw1+BOjfIp0U1mQgeBgGtoYrnAkS/ui1GUfA+2hoxrLFBYM5uARS/5+D9r
LfB0rmNfNEscCGKa3rARmtnT35vImtgGIUMVbC1b00hmcSGsb5MUoGPY5jPch6v3ldoJiIQDeu+V
+60z+gCvvyCuJwsbnwYchKIyKSaXRwTb8fA6ZjQU/OtAQYn3vwj0xY7GtB+78rAydePb4pFXtAWe
d3hLcKiqYVyaizXy8dYwb1F/9BFiHGDjT9bgiNzFO9pluXXWx7FbWvRR+UCNw9kh7fZC+KRaIB/E
e4466sZEZEbpLgJ2zAXfLFk09iEfvHpZBN1hQqG6PELqNVYTaRbNbOfVTkwogQJ6B03rX1dKP3+X
aJWbMJ1TSSCIOrC7wN55oG/sA/PI+lX4Y/WiofoBBtViigsBFs3rDhVM/aU3JVUWqvxM4p92e6Ik
wPY3MLpXk6QcjEzj8lv9fw7yVN07qHaP9Kfza6snVlSakDQKY1nqnbBqRGQqYEAttOqpCObJO5Ev
snqh1YjFDudmKpuDHHTUlbMvcAYj7S6/xEqeBFurDa3d5Tk6xoO1Lo99ruG5Tyet2lGBckJMCuE4
B+naUMmS2p8/tTWZF1Lw0qkzHv0yL514ypvmh9QZrAOtUBwNSMrCzKzLwsh2lBOyP46ZU6qvVIO4
pEVU1GYTrWWW7vGPqQR79Wj4iIZMEEFRotttu7MXvT8afeu9VwqeWR95sHTbiIZi7nBC9Zb+Fo89
cDFoi+PwhiQDOUcoBeq/CK1JB6JiNEz0TjS3blNO3nVod9ThNzODwDkEbe7tvNKtzlraw9pAEI7p
A80feGFSkJaxj/3GCRiVAQ2F8gCWYPXmVAstNH9HMhQ6vOc0zD5XhBSsjSR4GDW95XOuYg8RYb5f
+LLjDUC6pQi1008NURXNw0KkV41tuP/O4XLKHryillvVZZn5kQrGPUsQOPknW6S1HCxlF4/tZCU3
yDfTr1QaXHl/WmdkdMlIZ2Rd8zkUuT69YLgd7ydZZXwE7HVMrb26ZTf1akwUpRM8GrQPvRiwyHQy
aFrk8YRm59tk2fgbnbK3j41dFMgmpfPUJWm7H8xGf3Nlb4SBhz4yk9WKc6BflxBf1nKL19PMY3Ps
FWazCqpBGBD6pE4pACi2+WZFppom08zbDapNssFpOBJYx809kyvmv3Aw8z5OlaXYejd8PAZp4SF7
tNLNjZ42sCqtUYzXFOSAH+tOKjzMxJV4nmZvQA094EYPUSl4322Z4ZmuKcDvoGJR8fY++OSQmnoB
zV8mATKZssuzmAd6gSKMdsn9WtMBCFdXCHdXKoR/saXX+W4lDocOhYPMDzlLLWJliV9TT1SPmfRz
NA3O8u6xW6gLBB0JQqJT/mPvyGHk5RySCDS0RmeL/LEbq0rMi5/Bd0G+lCx1KI0kuGhaZn6SAFCe
yRbq79EQFhHaNPMDt87YMP/wgiXKnb6QkTfZ+RKP01KADJCgcCGYAIRm/5VWdSkMc3H2gzs5AB4y
Md/SuSotmgFtDUZb1MZ7HqDECKFlytsW5Yu+8ybwtdEamLgtuoSwkF1tFNlz6cxyinhuUtVRn8eZ
JTt/u27u3WRNtKEts01u/aq23jrUH0TgjdW71dftmxwI58nyht4jSk8EXKliyVfyHeqYnlJbzVqk
UXncyBHbUU/f5XuTjtpJFtzUscxLDxTP0J4Hp8ODIr3ySl/AO2qJ7r/SMc6hOEII+BQmdIrZ1vtH
JRfzRHLeYEaFgsBBtabXSHoaWjxe3/tHkG8NoVGBRuFEust8aBxTVY+4ePNY0tyKJUvdjjrLgbto
BcalWdoMzeJkvGXJMr+R7wLCtAc0lzIwImKpSn4hd9Zj27GHF59y/wBs1PhsUca/6fyIE2ozFw4r
whteIP9mRnxwEGrgrvPHD4TTw70Yddif/tDqBvfBeh+kGtg+adj1geeBBJHq91YMmOxCF027Tp0p
vxU0O2J/5qDSkVu6Apcx2lcNDORTkYE2i2y6+icBs5MRHQrQ0rJ+LCPdf7krBf0g+ckDqqxVzGwe
d9UbJ9q2Fo/S7lvbuRvI0GGX7yGzoJmSHb5sxAvzUtQdswYGoe0dkPbNSDmRyMlgwWr1echO+pjV
xXpCYL4ML0k+T84Ph5zN8ghXrR7sKLGlPmixrxwbFh83NiobZm3oNorAyF09RhBorJSNIHjySJau
1OfTuMx0MUPXnJ29bTeT/91tmoFNpROknBJ46jmZ7sTUeegnYm1xIbl2nY32C5k0ZTxqrwWPNjcN
8nrAI4vKRPtT77TF62MGrQgId72YljJjkpqTsjnERN9t4nbWYMcYJC3SVe8elOUPHGFya3alfG39
KVFFzIDY59yHlSmfi1uyefoRjg6UfdfY6cIa++5zJB7GWEJ+i4CdOrU2JVm4krHRqWOysU42Fg3R
p6B/3FQHhZOls/K6b6OWrqYTggIq+Ts0+gC1LuSBcWC+FLCdKjea9cD31P5fj+f+PF1magge2MU7
C9+BIR0zmT/P5nIHIqST5t5X2YptoAEcdBN+1ORk8oVrLWOpfzOo/PNMfntFbNwMKzfvMCPfDRXw
R00GzTl/0PFL/Kz//opQBjcBhuU0ktF872X2iAhO6bAxoiwvGAr+/SP/R0i+/y3P4o9xFv9X6Rnb
u/l/LBjDcn47bv934vV/51z/N8rhHz/0D5iD5/zNREdjISdhkLuxGf4P7dq3yEL37O2L/c3k+2M4
c0CkM84hBtOsNaQhyHSY2v4zt5kDDWHIm8l184T9J0AHz/izb4Q3xctv4hrMhM4mSPnL4vIV+XDw
h4yjz5QIeqlq/YhS1InWZulo6fLgILZwaXwCDMmFyF70EZIXQ/wWW1U63lotMOhAkn7oeAmuDOmB
Zcq2dES55SS2DTwoSnv/1CXDM7XqzChx7D50S5SSR0ou0xfy65pXc3DJ62VESXSvST/MSRryXbM0
uNrL7Hw0ereFy5i982EJl3+EvT14HfCz/Sxnb34prbaefwYEocP3y3t7us1abyfB+PrpXFz0ohT+
wcXv80zFBkGaPvNo345YQIzYzFrtGYASUYUrXhRGvsTUepjMwr7OYVKzC8y3BvYgHn6Z/70qK9+8
9IPyuSzY1fEgTOm1EMYYwXmm9NJNaLaJP03O3uh0G6Fu+WnXa3NJGQcCaV7t2CES+U0WPadOI7Fj
DW8PEcHW9GqaxYK9BqnTCR9NfmhFLe7x6OuYG7Z4awB02jv9ADK4+nl+YfKaxWUOui3sVmC8r1jo
1BCxFZKFtcqVQDKO2uSbJUFKapK32oN5x1Gc5DAN9cwzhYr9MSLqJ96smsS7ndr+Ffun8cyUaLvK
pcG1gI1kPAfwGLY47YnQn3zYsjqFw68frEpXoWwHVK04wji6Y7kGkCgaUoN9R5Gh5GcBIgpNdk25
nwANXgxZkXT6+z8hivC9AtuTbtiNPKLI3a35GXSXJWmIWwCrSRcduv9Qk1htc2CKnNHl5KtscqOq
LCWE6Xe+tt+WZAhg2Q5ejVEjRVD6W2BcsIXqIgnmY9SjwpfitUCy5iGwTlZGgpKYeYgd7GFjQMq5
Xy9Bs/D6lA/txUwNEpUgAfCBvO2imB1qt8tQrsCGNH/hDUxGR/aYl0JE5UmQiHcQrJwI0wQQHSM6
aRVUIQQRUp6gHLylWUXcbY89D77zBk0hYKoYvngwQpwsV/5so3og7BnmXnUAWEXOUqs1qlc0x7Yg
WOpyfv3sbh/eXwfiTFFHcgXlNPN/VsQ/p9+BvPOc8bWs/SDeXSrGyNYID2XYZur3Pvjm6+9XpKcN
h0EBqzwxumFtdgqpZVRMhINPsiQKDxgAqcL2hNP0IKm4PnTqGgI3GeVcXF2K986kiYYScZbHlOad
/fA7Lri0uqw95RZS/11CBwg7mZnz+1Or4mMt24gGGIT7zR6KRXv9/S6RhY/psVqYFEaW4fBmQXGz
yjTTgkEiwVLDnOuZw9IF37IiNsL10zCVbblnzsFXild0uyZoofrbAZz7hfSp9rLIlj8HDP6Kf2Rb
a+haD2W7RVEHwOMP3lSxQ3kFkEN4vMayhyZT/VpX7Fsgq3Gjchw2K1h4jubXh3ZUU3uB8TKPUSbK
mRyrcpjiITDXYw895VHfQtdVsZCbzkqzENJwNGedIpYJAzsQ18Efo1Y4OI4dgCwq7E34TmPdpARp
y967dUFpXYpgCV75Mt0sRhppPBb0W5jH4+B6H+yxR6NSmPOTYhUfismv9ysK70hXqUMA59D/KDTL
sMIKtOtrFVTzkw8LIfJMycI25ST5MFyAq6vDtYrIx21xL7YOeY0DB2BavgEqMqQrqYItiTD4OOE3
/IEiGn2ZQfeGsTM+SjaHvrRPaVrYJ6vZru8CwRGzsMcOwrRZ8YL1dIf7wN7hvDAxTQ3WxCgyQSVU
S6QyFu6JQ1v5WRZJnhgPjSGax0q1YB1VWUHw9MrMxF63ofQnufy0vdo6J3LIj5xdjK/K8XD6p+Ps
7XW2wCv5vflPq5unZ3jTy4lEO2BtRZVEba69EDMnXzPTRhrflfTIqwBGF7Mm2lokvF8Nujz8v7nZ
63697JpUX3/mSwr2nUyS/uI7DEOIXfPoB9VrYr0vZdFfmJRhbQKta5zGVZY3GG6c2CEpjqHmPJgu
DNkVhu0GFnNl/dNxggztPMZj3I1LR746/aTbatIejVojMkB3DCZCpa9641pRFHcPq21lJ6UHh0G5
+AU56sd9V4qbacRRWGpjco9zkt0EtAKeYDE+Iml4s9LJSDfz1poyEs+tqyhh470knEpeaRDLJ3py
95mjuke8SUBv0t54RFDoPTUeh65qnAf/rkOUcARHIzanmv4GKXNm0Ok/r6npfhuZT6MigHlyYNBN
65bvDX6oktusyZqOKOqIsRLmfY8wB/Mn7vtdhW+eFPO1AonWDTqqA1pUs0njtKK/RdfLkmRXcOoT
O2CWDSDwJJu+o5SvmVnawAb2ej2ONQK2qhpBJdq01ywom/6sD88mxrP3HFJFz6MQqPpY2CMx3po4
KddiVU9W8X3m8X6ZIH3fDqb+feum3Ah6MQNxvLNwI69JhmvvrkWs7MB8WuApXpa5MB6Q8gy/FIr1
70uQtt3HPOiVeoCNnxB3CVb/xBCzYQQm30zE9w8ZxlRsmyVh6r4xX9XAQLziQKA8l2lMb2l3Ug7u
rsfvBUTVq38impqv3ZozauNg8UDTWb3DwUjitM4Q3InAuZvHidlW2cBGx9LoiVuPaJsbstTNJs5G
XXuwSzQvnj3S8a8rL1S2O59FXzff85FDpdOKl2QU+rnU5StUAIWGnnXaF/q7QcoAZsX+qtFff5um
1Kq55xa4Iklv0J3Nsgt4zPTOQgN3M3ry6I/TQEihiaxHN0Z2zVbM9nXKBiixnk/+SWZbVUx3Dq0K
7e1b12ap6CAJ0fO0R7MyviWFTVOicunmmK0dNdNQxu5cVbGBaoS9UNi7bHbxlFpBssap3aGkwldg
7APb0kmaNoX14Ke2e4+Ta3hqpT3yoG8Uh0rUdFG5zkDWB3XD4B9T85i+uHpHj0JqeWwg4YD1R88n
IFDrKS9axWiJ8mNvYm6MaRUUTPs4RDFucB3mI32W3dcgdvalpS/PupTqgopP/6ZJflDh1ANZ5ini
zHr6cKgeHqxBZ3DQ0JqPBxMRl1WvHdHQdaWipemn3dg20D2zqTXOo12MD/l2pJeJe/KHLSq5TJcX
va8S5Af1+JqN2VuR1AkSJsOnoJhV+qLE1lDt54Enbm+dXSDNx1lPgVMGmb93R5fvYZBMCZjD6gBO
fY+Z7Z6Tu8OdUCPzEbNDZGw+8nSssoAmllfDpJ5s/1UEfHAlZvmUFK1HukiXFDseh9PRL/o87qqg
DP0kQTUpDVIoidYISRK243VJ+0trLzZqj2zZVCV2u59Mc7YgSgTzjVeT4sE4x1FfRTe6v3ymhbu8
dJ31mAVD9UNgcD0Gkgy2aiutBJbgsFILQRBkcLRRVRfuLtc6TDIoniN/9MebCbV1nCzVEC2KKO+S
eNgLuZDqdu19Yb3wfCtvBhpamYrqYK7viyG3or502scRwYf7WAWaRYg2Dp1QDQVlQTPZn6Vh6jAX
aJ1wA+nUgqVrlHcpD9mU4d61Kft+t5CQM0cFgICHnjLgxqywUIfNYqVvXq2aFhopnUZ6Fu/paLSP
azKRlVWnGQDNcbk6vePcdk1GKkDQdVo8tg6NzrYaLrPRLQcfZOu94Qz9czbVZ3S6F+Gvc4zXubtD
0dv/gA2iH2gAybOhnOQgU/+VQm3ae71EiSTth0ItTNcdVZZIpeY6rc49BjRjnyNKW0Iyt0WBtbJp
Czq97vqIa1B8ziXICZaPCRFFNFg2rQalZmMl67VEZFP/WNTc32vBst7h1ZX5jiaNM376g3iGpdaU
XijzEXraodbY3E54Lg8dQ+TH1qi+CYa62aWpOi+5Wo3+MUyBuJnxdIa5z1o4EVac8D2DIdv5wJK9
x8DcwuxzYu0DImokdLJ7DKvd3oEvLPH4O2L6tmZ2G2GA8FPvPjVFd8/T74TWt9am47/u82zq7z9o
sMHhW45PBxPMjW3YoA//3HUhXmVczJS61pPSPtHsD64oYcxnoN79VyCNf5e07Py5sQSvHgOI4TuA
+zzdplSgU/DHNg+Th4WBf98eEc0GTPYo3Xs25o9SG4jNMNvxR1bRHLpNlT9aJ/QVdCYjPE9ZfVM4
RcXOx429c7vGlne1VMYtFPoVZaFpBK8qGwCplS0FoA01n7INFMqXnupWwIHeHtYn09UY9HZzCRhm
HCkzReF8tOS3DU89MQT9fsVEN/XbBN6yv6+cJ0oklTMHtpQhObV+ylmkZMd4xhuAbxE20xdLpvnl
r6p5soKUip5pNf/eNXXxjqR+nq8pZyNt2zt1DliGljysWj/2e+S9sj/4aSuPy6a9v7NbZBgHicyd
rqvht++/z8K12xn/xv70V/tBgLTDtenU+Ni9aM785UsvqZATt2cO5SzbednJC84GiMY4rv3r1bX9
oj+vLl4InwplAPgb86+ry2cgqHUVL1RlFV+x8PG2DU3H98O9h1QSwzzHJcKX4fvylH3/T1/dx2WB
1wm7V2D9D6oYnE3DYySH2bAQ5rM7TbDoyfmlfqzksZ01XtUdPA4B2lRzbPvXL278mfyzLXQfqbSO
ycrwLJxWf7nIU+FoCQFS7bFHD4uMe0pHGzdrZz43BZht5Ls4zChjlvYypFs0sC6bkYMfwQHVxtgy
nn+/of+ovfn/Y+6vR6jHH766/5HnBzOt+fljyH+Mwx8Zt3//sX/2N42/bUF9hksTjBnrH/ubnvU3
z3Q8WpgEYJGE5dLE/Gean0lGJs4bcJAYzX4ni/yzv2nrfyNvBEik5TibLy74z9L8fjfH/3ijYQZk
jelgwkAo6sCB/ryrOubCbUj0zZGEva3VhxKBXSmgnzS8LW756etkcQiAbrsGQUlUFm4fzvNSnn2j
FJE++M++8suzBlDjZh6rq/I38Z7mkqEgOWLrGqTwQiFA3abiaC3WvW3Vegza2yLisgv2ItBICXHH
IPIC80GQbRkz96L0pJe1MzoUC6nBa6KfVlFhNLym3ulxUfZvqgo4yhIM14nWRKxRfLqa0OOKrRtB
DfDuluf+SSj5ZrBbRKujLMSmjrbDsP3KAPGxsIxPRe3Lz4q3qs1/wXtGKoO1iA6h+WBkfh+aDZ8H
ahJqWdm9uUYBikV6TThpfLyGwT8BEpzHlObxyPFP2BWHHQ1NESlqtnSoaR0U5S+z1Ah8c7mUrS/7
WO/4pQDFLJI90hc+ApdB90913vdxIvlXSuc9KGETTIBGDjCg2R4LKhR6OdC+3c7lb0v7YfLHgZrc
PxWcPsM8QHuzmrQHMFb3ocB5sXMGY31I2+ohWCq1q3pesmLyeHHsjrc/WeZu7HhD9IzLmITnFyyd
COK8LcugbX4tTdceO0sis0wWePclT/wwqNIfSaUZXIfgOdAJvrCaSkS9znh/m9/taRb6IB8UGStF
0D+jkSyR8RLdgYBk3SMMWY+Tz9Wzel50cryTb2jE97FI8m4hFMPu+lh4rANjsR5q5TPK0wMsFYaK
6LdSterOg8p5U2lBg8XSJAGuBYKKFj302QsGc6fEtooG/i2ikdu8N0pYRb2581RWRG7ibioYFtZY
1cRgUXaynn/NAdNtExtVWE35J3Y/vvuVPxWJQ06ioTXxNPjIRFTLz1A4h+zOfgxNab3BBRJEspdv
v7/vOkUboMhwoF3E500zlgyDML76juY3vdnqrBvpL25yVjXgcfq/rE6f5k3YbvdC2g3LSwUSNHR9
9EkGb4Q7D/I/eZG3KGZPzEyel5Vvfuq4T8D1JWd6XOtN5nF3BF7/Rl8IcTRmZG44FpPP3fj7YjSC
m2LS+KckjX0CHTB3CSLic2VCkLATFi0txOS8kHzyiG5AREDTECTLRUXWIATYAtPcybIlJZv+fNzp
iveQZvR/em0+kAdkXK0uAQ84rOauRP0PP85iRkJUGm1tVlnDX85TU974JjcqgghMDArsPAD9ascM
4hfNg/xBZc7t79vLKtb1yEHaZDhfwXRqfcjuI40vmh09YJ+gPNN+aQ4zwP0dSkhuw9Jvo9/frVbz
8bWk+S/2zmu3jiRb068ymPsspIk0AcwZYLbnpqcolqSbBEmJ6W2kf/r5glJNU1t1qKm+bqBR1TLF
dBErlvnNBUMNHUJYAiWYPfpVvJvXVQ5tf9lVdSv3FPHZFr0buYP4lm/o3dV0dnnveoWzxW8TksK9
M7NCJXCUrVjkcnj9zF0PWaRrWUYTgMftkFrhIxWAcXBjHnUxuBYwIeOApg7RC9wN9F4+gZW9RBn3
Jx12j4ld6LpAkWpNoR0ezbYvL/wE2Jo7uftgTJ+MCNdfAxWGizCzsy30/WTdL6ZxiFz2abW41sXs
x3JHDyVdlUjJXhjA4xhQEb6A/zzCdsDcb8G9ZRJ7GecwtYyJH2aNw1ooh+5OZzoAkl21Qsi2PRvR
eNv4JaCYKSnMg1m5DiIGEUExsghuI5/O8DO5p1t+Gzsy2C9Wiesjvt/bWgzD2m14bJR2ME/s8S1l
i1QHLIj5hw+M4jU22XKyt6+bFpzvgDyocc/Pjm/cliXR0ia353Tee6GBaR1mMhw7I4upmeqdwtxg
nVUgJuLGLC/o9E9XvZ+9oCjNq5nZAa/v2pNutskKfiTZqdyJ0su2uCaqjRG4hEBBA8NHF/WG9nyx
AdmX74OweWl8frvo0y2bnvQyIZ4II092SKA8ByagU2SNoY4yRyoqUW0zI74xxv7KrxiYOWMQHedk
otFr0NKyNiDsYLBlY4Xo8GR4PV6vyxfggUjTMLoU3lYGlkIwZWnTJzutJlo8KXNF0In3bgT2WQVj
nV7SP+iPCTJ1uJ6aIfhY4Md4eqYAE5iCJN0NssxeiMGXleMb1QLYTNdzBndumiXThUXEtQXDvDGO
ddg/glCsvio5PIuExjtdpCl7CRrHWDyiBPCVNeF/PIA8qnbAWydZU1g2zrpOYUwUqcDHMuIo2ti0
XC4l/UpjlzvlqK4yhAv9s1IKVRy6eemMTzOMtnXc0x24CGPpdKu2zTHebGaAUlfu4NkzgkdlaNyV
yLocY9/7nrT+t1LipwUEeY1gDMx42Nd6BafiCDQxEPWDYHbwkxnLjCV+STIOF6cM7vuWhr6LxPda
JKz0NyngzffM6X+UfXEDLKZT//U/T8vi1+tCZ4BnygzaMU/yKTkLe5Zd3R+s8TXYsQedJPta4iOK
fUr28v7VTmvi16v5SF7YAhVJeSpHsIxoyyVL2TMYYoHoTEBmobFFhs/8/lz/KQJ+ZztIfv7mm/xS
BPyf/PHpsUCh4F8IB2AJ/Cd/uQ6KPwJUQyzhWcgSgAdiwfxwHQyCPwQpPPMpDPUs/ska/st10MXO
23fJ/U2WMcRfMC9/ARzMP2x6IJKq1KPfQQfmnwAcxGmd7XpaY4Puna3Z9KdondSqmfk4wjhIw8C2
CjPh5dCzjX+zG0/XKTcb+NolkauZwDJOStrFUiQRC04ziHJY96hDAofszeC6GFEa/039fLoDuRaz
ZgeBWQc1GuFqRMcbiRa+BUpkgxMeZquS16bXDpeIG0AkXUwQFF5Bj/nNB/+bLc949Ze3SKHuWa5J
s8KiPaUr+jeXnDLlNogxhYdkZvCxCpuquyD2MN6poOu5ABdH+WCiGGLvTEIiI8Qcqf+9RwZW7hs3
6tfuMIiRPK8E3Ed35yDpMuA3JlvzqURcgvxZyT24WbkfaTPuC2+21yiTlUcAk8UtkAu5z422+2h1
XnlEhhv7ohDKYzh3yZWIEJ3fOFEZ7+cGOGMSKcROO1Xc2mhdfaObtDzEmWgf/Dq6NPs52Y5+XjKi
Qtt0sZ3sUgiC3TpOnf7WVn3xsjhLdb04Y/rRNhNSDjPMdxz6JUDTYljTxh9JGkLUw5fG3geDicoH
csO4GU31Ku8cxXy4q67aOkD+C2jho5lHxiHHD3uztPQpmxlM3UpMMsSr0bCrZ0X358Jbigna7BL3
K7PhrAW/IHamstvPSWbIMdtMcUtLZuXPdH3VZ0kHcVYXcVmnO7/0wX2PIet8bca4JQAOLsqnvvXr
zylKkn+mMrPvJOi5eD2aSn5NA6RRV0ioUegV9lxlqCgk064dAlCniNbET1nM9BijbZFfk7MGpNsg
Bi985FfPZ9gPDzjUInwdJi3kKU1iTpdIrQQIgGvEzO7iKTHxzgTKElMY0bIz28/IAA+7inndDsyR
4VKGesXXtijifVzGzzOdqE2EDNN5JAO4/dbixgVzsuo5LsP8ssmL5U/sHIxbRs3Lhbkg+bVSk5XB
/BpMQ0NgQnNlVGhbeXjw4oAnDsNYqq0zJ9mFmUb910h5HW1+JsLbJVq8knF0Io+8AsWw0Xtuupy8
dWyvSo1nAbLx1XSmERSvOA8N7P0yClmpwKY2IV6MRh2AhoRvBih3LBEYFFjbhYm38uvunFGzoMzu
IqRvzCB9RGUn5C/7X5ywdzbQXWZYu15zF465feHF6sadxtFaBYEvWNrsngnMLR4gApkGa/g2Fb6x
c1uju0Q4ennqsMFZ82XdpxqO9zUgZaR1lq67a5A5Bf8S3CGjlmx7d/lk9K1zZS+xvWU4qa4Mf1m2
o8TXsixlv44sOezmQtyWY/Gn74SVfUjguQ3MkOAezs8lLnX2Khx6IJseQBEchuegtinBISlssqjI
kOWz+zlbz3njLRcBPd/pLJcm3irrGAqouQoNQJoPmRoBACDi0qsx4kVUmNDPWK/eCwQSoy5fIf4W
DOO9P3fxVlq4fjE8hNexZs6ZuCu3Mb2V7IISf+8BXZFPkyGQokWXyYYFFoykAkluzMFOMalqBMKX
HbqE2bhEd0PmatHaOhmiK6+BHLuqkNEYbyJYZIGzqr1GxecyNAaI50gSup/tGm4x2j0kbvF2ZKJt
P6T9aLg7WFSu/9WfIFCtYnrzxhE3bxwvPmQFOiiAmqXKPhtunX2QQ5HsW1OP+qrCdw+D2eUPfjjj
Rx46dsgkpvecI4Iu5M3jMoz9yjViuXc7B4aYHTZgESb3YBeG6UM8mEGwFwvwK0BqZN6q0b/th174
YZ77kaFQSV5U0jbawSd1zqocNY5VL6AiZX0uzmpllkeAxnLbFT1GbEUTwlqBEFedN0LQ4PUH39rR
f6owc0xAo9Wyw+nepBBFJQLQVhjKL7CQC2peo/ywKOSkV25p9AD7h7G4nRxRfxMeoDFuJIl2GaJ7
cOVksWzQ1czjbYsM+xkKAvI6dxPvMQdxE6NOOyDqrvzi1hhxbwXzADpujVY9f+Yy7XiB2Z0/UDtO
NzkNuQU6eVF9YCJOt1iRRlgEj4yCAwzRf7LA73nbb7JASD7i3TTwEhWLx+e4V9+6Tr1NBn/8l395
l8k/8NcjFQRMSt5nSvKxH9kg7WDX9Ojq2oEesbgOScS/2sEEN4THdIv2FSb7/7JBYf0BxhpC3L/M
0P73//qpSFInv35bvJzmMdiX+XTEHBfQEeJyp9ZY0pk9I6uN+hAk+QsbSu4NFHiYR0LNfT9n+rsr
gTgDlADx2cYv7eeMKS9FKZbJ4ko2+j+FWX+pywraVBj3639+Ja5BK0X4NqMrfSdvcrOoM9CHw+vv
ABgOCZ3evFZDka487AX+8YUChPkFGBO43Fzr5wsNeCXKql3qw6yylyzPXkIjeUn5979zGVePDJAb
++UbYT6GhApizUhMELZkAFVVxTgiZlPyb7w61ioSYIh5AE85FQCLaoaLFYSzwxAW0HoxV1pxCgYX
LSYL7z/Uac7Owgs8dPVJ2fU8+RRl7Q9FYHRyrA/xiMYFnZO7OZoeLGN+qAf6UO9f7JfWgL4YjQG6
LDZm8KeeQQacFvZmVR8k7OCNr4r2kAYNcvtG8mgGUbFOUKxcWTOWGu9f+G8WvZ7ouNQlPlXd6faC
udbbIB3rAyRc+PktHUBXGtmDkfL/3r+UXmw/jXX0M7q+TQOECRO7+ufFiLsseTyUnINBf/9Q9DVs
T9sMP7x/lb99oDdXOal74PfQEuoBt2G44Z7b7fQwFGN5LNt/79W9udJJvBizIgaPxJVQXJ5BRKWP
i7Zq+f/YXuavD0W9jqgcUHikjtHo/fnVVWGBRja48kM90OqqzYHOzVxz1i4C6KMMTUzZwTfsGtRI
D2aLS1KaO3LrNKI8aosfD5KOP22DibKupRZ69uMEdGkaOmcwoS1EDLKXGR+xM6DZw2XtKxQg6gVV
FVvC969q7cQSh8XWzOh5kgu5B39qitu5lfafYMuqMzdMwy9DMcybsSAVCv0FUyaa9nugagF4n8mL
1mqGwA0obgo2Ax7mZ10HxbDP8nLb2X75oTNScQQCNT6/1pSvVePgUUnOKQnKGCi6iLGPItR2Frn5
lGYx+GvF/Ri2FI8FrhWbbOgYR4FbAAW0VJvOxRcNk/GQBAidEOYjDS1tWriUoo0ZTvjo0KxGI8Vg
fsPTLQWBq0h9wPhdaSNmRXCJI1Isz+MIgKhs7UA7Vh1zNF27Yx63T9sFbLwJyTrQwORAFsbaxy7g
TxT23PMpstIvUVDlD96YUYYoUBaNV9hY0fODVv5o1Z/rQoCEhlMNdD/2dS7nOGDQf+DFEarNH9RI
jRUYFMeGkXRfQl7NeZw2NUT99IW5DSSG1LP/LILkBXGO8EPnLdUZunzcPanX+ZzbIK7b3GQs70qY
qTdp4k13yKCIMyI6jjI6/R0iGuGkAeRzud2TgVLZMQvso+Qqcmp5nSLW/uIZ0rqyqpSX2OcU8LYx
Mo56XfY5E4sjBGtg4h6vDO9jHrNntkW7dyaJraN7VM5oIER+kuHoTaFWYFiyCd04RXUQlOOyrpbW
y9HZB21yafVDLTceWhGwFGuoEVBigbGXSHRCfDDL9gLpqeXPAH2z+6nMSED9uDryjECBOyKnaUJa
RntMPlR0uu6dsmL9uK3pMroTIK5WMo6HatdPhbxAQIvBh7T5BF0Ic5i6p6ZRgvYNxXnqyQfVtGw7
YS7Gmp4INA1MJ/adUw9UAnAw4gcsRKJhD+0rfZSjbexkyT7y/ArmaCKHfK+Y+NyNrRw+wfDI9m7d
d/mOgZKNWXDtuMt2SZHxXaGLR3HhoR/ytMhafbUX9hbm27O1yUdXfYSfXn8Gve2e+zOwD5wPudm2
NwAWmpo4i3C5sUZXQxzdGEfwhnb2cQqjcgtNAgO1NiVNjyVjFsoZboQyIqLtZcyqGTcxAiVXEXC5
LVoQEgUUvlDvcPT1DlEtDnC9wIcj/AD5u882sG/jbwgCuocy85AR8mLKSdR4PtVqHvZOQdG2kjhG
bJcxKI+wel9UiNBYY3TIQFj5XrbRt45uxyZW04eysQ9dNTz1WGwghIGEYw+95Jyj0L+NezalVXJb
CP0OlwPzr22Usc8F7OCVXfvZn4FVL+emnHbF4ufrCLGTbl2M2Eut6DEkK6fLWdRExekGkTc0KaDH
XzsklbuGhtSWoguzk6HGwEqlWDm1RLdi7Ia9pc/dWvDcdpE+JsoIrhl9uY/5pIJbB5zwFSKQ1j1z
buc49ayojID6BXsWzHXzudoMpa7OFPLAqwJUwXVXUv0po0X7JFLEnFhkwa3loSECY/MR+nXAwIv4
gWOIfwvJHS2VtsXXy0cbHHJNH9yGVdZeWGOv5+E60+pl2+xzJo+bdE4JYiiNbryRS7cVOCwGCRhw
gQB7jt3yDHIPQ3go0axg7Ewwpr526q7axaMT8BGK+lppEfCksgGaAvIhkjdxjxe7hTu2z9tJ4JRv
UHCxtq9Rd4yTz10WWN/MkWg16DXimot1lYW091J3inbDjJSJP5JJrAyjc6/SyN0puk7rAevNtevA
6Wi6CgL24lUf8YCX14sflpvJ9BEGN9S47vnCKXiNFqIKPcT7ARLrOgDveQyXvgDQSewxIqIHbg/b
MhsK3rms+p2TMkqLAJ9eOaFtPuG20J0PmCwwo+uvA9RvDsoD9outg9zjDmlcdm1y7aCc/8lIU3UN
J6K7DNPlz8R0xj8DPaIJ5irZiwV7zAUtuy2I0OIaBaiQWvczrLNikzgxSI0Qll2XfGQ/P7SDGR3s
oAItESGCwzSzhmCsUCqCubdnRPhkuEy7bJ9DD0UjcWZg6vPQAJo6tiURxywC6z5BfZDZMZ+0/h5k
PaEYefMNdtReI4BXtKk4t9FngW3bHwoYje2+jOUKQ8eaTqaSzLmBmBLMUoq8hiWSgvS3UFQ5w5zO
lKug9hOUAtqi3QDNXUDy1k5SIEgA5H/lhmNTrBAX/KgKu0AMxymOFZPZel0FfXN0ctVveqtAW2qD
K1nle+cz7Oli4fDJdYu7AAdw19hjMm5M4KLGXqCIFh9HtFcHgOFFOARHMdCcXWnGEQ5W5OJtD3yO
Ft8LFjlxsAogZX2rXS9aWUnkn02Bz+xwfJ0jOo1rbrUcDNPFAAw84Ia2625Kj05tC5+AfpkKonTb
1XEL6tnprQFCvqW+BJmZ4T455R/G1IGIDFCRPg3JtUiwl5mHY5mn2Qap1icR9HhhADg2ZnD2gq4P
vGj2F4FjuHXd1Li0cElNN0hO0H1hzLZnn9qAJlKFklYedAe7ARQBMvsRRHeGGgHDctusGJH7jfWp
QPP6queMpjsSMc4shQ3vS+bOcsV2jZ6j3Ld6cEOMZHMfpFOaG8ZZMrkmrbSoIL7BGyPoR2QnVEs0
60chc3jjPPAh62G1rYPZ/a2xoc5rf8rjAdBQ+yPA7DowucRJhq2WJYLPZOaHhgN049njcNlFPT0u
FOeIcqSWV7MDEQGsCnlFJltIoa3tnnfoMyd0sH9XqP3MtaYroO+HDoHl06Gg2D0pcn14SuwB7qct
rAd0B87bjJg6+sljmfd3uKRYu/dLjF8qQ8BzJqWhYMAJO/XUBlGJwS2isc4PQ0MSVoawKl5RmGWJ
ZBlShdVvgKe/zHI0Wo/RG6g7oJ8OROKf0/+yJcERaI8RUJoR9XaQK5tEYTG7SdviESk5WDwqJh90
g/Hm9dhhDg76Nob5uYut3FhjCgQ0eGmG/UT3+zeFnfNLecL9uUwNXcjRJp2kk/KknpLKQE4nO8RF
IY79oIqXymnYU2NHq7dYoZQ0bbFYYSPFqdVdDR65JrZI9XVtkWgnPASpTHkM7AasFQq7K4X3L645
c++eCzuRF2WbthcZmkHbbmhoKXZ96B6ikKjsTBSuiKpqUSRGCI/Qw2E3Sv6xDwzLv5217Qt2u1P+
YCZJ+uX1VCxLBtfrcQEj8Jt3YelvcbI7LJeM0kRWHvPf0+llhP9zyumVHToPuiIWf9Wqm1AFGx3x
qUl842CQNsJ5xJkO5w5sGNru+P7y/KXOBh7sBTZm2XwSlunJYLObUV6tEys5SOrtvWtEtHfF+Lsw
8EvHgqvQqEAGwtey76ffvE/6AUpJlRw8QfL8Slgta6+DNYr9DzMY8AwzCphXcUbS+/4D2r++Y1IU
3KYCRJotRsUn6w3NLzG0+RgfBNOJ8JAjUnXx2vYuelJjVaH5ci1RbnwoxfyA2U/zYtTuuO3mwYVm
V5Xo7hBvW/Q28EpCtlEDyYQARk/+LS/SqlRfoTzit2SEisL19e7/g1r4Tb/aMgXf8b8XZgC1gOHr
2z719//iR5vasulT0zzCzxwIC9wOFuT3NjWyS38InF7oO7q0696Cln3rD1rUus1Kk1W3kFkpPzAL
Ln/k0uzGp5cVzHIS/wSzoDvhb7a9vh0LRjowd2A2gnHryZJEs2QuCsT+v8XmUqcvzD5Dx9yM1ILI
zXRdas8PKXi1bqdmJycNUbiFPE9hXuOpV7lVY+9qQ0ATzxBeZ7Zb0tNBOivIs3j62JoFtuWUrbUH
KCoJkc+kDnUGxM5RYexRX0OUslf2teWjN0l1YdbG+DEmRrZwNfsII22B5JsNc6c33WDvqAhBxdXE
6BcxlBwaehDuygGd7WQNhS7E0PvNh7z5FYB0EhSF7gnTUScoWR5DC6LSzwdYhXI3AviL+w37t0Hm
MKx8RKJWzFwZ5csI9jJi8FZSFi+N1ybzPW1zya3ZTPZ4ntIao+nj+7d0EkO4JTDxFkmRS0+DacVp
/NJkbBxe2+grTBGcuWqBTs5xEb2Wx4mBP1L4Fvg5WOmKcyogC0uBSqEMbNb47iIYrD2M/d410iPD
Z2XG2yWMFg2om/gU265bYhAMLXDBCSO0rPGuliWz+GsFSBbKEzNSKIf+5vD5OfIL3+Qlw9UAoeNa
0mMv/Pyaw5iGu0FDjZoM0aAPCHca1V2Rh9Vy8/7bgwbwdrVzIcfBawbMP4cnWCIdoN8MMGZmgnLx
pvCrw9dG+LbOw0zgimeywyeHmuZ6VEA0tS2Om+NZXGMDNNwxGf5tl/7n1EM/MpQvtCMt2Ae+Zuf8
fCcWpFwq/9T7SnOo9a7cek7RUaKMppw4gh9YXO83L1mv1X8d8PqKBBMyP84dWtmEpJ+vaCdlnoGn
tb9OVqQS8c0GGhLHZ2HdsxbgG+vHzmevh9j1/ks/SQP1lekrQsLxIJwR5U5xfCl+tBneGsVXBVi0
8A+JDMuPud2xmdcdZqf0PSe5hGZxUSUUkbg/DnG2PKTKrzmii5zIQV8Mhqq8TVOP4d46Hko7v8iG
qA3mQz8KvOEP79/0L0sSHZ2AwKsniwzx9BHwdqWATTVQEPad55ymP66yzVxr++whWLRR6T+9Fgvf
0/9jXslJoVOWN6sSg1WFzUSmnhGR6oNllfo5jtAhTUeWxPuX+mURuLhcSeGjx27BpDkNaJbMAnuy
zfK5nLuWl4vNaZa+DNZsYJlbFV7loBw5VHSo3r+u9ev7lDwg2CaSO0Hz5iSShoZlTnXrGk+QRix7
AVvvJj0UgICaD3FmB9x8fmCbZP4jlgZofmyatm0l/ABjsof7BKdN1New9F66p6iEOrJz6LfN524x
CxpQ798tX/pks3CDzIf1h5daSel0ybqUSW0BuPUpDjB3RJ0jQBTjRqGSzvdZZnAnw16qGoNuDHkT
1ocqEUQDE+PNM8FSZiKan/mWRfriKZM3w/EnMsazgyWq9OV7AMa5hOjiTpgQfSKBQ88OtWU0Pjoo
D52ml5QQ+DmGS8ca+CJxEeoQbUAW54I2lQGdtZhpyudl1ikE8rtLyLuw09QhyJtLov01bdG4rNgm
RgwYyJ5Ii28eWPLEor8YquWGBS3dT7T82HEMBVLuUYOn4eZawO0/IeBXp4w7IM4vD0vn+MP90DZY
zKuU38GTFblhXkkcexXfzI4nlIcRoI9BCK9TZE61Wl3Az6C3AKkFFdEZ0T+sPdSY2vxNz0pC/kqC
u17h7d2BFtZthxwmhxkQdW0br+Bq0xtPI8ml//KVdEZ9NSOaa+/KQc26+dwECbKroaDKusxFGaCH
Z6mpPI8Rl+uPPbLfrKUJiXFeXTIk1nyO+IX2rzfp+/EvrOhsgkgdAOaz15Uoa9wyfzyAm3baXrNk
3u+lG9MMtTOya5YsP8VkioD5w7a0USHqJ9vEr+ciXSttufzXz2jqxmi3ToIJSLxmyVXIbTrx4vIO
eifRDvFTHROIZ6fimaLvb1Vk2cibc4O65y+MYxdn9Hjom6NUEUuTSzmGT9Y216G2Gapnv+HxCF16
uVSy49RysAll0aShlxZ3ZedWPsqcDrBMb4X8us2eGrDpYdVEuLDyzZzJ5Ac6AXae/q6L6JQ6R0NM
yfzcFNPAO6zoW+meKfHeCj8EOeVkullgOeXjGYXVoA1Il1Lnbqk1OfzZjISWfohU1h4uxPgGl1hV
04Tkjn17IAps28UBu7qt7FCv35bxH78CNdU4w1GqQfBTqrkSbIU+dQJ+ZUSdTzRG16Hjlmaent8c
mSbxLwQKHOHB2fHZgnPQ4Cq4cRbPA6UHolZrDhVJoPM26HGwgJSW3/sEs5xfrEFtaH3FVEj9jhuk
/dOXfhp7XueCqhI/KScFFIe0m/BdR+DZ00tUp9bDfR2U/LOxgpwN7KcdsYHUcSHLYLrBPp/bedHB
I0ZH6JEpdau3NI7w/NAW6zW+hKvIG9FCrS1nuGfahBvVFmkxJhOHYTJVWlxqeV1+IDQzTVIHB9nr
Ve0kiVZKzKRu9E5BjkLSJjXvZYy1+LCxAoGX2hrfoxhCmWcC8KNxWzu7DqqQMJE1R2IKcVezXm7c
edYDl0Ax7RdbWQCzw9EWXJV35bkMn1rEOLq8MSF+pU5yjc98EsK+S5lbE62SYWbgqp0yB9p9dNrg
2kwtvXK1nnKljBFdfOVzj6Gh+DaNCJIKuTVllTxMiVJlVH1AJykUuFeoSiLf5pmJGPMtgZhws+0g
fiNdGtV9JSVU6Ve/1dD2uvgQOmmP7dgqyAiz3vMyugYmnwTbmWfG1QG9qxgb3imOo4usinvLv+om
cMAsnoSuLiuxG+em3mWYXPArs58Uayh0EtT3z6uFDhRTF3voW+tqcfHZYrIGJSjYFBnfo1xNpmH1
zRVqkzYhNy2bnq9UWjCT422FOTI/SzamjoI9L5+VayaYMg87s6tH/iYlTMOfdW2o41JmDhqei14E
CwnBxYjwVIvJ4/11MRrfVwNvkb1g2Z1iQQ2QQ2nd8fUbvHwDXB7EIcjVwo3HE8pz3lpY2IeBYgYs
yVk/1z6nPDqeNTsvELk+ZLuub1iOkwd/kkFw0M7EhzmIDXE9mXOLrQshyhWALbqSRwqqtmrxOrR1
toKLYzY/MymiGvlRhxD19cvB0NFhVJG1RFWGX3E6otvQQ0TD4SMInGjThGMZbgXOQ80HGvE8fFJx
+M/bYR597thPR4O3VBVwWlJMUxbSafBUvX6DP5Z1kYz6z2aBGKa9ZvqkE2ek+nS4Z/LFoQXyxeQd
O36rpR7IeiOT/QkRjJ0rgtD1UXqNLbRu7ISwu1ES2VFj5S/WjONwOaJiZBZTfi+B3KSsobZJmqNX
1kO286qhr5/rgjPmvI0KQ1yiaM00AIegpPkCTNhbdplfVvlXgfJci9aeV7SPI+r+4zWytzmgTLi+
dLkcd6zhLqaldOt1Ixzk+HZI+iFx3TZxOGllI7OAEJhzrKL21w3WuuEbtQR5JK4XupOIM+HdFU3Z
oJPUpR2xIBbMWm25qltj7j5DkO/FBy/vZhGt00ZkaLDI3J7DalVLnj9knYYR8uQxZnQ56n35uCwb
iY212e5CgGXVOQhRJJ89yMkjMJl6N0g/An5PgrbcRymgUQ4+r/OPCrgoDCvR2dZ6tohwM222TskN
UuK+tlpBHWwdoe1+gOiNQ3xljst5KEvT3FujRX8RLSar7Fadny/JOg4d17ip4TmIj2i4tmm1Nxl2
1M1WonQ73U9YD3aXhmKSfScMoRZm2qzqFZpqXvtx8YcIAascA5m23iO8zZR1ZQ5+7W3ktOTZPky6
FL0rLKSKCgPwyrHjNabjqgmerALrkq+xjTPdtMk8VJPB97tOD2wBGp6/sh3ldua+C8vGhVGZmW7u
7cMCU4graflGlu0Hryatjb/FQQmAw2L6lPXgYCwXXhci+E7nGNFVa/Mw6c2P7NucUeWx7saoqCq1
GmGTcyzVhVPU7sdxdutabOpwbJGyr0wzIkfBKsglGwvNkQ2DX7PONbHOBJ+8b51p0MeKJJCwuZtA
p48tBzjbIcZRhNBQgKMklCQG7eZwl875GCG25iDCG5wvTWSQkrpxM3D0gJFPOWW60gWjsp99n5+5
691KZ38YOenKwU+thbudxQD/c983ReJ9Quqt5FbwndE0R1zk6TXUfeMSJl2lyOyDDDCuvRe2SxbM
/E1n0XIea2JZGjC8HsHEjyGAC+S3mZtBTfUW5wDaKCclAnHhEFOKvkC3YUVeEtBvwoit1QGxyG3O
6BHODqkJo7eOF4SquT45GUdM3GkbgVyx972P7sXyYYDJyJ+hvz3xw8y0QlhxpdAe4/4ZSOo4mQmY
jvnaTi0Ye5syrJXVPiIppPNVieDi8mADDvCexhFXzZ1np355geriwLFIr1bnUmXt65QFQSL9jujp
ep310htqzuQGYUTkuiFDl/QNgPcjYLqspNm6vH5iuLaorF7bPZ4q9Cn14wQTVsV7hEqsOxaeHPXd
W05o8CLrSKSy2s8JTjUveY+4zkiYSfUd9MrAjOLw15tYGrbQqq+dhYzUL2N+YgW4He+oDEZqgCCr
ge10AqWSPODOLabQ/ZQjMJ4dv39GDkzLeqD867t7AIATT+ykpcU3QnbeR9a8jLJhjG8WnDJC+XnI
fBePI0T0o2IEzeN6w/3i07SPoWPUuvnUtkhoxme1Weqkwuxg1jAntGddEwd433ifCvp11rSG0Nn6
3UZkNllKhGkmxyXEcji4B7OO1BDcLB1Ey+TCC32T+5kXBLFgazityaMOcIeH+1wJvUUwJ9UNrxJ8
FWKSA3LZjylTKNLDBloJ7kxhn0DDaWwfcyykQF9PV3zcIg7NvoLO4K0dB97uvecgunLAtkqvx5D5
EZm1yRtIX5DpK/kFv6//NlkJIuNjHvgcl1bMfSGrHPs6NQR0Hulk3qn13X7fHlkHW+M+78eKj9oq
Al+BX6ozRF8QWI+gOrn4U/ns6oa1kK+TmZwg3YlW6LWbl7YsLwsU+4ZuE+UqsNCEQp7MIakdceOE
CG0MkMHxl295BFNLhtKDsXRqLVFKHO4iXybtIzCahKGyyvq6I7jMo8COcbS6jGm4a7POCtPWRWBa
u1RsJu5efBAlJOklhSffGYeVZT53UO6az6HrzRPDPdtpsschtiZeSvg981GoVJBrKFQeeNoETQES
gx8VcYCsBonBFEUm1VcZgY/DSYaaBf8YA7PEZ2fom+XGNAbTXDtxHVOOYCAVKeMQeLXT33tL7jCy
NkaL9w8nQhfdvofvAS2RydJFPjIDOpGP6or1Eaow4qt1BQ1d3Djh9yKw0A4uXAjwvhW8E5IQYsBi
NdS8Z41fw+TV9QPLCUGMmB/UhosOlTUx2TvUvjtBQAGax9I/QHaEAzNnQDaev2+9cmDAgwinUSBn
i0dWlatm0w0Daq4AEUfdFjNC4HYsSd8MxvLaROKobHghi664QcJ2vMgRLy62OOyyqL70oBeRvM5j
Gu3DuJz6W0AYCxadPX6chwDyl2o52AxBfuBM+KT4Oy/PKn6MFF2rgVVNqTNRu7SJ4ijqvlaNUxZl
7NImHSyCFAl/7+GWMxKdtxgM6Crwe2GRh4u+6Qr43Byt2WWzHoYGCxWvwOiBhU6RBANtPcZlySdN
rF7fel+id1xsp7gHebiFaS+yS7+mOcJfXGZWFLqSOmB1fEYjRjhAJcmrt5NamAzETpk9OtWkK/T5
e+SQk9KJbmFlelW+3zX6m54RFFOslBno+K512jIMpgohepmPT1PY6TpziI08djcM1pGnW6m+5Xl/
c8nTrhptKoDBLhBbgX4NidPPncMZ59vA7CCbuR4E95f8+9LIA0P3Kt9/ul8vpbm1tnT0wIjR1EmT
0o6jehnoTjxhs6bjUwU6eyApJFgTu96/1ms38G2v2qJN7VuOa/sI4P86lcK5UOXaKeFpcoqeQgYz
A6TP124nYrZhDGCCsxD4FUGjL4ULVbHHICDI13VnU3fThdCTDfQZdIeHuaqOtT9mHyXeMzpF8v8v
e2eyHTeSbdl/qTliAYZ+UIMC4C37vplgUSKFHjD0zde/DUrxUqIyqYp5DlIZWpLo7nDA7Nq95+xj
tuwJeONGfvf52//tUgGfxr7qahiONezA65//1M+dmrDoIrIQXsh7nHgfbFDrsZDNlSPU5y/12z2H
Jh0sBJZgl76q87F1TBmViJIC6gUqo97P+3AmNeVeW+z1EYFlMP7xlvs4QsGTq0HsESavaYrfpvRN
3epOxKzgBZL3ukZ1U0IXkbH6ukEIwKUo/1zqfYqJmd+/5bAEmwtWu8L8g7zk42Vmamqaa3eeMamp
aR/vyBGm7TC6kf5MT4Kj4xzHdKkc/KmsgP/sKgtTV/m0OFF4NZpjH5rXGYWho2up9gwM14b4KPP1
aJ6knNT2RCeuVePnL/irNIgBjckY7B3XZjLho3306x0Eo3NhMZmb54ZYGO6gBlIbyxyLIlI8P2zq
fMIbmERzDOopQzM7/2Fm84FlxTuwuIlXLiEMZZuP/nFlQZyFmtIun+tYnRHiMstasg1dj9hNif1a
y5ahidfSGAPWun7/aIorZre2vAqrw5V4GL9fnALTNNeI1v+8PoiGq3NaWHKnZEtooXo4JDjpHVZB
L9GyjtWa9Jt1sxzmvkKqFYcqD76nszpRi3R2T/NIwzE5JpRvtOjwB2SJ6AADDrVDXCe53LxMi+2T
xQKtss0pBrvmup0jMKG2sVt93eKlRELPWfd7g76ltGfVJNl7LZpI73yv+IS2FsthSuwMXRtkzlx/
xHkNnUkxTMPaZCkz2rKff/8fH2vWPcxPmE4A1+m/39o9J4tYUZf5qYrRLjb7SHbrEchdurUC+NGy
/vwl1/X75yV3XWrRhDGjwadEgM2He5yZ09whXB6f3AillL7pE9fKzkxySTLlXG1V3oFn5G7PIWrS
wrUoVPJifTefv42Pn5wEPUNl5Vy5Azxz7+Pvn9bOEqbkyHcZP2UV7c9jUjRdcQf5hSxE0Xb/CMFI
VM5qxtLpFFk6NhXjIwYTMVSUxLJtn4dapsu9mdrrbZGmcq2sPv9c4sMjzU93bNxYqmUzedN/g5lE
46TmeTmIu7LtVCcIaV920TaijcpJN0lHdgccYUvB/9k0bLgvJ8xP9xzWzAYcCW1dWjAcedb5vSTN
mzpUW4y1UE8iTiixzSLwNa5Qq9LWmpS1DeCQWcFDODjW2ibGPczfHhRN58MpmcleFEXKOilCX7qu
1xwIsqk+kHqVzPm2rNTIOPv8InxYsbkGIBh1leeUa//7INg0o85FiT3d9UW67sxhxagCj/BYcXL+
/KXWRJOf7+f1O2XxshBcWGyLSPx+XULHStJT1Yzw1sF3t75Wb9I6zQaQ7GxNLPUsQd9n7zkiHa5C
OZVrl/TH75qhXzsEygiq6NE07LWfyVlQstKJgsSf8aBkaa8spy2PKknFiSyycTfrPQemDThZjscJ
CnqOJT8Gf0yL1iGSkqeCZ2dx1IU/G6pi/cIXFLnmI1R1ymH7e2ti0OiAdoGyBioxftSoWkjkHVj4
8Qc1ydpY/jFC44nk3k2ZebDvhSFdDhRsWoGc/g/7rfPr10c2EPktwE0QLOG4VSEc/npJaz7B4Kgy
/EoQpv2YEgpNQBzj0b2VOdKgxx+TeWlM7smM5zXEdxKWSLuz/H6IEkAHJchChqYRlhUs9JAA466+
Czm/tpdYE4YYr8YAF8BNrwpGbV9B9rXSsxoFGw6zHOsCFHF1EqtJe8aOFC+c1uMhCxSA7g8Lc+QB
Xj82B1h9rmoEdA0xAy5Kx+EANvAIjam5NNiVsq2RK/qZPTcDGa1zvWEmnt/HSBOOeS6YEqSyo51X
ZSMjvE7Ln9EBmADaIyxA/VKrWqDLxr4V7M8vMq40k2BGK6aFEbXtjhhSUl9svb9PdB0lMaAro8Sn
YsqnrHfb11yRzQ1i+JayKOz36dSnW8YEM2gz5kUkPIxuAhQci9YRevKmG0nshmmXpg+9Y1l0zUMs
LB2pCrcLQYUB5eca2gluxlct9croZvWLmLv2WSN95S7uTYIjJqs4yew22eCzSU4+f8h+uyEov1Z1
GpUK86DfxGO92boVsJPitS5LznN6TkrFttBJKf7D6vmuS/jX7sStx3lKCObxrquxT308W02iyASB
d/GrBgOMnFXBKupVnAOgqce5fV0iyr9O2lCBR5Kbrgz0QSb5jvgqK5jyDjUUGjbrorEa91gqtX3H
NtRSPvR5d18U7OmiKwvpiU4zrqB0lt+KXndOS7qWV4OYxYObcnzztErDQxBl0YVeYMMCJFdYNDUy
RlTaiKVIbdz5NYV8SYe9bzApmeqLOnU6GD1X/0clwvsVeb/6lGmrjvWjlAmHVmaDuylfeVamSzxg
Zbax8pWeZjWqdff5F/3rYvr9xWxEimuJRf38sRoEE0xZ3bjlK4khBfqsSb2FAyFaryiys8HQe87e
UVVcMZ6FsfD5a38Q4fHiaxlAGcQNQAaM+FgSaAoYegMIzKvRr3dZnOjxTq/SfD8t0wv5oQQc4pkN
euT0JH43irWHSYHJ7/O3Ya6r2y+3oL2KNVc9iIZwzPoo3tWyEIcoDePXqGdwQDuN0KbJgTsVtExJ
umAwQOTbRTcR86zIgmlPVewr+lZng7SIWAXEo1wsWmTs9WWmcdaAuygI/iXMNFPOkrm0T2d93pVk
CN/SA80vKuzAVKwMxmZ/6SbGLmTahT5ey5VfzuF7u9rTZivFL2RLHAt0ivdJVMmLwuzyLqjCtv8y
53F/p5oiu1JKYDt49LRxq4sOu57eJNHtmLt4HeH/8QHiibiUoYsYAZBRkzIIYU+8wT3inCbxbDxo
dLWJB8gIofzD871uxh+vLYxealCL0+xvfv+eljDfux2+1olhnoPJS+9los+QRepSPdfGlXDy+df5
gQzNXQXac1XdrmJzJHgf8duaKvIGd2f6lkqsTLTN8PiG/ayc0KhMtwwiOlZ6M2peyb/L75No6k6T
xFWvlMHVt394L//m1qISRdOLJEvYv3WOdMGsLZvG7M3BgW57EK7SL+gIZuZSYJNXYsXr0vZr9Lzy
ZR5ScoFna5B/gn39u0sCH5zCDKuGC2ZtXQV+qr3R4rRFixXxLYSJ1QdWG8+X1tLH+WmSE2etLoN7
W8PH3uKaDDfSDacn7JUDRvJ20W7/cE3+zS2BcZvuJTcnwriPmtCl6MehIjXyLcK6cVNbWnstsBEF
Nq3DE7aY/rzP6+4ojbI45JOukcNgsyfYeTddJoS4I3ktx+E0UXr9G9rs2vScOsluPn+X1u/fHIcE
Fl/h8L1Z2kcZZzMW2B8jvqRoYjREx6UKnwFXxENQF+SN1sRj05sqqtWha9LlDdLYMrleURLQ4XJd
n1E1xP2msuzHpCPlkqY9w49SaeOzzErafa0TCGf1cXSITDsyvAqy8+i15IaRuwtUovcaIPU+VBtT
7gC1ym2adcoZhLWBvzDaRC+tX+M8jRQiUFPlNiJDhaQvDVhVwYCes4BegEzK67xEDDRiJSXJOL83
B5oKVJHtDWav8hAXud54jV3YKmsIgz7fol97qbtJybAciSc42YmJYGfh2vPJgpZno3Tb1qsSAtd8
rl+lHZAVETaqWpF46JoqeYTu1X0zEpHQpBtSaEGffzvab9sWOEfk8zziaKY5VH64oYeCKF+3Nvo3
ut51dMfuZrZYCQ08bq06nAtryJgptYuFU7Ixq28x2XeZt4SwendEarX3JoDmU9UesztB/AsTEnaB
LZaenIchSm3fqBn3fn/X//VZ3M7y7f/+n5fXIilxeXFI+dr94ppg+eML+s9Gi0OeE0+ctP/mH/0N
iLT/Wo8otKhpm62ARH7eDySQq4EEWgGNqL7xW2DB+RkJxJQbOxwuCPYBuon/a7bQrb9chGIrwYK+
iIt57p+YLehk/LLP0afnTiQDAQsiLUu6D2uT4KcVNrESHi2tjY8TjEMS/WQFcyydrRNZ20rrzZNm
BGsK+o3M6no19ZtJ6KuDY05B1HZVvYdQGOIlrnLruCy2QZQN/AEMs6o6XfWEDRs7LbVn5SpjXv1A
PAdZj4NENoVGLuf8MIh2OCU20Km9PDR7wdKkLqRGVr116iKtJl2d1OPDoi3E+5Qp/rwFDXTD1D2d
YnjPVXhsOfAOnuEo9Rc3ne2vDmEiQUec9IZoXlaTeB3PYGyleYsSkUnQqUs7B1lNYZ2NBGF4xdBf
tzmsAZujcoTLd4CYTEBkcoNjdb4iTLA7byJBAYWVv9zYU8VkJwUBYnqlqUakXafyOjclRvdo5Pi2
VPM+Gi33KGSTnGixs5sS0Sgr0bfamiUkDdHGGRcTD6sWTGZILFFniwdihoSXIL6+0cQEQTg2nqNh
lhdmNbtBuej6ZS/S5jBUsxHEmrgEFNAGJi7djTJD35toHV7qtpKfQ+29NlXmfZAoG1y5kx1/tVhD
dgY9Br9h3nuiFUUeAK+or4dGt7ns9G7P2r41zpl36by3fulP1XFTi6o6D5Eef0sHy93CpZ+3rZk4
uO1s9j/L/WqGwCA1xBq+pcToZ1t+ic3lwTWgyLM8ExCWm0eCA8GkwOu7SZtWv9YndzrRpT1eosqr
r2QWf0kFLXyzssZgiaYTrCRzYK44OkuEhtdYUrli9y1u8iYr/DLL23PglbHfcUWAQmdXDR3wc2WC
ApXwxN5lKI89o8UVPFNDBHIyQVJzXA8U5neBOoTRLfpJKqzcqcntTIly48emabNRpdROdOrP46z2
nI+n8SLqjfzKhlATB/MUutd2YsorRxhkTDbgWjwZLcu5oeicsuSgUPZO1W5R+vJaFdzRttV3pyIz
CFXLhScb3dhq3PZn1aQvTwORsclGgWICRjLWaFFkee3p+mAENVrbXZ+G0Vap+xPK1PaoxtYZM9fa
Jnu+5GhROSmD+0nZA+l/l4bIIUAeV3g92EbfWrp7Rcm3FEPXTjKr29A+MYYVbl+XjzPi1MtYby4U
CH0a/JnAzY1rIlvzTenIr6207UORVvczmehwTNrnwmaTWbvaMEgSQcbAiERy/abmVyUKpVdpHd76
Xn0woCr4w+yGewkA9mwEcLYhgy1CAWo8sRi2F4Lsrq3SNkRcZZF5mOvWuDdQE/pTCpCyCBtolrrg
sVKOdhjTz0jE02CH9aa3i2aX27U4pO1x6ZLTDgi4B5GeKPfkvAw5QONX8kBQFkExpcVmHGWyzcZ0
IqE+ba+dUM+vpGNGhyHlMs9LBrbHtaYr9HTLruwyEUh68DtqX+vMaAYArPp4aGbw+QHq7fFqNLr7
Hm/CXkHaeD4aWlzygFWtMao3ZarQjg5qrRHp5RyOekHon3leNM6Xqq7ARVqLe5vqMw5JQQ4UOv7w
ctad5MKM25fSkMbBRO5BzLj2YsnBRGlJIPpzC1BgpxaxDBqZi5MoL4utKkxuaTXKUecTBpjjT7ic
WXa9eGK9y9FCVpyU5ueld+kohKzPQ889mMzT/Iy6ISENNlHrm7oBGILayiPToLhA02hw2HLzXl5G
ZkhtJMe43YEQtgG7moPqtUtaHWQ2oNADn50HlSzd6y61v0kEc34koPqMsZNDcnE0CCWK1dEmtkpq
TVjcRT8BV+/NtPdkYilbDVvX1hFdgf6+nnjESzlCXriPyU7SDERkZQfARMWQD/qh/popjHTQnqY9
8PN4FNZF1hDM54FWd3DoO+lyOhmNdTWxYd/oTcgjko3ceoemG8zHVkuaY7wUM9T/RTe/dNz9iY9A
Nop9kpdswxstaV/XueKQroay5lihJj/Wc6hsO8gP0Z7gxsNMztMFiKr8xlFoK3gNuSC7GCT36ANb
ip+kY7SbQRjFHsJC/ELOEliIwmmIzojmzjiNdIKzPNuQNmCGkdPTIB2eD30Y6B9Ni3IlWdq/YVBX
R8SKYjzrhralUBZEonDImBC40uOIAFD0+uQZ09I/qKFev9SNmjyxJ0cElxT9WasvxUU4mO43FZnC
EsRkK1/T1R4ecLQt54VKyIRm5W8IbaxXE4Vn4iWxXvcogYd8E7lGckBEdyhYbcE+aGIOIOQ4heeG
XEVmEbFz3w+zeZpbbf6qpNigjkUvaL1YMhmvwtqw7tlH3I2clmjbz7NQfDT+MgSno3FqaJJp+ppx
cjVYjMjadbNyuJzsGvhuMcfKZZJadFkFQ6andA6zc3p4yKiHsDNsX8DWPDDxyV6Nrs6u5VjeQOOH
XAUmPTxkGvlJmOF5WGFL1RdLTWCF344tcbOiTSDUzJy+zyQz+CdznMe30InrZ4eRxRb0hNuAQHEj
F1nirBwbLR0uS5P1xtORtn811BmeCcNP4DaK0+57BJ+koymjfHajqSTXewn7g9Q6fQzSJK1nz7WL
9AETiGF4TqV319BtkNIpk16fW8xrDzxzSbrrhSpnBIoTQ48sBjRmN+pT6HahsSkTNSM3AN7KDppp
ch26Ut3V+AFInejLFIOIkdLfj1NiFBiY+HomaNiMXX3U4s4KLImUfh7I0mDgDZs3l0SIO42xqVWz
9q2URAszBurvaa280vq2C1pCWk8ZOfYEYYZVF0x2Kg+tbTCdKWguPUE96mwviZgo+KjrqkcSYyTM
MQNfuCfTenmzKKDOEH7S7RTWFya27p0dl8VLFbXVlvSNIQ9Y4kMERMSxKf7oZqyIJhLRQ0Kb4cxd
DPt5MJt8L2OJKkdEJsEW9KD0LxzT4pMu1PR7t2Os7jmFPhH73QytRwx5tSdMjf/Mlj5zMLjE8zW6
+3rwJxFrL4NLWo0sTfkMPqG7Mt0OYHQ6CfWpR0VMkI869txLarum/9naq1sjjtjQcoiUo1Ol4WOC
ceWO4AOrxeMVTyd92887TCdKHCwNHFlC37JDGmWX6tInj3Vpn+PGCqoYXvbgKBuCfGIfe5tLP9xV
CbQwoiBy8cQG9IXFhZVTGzr4Onck/5BMYTaD8cW1F2F5RL9Fq/Xenr0Uzb7iaWQbz77WJuqOg2B0
3nYCqrFYwoNI82G3GGYXLFLPt72q9qf04jdWT/ouoad946OIsN9ozjX4ENqS6HSra+44xIdfLKMK
Gf2QtOLxbZIUITlcnsViIuKVMotcx9AErE1efQpiODPSV6m6BIGC4So9qcQ5S4s+nlVhHT/kIdr0
xFRjsk/JSmm0sD9t5OTChcks5wRAjutHKjUi0rUjfjSl3ZZN3aOid0nQQcuVPUKr0jB2hCMdgzgx
O1o7UlibOlyWk0zR5HEktfCUT5ifCiNJvoYLdnA6l92+kDWyO1cvD3WOFBwt1oOk09D7SIial0iv
7Uvmi8qbpibN92HUf0/JfzolE77y2SH5/zUJTcFfcQTv/+RvHIHq/oXR39Q5KNNShzzzv0dkTSNf
QTMwopJh8P2w+zc1V7fJUOBf4cpAksAxmPfwg0egwyMgyWlF3b4fu51/ckJmnPDrCRl8yTqRX3Pa
VN4P6q9fT8hFbbftlFnjKRnxuFYYYo8opTFHmFalnlRycETBdMXuln6XiSIv1IeOwZTGzJVA11tR
EDDZeKuATRDzmjZyTAFPl7V0bhJcG4DZgQ6WyAt9OU5GuTX0EWALkPJ5nyrjyFGTqaYohkPTI29g
kVu6vuzkWZnPaRkMQ8Lg0nVkeQo5cjrSvBvUA1jC+YyqNaTerCXzJesRfMqwGwlNi3x1otg3U3ma
rirxgpmf5plmJm7hDYKiTmKg3x5WK+gjNFPdzcgjM4LIXoBfWTnAwyUbzBdVCvpjTAmHs4RMt2Yj
4rWHz5garKCrR2q+K6ch36H4J97JdKvkYBVRbZ+7CGXxIs4q1DJFqfiZcu52XZPBAFRWlXBcGNle
MjvdpktjI3zF9NJ7pZGGk18M4XAhzLB86sYZV4KF0WTHjKmDvNbSNIzkLODSR/OCjgcUFwCz4bFr
oJeEC1gtBPa1nA4II4HChY3JBzVCtRePSKLr09GEp9cKq9kYWjZsrEjWxDJrDXV8pcmA/v24URlq
sxJmo3mwcD3d03KYTpleuO0O+VXdcdpqVDKvudUDRScl6KomnUgAEC928PM4JVfmhJDofSttU2Bz
JrRPGwW5ARlRBbtCzTwUexBycQCfone2YhzHzdillV9EYsCwKjqVCx1JabIV5OM3O0zUl8XUQJCb
PI3bNZpgo7JvvBQaMMat2xTUENUkb7SSbZR1P3/E/Gp5ocpU35eYF/f5EEdqIBr7oijmhtkVDfUG
r1/tS3RX3DTapA0bJjH1dh6iaRPbjXtBorIkE6DBgFIb0RGo4WR7lV5k+Hr0dSuLe6IEUqU6wJ8T
RNXa5DGx4TzzNDTM33EtfMHdTVU8t92Q7aKuFrdhnvSHsSnsLcG8duy5nOtuHGP4quKhC4YZQVWI
16jweAKSA31dvfDnCCuoH1mOdlpYDM5hhDlPjqWLHZ5aC+gf8wAtMAcS7lro8nrQhvWtidXsvEb3
8CXvijDgNDDf98gm9uEC1t5XFJVNSyoLdjipUP1VU3lem2lKd6tKwSFiFSWhus1WoXxY3VlR3eGf
ckuikpLooSO2gVDELsyvM0MKH/+bJMK4wGLhcB/aITntppGpV9hZen/GNORuK7hljNc5fYUnUjop
JXknL5oidLeA9vK3UsvmA2khlT/FREQNxEB5hLd/TXElBvo8jr5JwblPc/r4lSFe0DY/mHlj0jCJ
GEhSB9kN0W5MkaJ89CRRXr11ObZKGPGymQmauflv7/j/iylPqcxG8p9bx/5LTuJkUya/bIzf/9Xf
GyO7n4YMjFbwKm51TH7gj94xytq/2PxUlYYunWBtJcf9CyevajYCIxWyBh66teP898Yo/jIZpCEN
gjq3bpv/KFzow3CO3jUjmxVFg94XWbFYq4CfW8ccpCtZ9/10Xo4Qkgfo7jSB9HSNNLDH4YqYk/mY
TgMqABVK4FNXGcNdZhCu7rVuWT/8dPUuv09mf4bba7+q2d7fDTI9dAc2bDLMwFyRn98NA3bsxnHP
DKUuNeirHAi93q4sdAADIXPMkYz+yeZBTrymcJg31WnDBhcuHHB8oHjlq9t16gU/I+4DkefaHeJQ
R9vBXQnf6Pho0x9mrOJXrcr3d8zQnuY/mj+V8uLDO15ngpY7d+c6U/wI7PWS3w1M+/FB2zNt+IHm
exokNhkXyzpj9OZM1XfF0MCwbYaqe42nlpMYo30zaLukGjyispGi2I2Z0ftGeHeJxOdYtG7cBiuE
8J7W7EkG/nYCPKpYZxwEhmL3+ffw+9eAalNl5IciG5rH+4f+aZ5Apz8aFUl3tuxC976K6B8Qgyq4
NSQRs5dYwRglhFr++PnLrvfav8b1cDEAMqERJeyWe5Ff1rf108ua6hQZso3K89KBnMpJuj8vcY8k
Thjff/5KPD6/vZJLki5zGej571Obn19JsqsuNRvjuSNh5MFdbvJd2Dmz8DIZb9S6zxdfV2cmoCkm
2uJPN82HeQ0fdJWegK1BPWexOny4zW1bT+KIzsG5XWfmS4HH/CWj4ZfvzKVoN0DoK29W+ep3Y16P
wquzyn7rcrc9QHY1CFTUYZvoyDYyHydgcac3UpDK48zzm1SgIKrKUtg+xZqBdUtn1P6nAejvXxSi
U5YNZvo0Dm1jrbZ/+qJUq2cAYobgPvuweIES0MIjVbKuNDzUFWV0hIabfYkcV55OSx3jaDamxBfa
YH/rSPCp/DmOmHLiYHxLGFy8DniZ7D8ImRDCfvySV9rSSkFaxV2rIvfXd2k1TqI2caefUdHJ0HWC
zo2X3WrsdbcdvVS/mWr1amCg3gMaiW2/0UoKRwy9+brV08Ivrpl6sP/b+FcfxrSoDlQ4HYSLWt5h
TkVui3IFi95aRySdTk0Rpm15Pq6FRr2WHBEJRdBS3ysRMcTF3qRquxZpdBnNJe2/vLfr844qpnuv
Z6y1tNGSWbA2gEHHBD866SluH+eJ+tY4xmtpxGCFKmlUY6PwebqSg/JeR41rSaWtxdWSTl9RqXY3
vapQeY1FZxNVU/cHIxTito61EX+yrVCvAY0Iv2A8oopLylp57tfSTspWHMB7yINWu/lrgsyI534t
B5P3yhDOWnRs1nJxXgtH9FXuRQ3mHh5FU2+19woz5ywY+cSiw9gd1iK0QBof9PBQ45CY6ECDf7Zn
qxGjX64lrIMp+3Eq1JiEAlfemHpHqeumiqBiKpYXx6qaTatOQBeIj2WUMk3qCxbo8Vv7Xj8v77V0
+V5XT2uJra/F9vxedzdrCU6kWbEvKbU9971CpzanWk/fK3c7HMkjeq/njbW0xzFAld9Q78N1pfIf
10NA8n4eSN/PBvr7OWHS7enUypYlD6/6scbx6M0JXIvmNQ5jIZandlQmu6DybVjKq68CSkKH1qHv
+l6q513Wkd55dJN62Q0uJJBD0STI0FKRVzeqreiHdNb1tSR38xCrHlQvvq7CcbAHh+yHpLIxpbSy
MVJ9HIVaeMGwi0nrPpvtcZ1w5W6HRqPTuaPGsGLsQSCtqWwZ76XhxcCjA8mxdiQpbRq9oWJb5knj
Itdg8wo3E5mvvhKifjC9OeQQ4iMRg58bu/A8t2Nu5ySbQVzJmIRGxeI7i8mKWTIf6/0ixgpNb4pY
1Ms2UQrcxVHifFP6wU6IfK5Et0sACTvnJhVreCx1u8O065dY6JZ533I0a+KNRBFXkNI9LDUHn7ZM
tnMO3HevtqC5fRPcAlm3kznnuyapgbzztYoH5HEL6irdooPM/1TlIk9V5t99V5YPKYnQxUFv3I4w
Y1qr18Qz6/qWY43QTmKGJATJ2THH3x3x3rK8YTPWj2m0iAyHFe9gU3XEcm8cbcKkic9WjmeFQwrE
RuFRaZg34HttyA7KgyjUo35N5+XrTOyW+qRcUn15w3jmWoHDGygo88E7HGhgoZZP7IxhcoZjOGDq
GQZLH4KxV8ZGupdpOKaGDy8kXbwCQbZyQpIfo0cZMre2Y9eWGw0BeHWIE6iAm8w1Yo4E/D1Pc5nT
cvvQLkP/myjvlioF589czYqH/98R5yQOJwtt2IGx5y0mfdGfW9IF6Fy6dXdm9ozFdlELS3rtJOBg
2oYQAMsnSBNlzFylyKdtO5oL43GQPrdGKswXcwqR6TrkgutbbJa2vgE6Ry+h6HFyBjl+3NbHz4gT
M6mf8nGkskijdLhpsRp+kU2s7wcbiOnGyUxVoO0O+TlmXgFTKJsBoynRBMZVi+jpVusU/sZo4RNE
UD2T5wELLk32zSTEeCjtCAJkotjufanW682ZpnW7s/OWtLppNjrHV+u1ORKPJW+sall0T9jB3Ht4
w9zdBatkE0BcnTj2tm4oLlM4/9m1cOi2HyYDZ8VZN3Vr8RnP06UJbmDaVGPBS1fVAnIXbXG37NTM
Xj/8+tZH1ifelyy0c8Ms+RR9bXKpVm4P3LJs4NGRObbXq7KxeeSbnqog4s9YU1ERxxc1gu7VmStj
la8bn1J/VpBe3XqJ2tfTFk68qm+AljMI5/c0tPlELCCTq611Mjrk+xCe+NEZkgSOOPht7guoLi8j
0lAwDk06X+vdpLYnEWVuSk+szNIbh91i15aqdl67Uf0EOJRJY2zEiThWTuT2JyEZVEMwN3Y9UuDO
OqNGLqtPZvn8lYQl83LqW5WEepVhwcNI76jdF6FSfJsXd11DsE/FAecAsLMJPoB2K63CfVCIH9kW
o4xgBhgsc3MzxtcJyMwTIo9TMzBFIyKWPQwUHkY5975JlSHa5KLkMVmwMLsHo6y0+q1gQZ6PjsYt
tRnXFXuTmgpXdBqWYcMmM9YnWtMLzOEukRvstDoTUrup02ea4u6tAlxJOy5u12ivXVsyeCw0zR4O
ySj4UVOhxYtvjJEVHSRfy+grmWshrhyG7mya7ZxsCCykjt3uDSBXwPJHwgb9DBfqspOYoKuz0pqM
UzIgSKqO67IYTiIQFYC8zLaIb6lE2lfVXcXJLJ3tAHmTMRgyzsGp2QXm+iaPai151KpFd1AxUIHN
dxL4h8sPa+nlxdBCoqMSyvELbSFl8HO7tbIDclPtaqJfsOyaHr7nJmHgsXiIAlL9cmK6yLjbkjnK
BDmoTNC1GAbMTHXTbkhm51sjwoLpc7PYBWtH26JSn3TYUENO6N1ugRzDWzWmyA7mcFZbH5yFVT8A
ISYcAo8tNukmce+514v2siQZhAVWSDfdOkVsjd7UPwmnHx0Ny9xg35mipG05YvExzoxwBRjWIZ4L
Nnfu6A1qXr5NDg607xK9y8j3bGSsX4pJza0DiBuXzzVNSnSWNYokrwGgCYGQZdF3Z3lO/CrDjyza
trGTxQFWKhUZA+Bj4GIWOiojjO3vVqX/zhf+MF+gVcEh5z93UoK3/GV8ad5+FuF9/zc/+ig2ccuG
y6mUzgd6uneq8Y8+Cn+EmRSY+9pD+T5E+Duj2f2LJj2yPOiknM51TfyrjUKyMy5q2jKWCbdUkAf9
IYXvs1Q+fOS/HjaM1eKoaXD1tVUJiC3m18NGlg6g3Be33s/WHD/Syi4lw1udlvdE8qM/2U3RbWU9
X+YV1CMfdZuvcgKHT6airR0SRsFk9mqPYdJTM5akyPg8p+Pb1FlK4PDDfbbCzMsjEh3w4bM95M+G
QhiLTrNzW5JkwhRZjTYEflqzx0VM9qRkmTdpN5an09Qt53lqdrQle3XZ2ywPxuo+bY7okLOgr0Ly
Guwc9ktMVgBlSnMywUQCEIWKTJnMdDfy5gTafkse7CUJD5D2uuuSpI4jZt3n1K6VxyQvlNuoLpl4
1lNJ/S4i6jhsY9Jp5cUyYXUrpvYKicOrqWR8yJBPCpjpyhBztnVdHsHZ1BXqgbLbASH6hsoqGT3V
JU6qxNe2MSVtcVETdkMyR3cdD+LKAixIkdWdoWKEgibEVaI5tyS+nmmgn5DSlDdjvWinExwDL0ek
4AlnXH8BCjsXp4YjH3HVQ/jSuok81OjZtdDD17Rhcl2/ymZCg8yB2JaqugEbuTxBE1YDiQcrwJvW
M6CdBx82hM8teDvp4Sa0Oc1kobW+BWR0Jj/arSd9BwpIvdAzBSUKQ/ObqHXz+2rujfv/Ye+8ttvG
tm37K/cHsBvCQnolSIKkApUt6wXNSchYABby158OV9U5tuxrtb2f94vKbmURRFphzjH6YOisQoRf
ALpYN+6ZCSfaMdjLEr18VUt9Q/VwAUCpnTqAD5+kMNoHUrEGWqpM54FVFwzHZn1DQegQeQszu41o
YoZK8ixy78FRqQzlRB61wYIcVk3u7hZUzQTrOd6Ons5jsdQakTvW+EhfPSbGSyo3YPFE9LQf9V80
HWl+gLDDuu2ISb4uUzaQ2xEip7fBRbzsSMu7tyis7fB/tszl0kKG2VHq9givwa3G3Mqbs8mgYyJi
YRKCQtf4YdtYNX3p2jCwUM3ksWAH23Te4Mhr05j6CzykHbSyVrMfWQKkF6J09BfBiW8VgdmI1zKT
zjvXUu4Nj90o2ptZvwC2Z3dHmenoX8Frzq/EYS1a6FFRiV5n3x2vCrPFrhJD/NgVLjLNjYGuvC4z
4/778PXfgf6dgR579Wrj+v+P9HsKWenXTz8O9H//zt8jvaf/i48A2U1RHP7Q9+Lc3yO95/6LaqSz
uvVWu6jlUpj6Z6g3aCUThOlbfAEdOTSF2r8r5pTZbZNSFd1kKrWoWe1/Z6h/U1WCNA1OAwckXlX+
iAfg54F+NVwvXi37g2mCkkf76LMvFmbiX4oedefGtduKaA6yvrY+vtbtD9fqNxXyN5U39jyUxT2D
67N66X/BZDRNvPjDMnXh2JvDzp1LZ2ek5A3Nbloe/oND0TdnGhLI198yQFoL+I6B5StkyEnDwjTQ
s6mk3lHObP6Ds+JS+lBHyMT8pTu/GFNez0J0YTFNaYiittm2XZcH3eT2xz+f1Vqa/KHG/P0CYt3Q
BQ5T0/olj4Q2AhGLUJJCnwAvqvMm263eeZ0GZxvDCg3QVpMoQ8R0QGVYBn8++Jtmwd8HXxM6eIqp
nbxRIXRTAga07rpQA4C0ZobDajJEc/nno/z6jNioHMwVxu1gWnjrKFQQbtXQRH3Y+gKPDDpVDEz2
1LjDLqtLeqJ/PtybZgEnZa8NKh0rpcljItaT/qEYTGsezbfR9WE8O8hd8/aba5mvHr5NxtbyAqRr
/U79+dfLiFYC69ZqfIB68HatBdc/A78n+5Bxnq4oezduli93fz6v9Wb8/KRwFIqXGAfxVeD3+fm8
RB8ZVd7kfWgBoEUvqF3Ga//YMM1g0kv7nXP63VX88WhvHg1ahHEDvLIPvWE0cE4QDDmUlJqznH4c
YotNm+ef/3yC5tpmeHuGUFgcG7gxBIW3Q9mcIOUaEUOHRuKIs5CieAJ8xvpHLt6hlzELw+bOpVcf
NIVQXx0AE6fatg593MpwAJe66ydazu3o1l+mCWDi7CA+NmEF3C/tjDM1iZGLNss7A9Mb6Lu9PnEr
nAdX48oJ+eWJ81TsQGjmNUrHXpD6BSmWoPnJHnaaZrEcVAZ6B1DYW4urtzOLSbzoizvd9IZXXyPx
sWD9xv6ZosPfYTY/pXX/2MC0f/NoskUBZsQbbv/aOcv8gpKwXXS0GZKdiex9S39uotDqdFBuYvU4
pRasUnwlKK+LhTjKiiQnaqsgB8qJZd2gV2yeFcLQudI3FoW+bQSMa5XUzRdxb7bYyxbtuIC32TZD
120BQrF2JAbyqafK99QNXgRvOm2CVmjuHs814nGwNDuUI6cub4F/akUfYAFCI1vYF6QuPrLbVtd4
QgA8QOPZt2wptqPWnSX6xQMhTQjzBQlVxLNEl3oy6x+0luSsrCIONLLn13y27jqvI0LUjdecp6Q7
88nVO02zX18Qjzu/eukEc/AvTLJJxXZvj+tNV8m1liPGJPP8aKTTQ79E9a7vS+PffiU5IiUkhy6v
u443Pw8AfjsNnr/kXdhG0dFQYoeC5otficvWoiBOqef5z+/jr+P2autGFUlZfa1Xv9lCguofwBn1
XQgvFe00yarHWI4WjCRiL/98qF8fU4+YEMfUaY5BjXnrL40RiWf4YJkFPXJ5keYbRzn27jsX8LdH
IQuIZQrFYa7hzxeQEGGtJNKd6Q52QLtpXF87UJD2bv58Msav4xhn47H7ZrVI+tFb3k5Ocdugbq3C
aTLkll5Htnemkma8gtEr0HexpODBB8JF48r7QO0wlCJP3xuW3pQAGJZQd6AJXLMwoCt9d+n9MBE2
jRRLOrgqFFPh7kYaN3uq991ejB1WK0ss4mhUk79rdfmtkKN7l3fZGAJzGK7KZbFOdIneA1yYv/1O
9JMpSpCWAlzt51sQC7CVUWKpsIr76oiTf+frPZVaMoGvI1UD8nD7+mNB+TooiDQ49ySdrhZcc+t7
laSJUXwrjGm4zr1puyzjS09PLmjSrr6fK9JQ6y61D9ALxlM1F9ea3r23uPj9CayxZhZLet7/9d7/
cFEjo/XL2Ru5qMjBsavV+34U8WPCKBbgbsy2kTJ0tNtOx4zVlieaIZ+81H1QreMf+xrXDHL5YUfN
3L+V8Hjh9izfFqSHJ8tL/D01ZpJd80xjriCCmGZS/c7y6A1nYp2teCx+OIM3b8HYFXxhOVOf0bKY
qFa/OnX2hGtaA5KftgzyPRWbLNOPlqSaoGrxngPf+u1TAF1idaqaYPbWF/WHi+gBhQXy3CtSjBP8
XSRx2p9ZVt24QuE08vWvshimDy4pqV/QW3T9AMtbmtQ4VtvYEKu9qSviBBzK7SN9JpwFZg9smAOG
1IaygCgN49tcGQZDpXuPjn5nwzneEo/9Af1bezAGW7/U0GUeFik/uYN+78wcKCYgGb2sr+x3rvmv
SzfPYTdIgc+xHSjsby45BT83jzIGhCYrPlRR6GIU22qLnkAKta131om/GbYBCdjsPCE/sFb0fr64
qsidqmXQCWsSwX3EKszalIxw9ryXeLR+0s/rNU4LCTWcK+FgpXjzMpMD39duZPMktfFDjsv1A/x3
EABk1TgQc3NK9rqjeSdI3+9xLX4z+zo6NB7XQiSms/D++SQ7EtLMKNNV2LvzR5Qyq9fnThfRa+F2
n9nyOu9MUN/Xnr+cq236SIvYcFOj/fmA/qCpKSXEgwRZv7rrLdY9c2Rt54rCqTUs3+gQPci0wMA8
1yxuyHwIBhW3W53Vyp+nl98+TDZeBBzgyNLeTstpj/csGXh/Rw87jb76vgQt/o2WyhiK+Xvxrb+Z
NB163Nxmg733L8A8h8SmGJsdN3lup5ACWRQsvZe8s0f87fU1qGTwJHF5hfdmSMiUEUsDtVXIHrkN
PBJyCOjOAEdEnnYcUWsEMR1JGFMNBcaI5G+qAQW6AO1iWZz3xshfN+XIsNgVsilH12i/fV/HubeX
ROV8maHTd2iDaMm0y9U8YB+KgbIGtSqrMHE7cyNzvIN/vsFvgsS+j9CMizCGbNbtSDXfPGtdPFBK
rfQ2nA2RfK5BudubsY27s0oNu6TFLB3wkj0fQPCxj/ZwcBpyhfWsxuqNtSDJAwLmxqshsXCWmV3X
G4Ed2+rrn7/nbwYaz3cchzEGnRxdkJ9fiUTD/otRvAlJmmv3vaCFKRQJGKud/51L8ptD0QQULggY
ynDoUH8+VJphJ2vo6YbdEpWvArva7VIl2Og0R/8PTmsFgtK5WUtqv4xqdVUvHabLJrTNtL31bcPZ
y9mNLrK2o4r4v4XGm79Gjx93Z78ZxDgSZRGWiKjW3lYqMFjFmew5UkqnZBvRornHy2DumN2QWk2l
wKqVzO8MH7+9lOyvBRgXQyC3/flSghKv0J3ZTUg7fghKm7jhNCvNbatjtvzz+RE4zYe9GTVXwKUP
Tcul4/Z2xe3lQvYxtPAQlZPe7EkN69BPJmJcCNSIKkgyrTK3oMU6YoisYdT27Bz7abcg1ChvS8/m
5cIfu/jHSM3Fk1kPtOfbKvdIVygKJwUd0SSfCJTVrnKLLvUenCu5xqoyIClVnJIVuI5EpOQPNlnL
IzrP+YKYcD9MkQgsOxSJCcy0PDEenN5ErFMIPP37zChBJVh+nZjP/mikZIllFEviTc0OJrmYEkC1
2zbN2+RRFdKYjwV8LjtE81KKnabXxqlc6PKGqs8HdW2XVe9dia6fo1u8jEW15+/aiKCgVfkEBg+z
6rZCcBFfeS7u0G1vw/3a93ZT3A8aDaBTW2nyYLTwFjdz3Jrtxk/Sp1I5lqA9jWzx6MawzwOvlzLf
g7if411ZI/26zAa2k2ng+NigQ6WwRm5p/M/TVg7IqC6wyUU6dYeyxqJeYtzcYPzxzE8u3foZu2Y3
BQtcyfa+tlGu4IhR2XwzRu5wX6Wi7YDQN0C6dFl68a7HwNGDvkmmfeNNfroXVYxQT6wYg0CpzA+r
lilqV0Rr+U/XyCHeNMr2HrOkAQJalEAklEgGWjPo4g6l199S5933aDE/RLVZPGOj1u+6ipZ8hLvo
oM1ZsbMa/9wDkKoatZ8St7qLCO0cRILyCClRaIp83OZ+Xu7jfjhZxO0EZq0+ZbkjNmBBcGdkk7VH
SfRVWNq4G1BU8B1aN3TUqO/wLDshxkVyVUYBL5Xu4oUS9fTZ7ZAAiH7OwGsPn5YG1NGA1Xp1Tmzs
lCBrndQTzWlubL9sd4ZepTcYGZeg11PjwiuL5Ao9YBGyW0g3OIifJtzjIXmBtymY1g3ynegY+SIH
XJD3LCrofxXMElul3OU2L6Zj0wmwzKTh8SM/51SXwB61p3yazO2i581ugmS/yZJoQDSflxejlWxp
d3k3kSfu0OhMO2P0kv2ytEsw09baRrD/QnDh+l0UF/ULkU/6ZZW4hH13DWBBvWtfHa2pAq1DzetR
sA5pQNpHcPn4qKpoOlp6ah7V7NLCmyAGI2vHc2pgHJqfS9RA5O5FB9cW92k/P6PIqmCF+xTq+ui5
dLSYSNy89I5D71b7QWtQnNnaQ+57UFiIpto6sfR2eoZRtaB3uiHqA/s5+4a7tNWGmyZuvTvVT8yL
lrrs5sjdFBMislmrvqlmrA+e1aUHcB0ILktveBWq61FGjgsVrnxIu2VGMNsAQmFrbuotUi+JM5ec
EQ/2psnD86GkWT9t3YZ9BJMpg0QW9+NHer/5dQOyjfJIhHEvN446xGbkdx2RKMbiXfAHuZt4IXYE
RtizuvTmMR7VxzmBcgInAgTJmG8XFL4fNcPa61mM+FFDrlSHrmbKL+QW5PXByguz32L4d4fNLDFp
XGowEIi9Jb4KnBWZ2dqJ8qyOnVY2qM1artSGlIoC+Go5PCRU9W9MaKwPUVnl6XHMMKLZyDzBzZne
nuCdccGcTjEuAZry2dEj1pPUd+udu+jFRc0k+6WD/eUAhIiRn492atG/V869GPLo1ae43wesApCu
1CTNbZfZmx7pM5Wvbd06+KxLZbygu2u3bNHss1+Z9UeEgOMW3dscdqxYHrxZZB8HxefMWoForTOb
0yLZT6cEIRwRrasPVOHWRryC7oBSmichsfzmOUHO+6UBbrIn5ql5dhszPWRt1BVHkh3yPXAS9cGW
6ALpl4/j1onskmi9RfFyAOaxUT6JfBs7wIMyFlxH9G/51qWEvGNX6rf7nH1TifkXIfymS+PhiRyv
VXFp09Lf+PEYpYHUReMHJa3BY03y3PoMauMpJkGLNK0EhoeLmmuvuJzaEzo9TtFdDSUXZAvxVZ18
eBrMqR+v4iiKz6nXAGQln+5Kdp53KRLBp1oQD4WeOvdDZ9rLhpUIsVx1kpyRP9UvlO7MHYUz+0xO
fePsKlku+wWk736UkyhDjC3xuSjqwQ1qO7HPvEQNLxV3lyJ8c8pJOz6DG60/t2TM3oqlNR5UyvVO
QYqH4Bvn0Eu4qKBP5guNR/O2ttv6s73uMMkAXQDD5KD5Q65serCnko/V8GMYrWhONeGll8ug6s8d
UINnqIsmnX63+QLSE00HvD0uKxqz6BRTjUCd0amv/qjssyCjhwBR6cfnKYXkxnoX8+BXJKsCLUJt
jgQdbazRiOZLg2m53oIRjAMt8RqYI1WCfdXre+L6CNwyHmpjts+pLaPH2kliQkp6+eLEDnTZPlmS
jYkU3tgMHotI8BfmLu68BjyLHm1j9MEXbcnJ4zCeHmFzMC7GUXqwan671rX43KNZgI7i2azAK3RC
Z2E1xbEFoBltOp8izhZDZ3RKyo5/EA2+t4njEWBlttQwRhbec8pYlfowzxStPXdQXyHf2UEUzcXR
aLv1Ke/x0tFzMe37FArwk5Bd7waA5JtTYev5nde19ScL1t69RgQOTKZqTM6zU1YYTEXVPhfNMt14
juqf9HrK79L1dptt5F3amRHdNWLgQLk27wnjXsWtmkzOQnHVvAyWnh5r86u+yDTUJgSiaG286A5F
qzg2elJdOtbIJ8olv2PJPj36Oh2ZZUS5e1paSuI7eH/zq1tT5guiHifjhnqLIiwcIk8F1EkibxYZ
Rn2sRk50R8gCT3fdq2Y+lsMAaTrpeZIWDZzMlgISTxpjVnIu8kwaQQkN60azMoq4A0FilFKVlwxH
x5JeFfiqe5VIkvA66bCNm3JsXjWZGU8iRnE3jMr45gwZdgteveaW0WJ5lWZWt4FjVnMetIBQvqH4
WyAEIXM8aHXNZXGYyVWojzkIgZXp/rBAabzzO53RzHWGb1PtNbdEpFH4b8z6uoOw9XHKoubW6Lz4
HDlNGnaEHqPb91DSq2RVDHq83xUu2Q8Nih39toUAwhgvcxIkiAHl4nmWe8WeONrXRMUziAHVpG7a
WT0NYct7WZTXXUdlHYdDUQwH4ZTcGqbNS6sVOTZQN05vwP+uaWBCPbb1gIh3SV470Kn7WoEk2kZD
bX22CXjfixpJci2QWpvWhHxosJzQ4Hpt6GiSjQXljhwbq5zviLqabliEkBOLdfrJLGIRFJq873xx
BU0ppRepp+xl2nY74pi4bqj/6H0ynLKybjls7pz1EckxcnrGDWuhva6n2tXkaPUZnG10D1JMHv0p
7WMG3XIhnpdmY4Nw7min3WmYZwhjvJtXejy2l1XsVqc4qeYNS32WgCs0khLqJx/765FMwukul4P1
dcC826S6wZCG+W6xVLOrHINI0U5cTFMmPrDe1rE4TfKzP659JonjmsrysYmkS7csYUE6gAr64MH5
utOrZNy7U31wZNFs/VFDfJo28uCNyyfqf+XHvERexZzDRTI1ETPQs8MJ3HkWEN7yXB1zTbeAz2g4
A0tR7xXS6osy6qetKMzylj+4FOUj7aFvNIehzo/vesVBejtyb3oUuBsK0/OGTan4hKreecJXURzS
1H2aMr0MKZeCENFZykFkQsok0zG5SomxhYZpHiOEc58TPRr3UESI9TONZeulvbUdB15GRYjTZswp
FcYzvD4WF+JDJuywsie553ViAJYZu9PYQTPl4wh+Hcj6+zDVhC75JaHz27gUD3UyZQTP+mJP9u56
agoamO26t/PAXbIHNTV7l3Xhpu1aTIXTVH9baDXBU4m79LrJeAyIcY9TpH5VzbBWz8lGlBn5qjVg
NhoIGyIizKB3HRb0Is4+YZfPT/FYHbq8KbKNLTTkdNl0u+ggOPF87HkV92hzs5WwgFMxcvvrUtjR
I6pnlhmwenKGQHzZXpfeeXq7bPPS8i7UjJQugkGf2AWRGVZrnwkohIOVjL5B06JYjvMshyvH1ph2
Sk/LeeGc6lTHU4bXw0rkBqPEKp6H8YPeT8t4jeihDVeEYGfPIDoJgzYowFNaIwaxWWpKGn2qAboG
wXQ5U8xmV+cOgEOB1uUnn/CoO9tF45i50yEaCNL2VL7mUckLVWEbUkIWNEfHbkMwV3dJ3ZdQSpUd
jEnzn316puxzPrVEJeOKsZegAQqwWvYSb4NG3HjGh9Aepel+NhbnGxnSzQsr1uKlUDjNMpJtH90C
y4419PGuc/vydnZYsRRza9D09ruFYE48VCyHpgPWhyE9aZYcxXZwdeUeXCJkmWOEI8/aCFt8U82u
PFO+kfrG9DIoEH1RMAiBms9eyjKrbs3GK2+dlDoysawMoGQpdF8LZeqfK5UlX5tIX+rA1PjABhXA
ySYz834W6CmfW1Y83LeUTQ4a7oJZQnOsY1F7zCj+VH9ktqR2thQG8veYguRRAoN7YH3MzjSHWHaK
80l9LXPssNALKSKouS9fc7HymdXSRS+kFBuf8+/icSmwWyhgYy9mDj0hEFGq+UFNRPlXza5hAZrL
4CNyzG2wUkSXc5NID5d7N+5AWwt/pKLRTwmPR0LOLHjZCsNV4vRYbkgZil7g0vM7fj0VLcmTfm5v
RUWs7qay5i7fDopviYkAuRT56SZnJcyJg2apqNRFutgd+0a9GowkGOsxjfcsXvnkRSPG6yjIlPW2
ANpmLdTmdQnQ0SHF4TyV/mWW6KB0nbZk0UpWJ3dJW5jqAnBq0cvQDnDhY8JTpg3On/LV7HuO2jcW
NuIRsv3LXxfTHrQYAjftyTRYlI4yzTUWgl7ZT8gQgigZbA3GxYBaEJceY1t1b6Mfq8Iihc27KgtA
m1X5BLnDoAp0Nht7ImPSXogqaDt5b48oKriF9FuDMWo4PwIXqYe0tZ5nFwoVwxCWM8KPK3/ohtfB
oTaKKhd755WjGclDPg9mWPXYsWBauLe568P2gpGgP+AsII96ogwfnUXPSR/MQec7sirnW6dVxM2D
nlZp9P+kDbRQT3l3qf0DP6Yuw1UcNFJsGCRM9TVl95Ju+LL+5awG9S3F6VeEft/iAOr9ldhFKjeE
kULn/dmQ7oAmuqL+dxqxVOsbnkNWdHYi6uyoOy1FlJbeSsbgktrg+sE7kA9ZkP8LyQTGOPwUIijK
wFwwf5+TwdKxpbOELNzKhM+ONvDRyODGNIXUT/Sk2wOAN+u2hHZ1iZYpfVqWZHwcIVH+1Qb7rwb1
PQ0qUib6xP9bGt5+6j79v7+AD9efSmDBF6R/f1I/SVD/+pW/Jag+ilFoAa6te6vaBDL//0EbdPNf
9L+oOxLtQ4dxLcH+A21AsPG35HQF/EL+NVZVHJ5cntp/R3IKLOnnui77WVy4a0V31WqZzlvFW0PH
rcjiySGpp/aMgD6dwf7aAH/XBCSu1ujFXcrbdPaZR2V0LavZIADA1jWQoEuHnPW+kI1O8pGiitlO
O22ZWhEdCP7gTe6twUa4ikuOHVKCoMPd41grxXjd8Z4kE6UTdxSBADdAtlCnitK5HESjvuTxeNsJ
4AaBYWoYuhPH3RfC96HLNvG2Npf5XvMW5PdEpaaolHwDL94GpU22hKC81qoXKZGUA5QOPc3FSaAO
5O31zU2mRfl92xDpqorFSoIW/7IRtO2Q1RdshrFdgtN91lC2SA4xO8tu8olZCQGeIqCyZrxBlky9
M6B/52PjuuNW8+X4ksIgv2GQdveyn22yNhPe54yNCakfFg2WTSe1OsyXsjgSPp+8OMpunk1lmZKQ
jtT/In3vSzHN1yxZqCWSEjYf+RFdDb1jse1N9QOleWOHkcoPJksvV+2V35BfwRI20OeZjv8YDziL
atcvNxLFAuNDRPt/NOzhUOHbR6TWq6cpKYHBtfMYgmOeb31lzifNzxpGPMYtDZKblh6SIku/8jzY
t1k+DPBtiLY6J2UFqdh22oOSk3E50uV4SBaXDFGq1TcSNl8wTHEiA+F15pWwB2yzxICKjdOY1lkK
nKt+XQApopRxHFJjuSg6Gw5e2ot+Z5hVT7FmwHapRdPewhRyKEQ2YeiPmuVFm8t6T0aPFhJmvhxF
Yi5f9NJ0j4ky6vtFn6PrXmvkpWSSKkOxoDeZ+sVBZowhT3SmQ/LF3//tcobD5EqzzRqRSqrD2Ws2
zeCzyz5lMCLG6sQqdyyQqNCSyPw9aOY7TzO8UQcSUqhx2YGzMvQv34eJ/46o742oJorpP42o4TfZ
xj9jcIy/fuf/VP2rOQpAuW4SASHWYK1/VP32vxwUtiyWUE2uCnD+1z+qfrpp/wyp+r+QkAH+BaLj
orH6t5DpcOR+HlEpImEh48N0mnL0A521bfeDJMY3Jd5i6RUHYic/jjmDXKdY2SG7eAa0dt8O2qFa
K+leaUBZppfVu4xqFNu7tepOncQ8WiOvv1pr8hXcBYim1OnbWQcxttbuu8FvX+cIXblcK/uEESKB
Wav9iHT0O+17B2DtBVgFnYraS9M90drTro/dO+xg3s24pHiMuvKC4LqRTwM7ao1Ns1OaaW5JR25P
tAnWLOAz2Y3gxtYeRUazol27FraK7K10RzcwgOQ+mKmfQ6+lz5GsHQ+Y3rfj2gNRXfzBEYxSwMno
Maydkm7tmWRr90Rf+yiGoyhfr70ViiM7QbOlp+kCuRZNaEMfpqQhI7F2M84NI9AKujXp2rfJ1w6O
tfZy6qJh07X2d9q10zOuPZ9RUHfGYPW1W/tBYu0MpWuPiG3iJ3Oga0Tj48TaGxNwSusnW3tLS1fF
O+7qZlz7TiUNqO57kol2jtbOFAPLdKgtuhyTK407kJzFc7f2slA67kt/vMXhVd7l6AhJHfFamMNo
hHJKZcVVC8l+3JnewLqtavLnnhrcLdIncbQUAG7LIi0YOvjQ3jeWFt2bwrAvRD6zS9BKmxDFzmlY
x9XpdSuL8ZnIGQqrtuM/TaVFeLWUPVO1pI+QDD6O5zGnaoQC69YdiY+rCoutWWHiDu4sr/7ophlr
/swdiqcqr+wLu6B3SqYMnvHq+x7KKGg5xnrdXlJ+97YYYA0unm/2BhU8KrLKrCsseVGEn1Dq1QkM
Cfv+BiRqs0lhRgAGkIBndHol5KlZBlw6N3txTXZs2ykikZMufPT0nULhWcB2pzKV90YujWvLmeSF
WNfUFBCyl5qE3nRDXgKbgDRfjP3K1d91tG5uZntIr3u88dWmj8WEyxtC4TISOAk6A72SjaB+2zYe
5B3dKp5mGgef2961jhrECzDLhDwckJjzb5JhuuECasxZMxZlH9HXA9V3ZNMdH4kKjTwZAtDnGzPm
0bT7aM4Ptho4+WaO5zu30PmOpdSpSzk9e3ZpO3lgzdyH2iv4QFx/SQPQMa1wzpfzdurK+mPC+xem
JDusonJqiNGUKtC7CYj12oBQjkWYLQYu59DorfqbPVGhi3rykb5/swy/g7cfeoOPL4gmuo2XhKKr
3ZIYYEWJdyumtdmgdeVrsW59K7vqH1QmxkA62I5Zk3Di30t/qGK6R3cq+YfFCt6zBwYREk3lvNN9
hQB7FNnL9ycNZydHWxAQ9xtjpgKUkvi284Qvz2O9Joqx3aVrRMn6iQ2w+WGs1s5wVwr3trVjcZR5
NN0Z7JK3bUudx4x7VxzqgZva96I6aeWqMjOjkRhDaDJfOzeB065L58zSd75oIsO8i/TMuxsb8pMT
nkjSTnw7evFNOg+jXYL6pWvJBw0eR3RnuCFFnGj3ckFHvjjUEZqY+pbEN7j7frfKsZT35NCCdlB5
VHWBga49kBlXbnaFfWk0SkQb53tIhBPz8f2a/+0WE0/9wg+66h+hJM+B2cg0UNlyDSr3esB+22vq
YWiofgy2fKkgIcSEEgW+d2V2PZXS+CYZdGy2XXIos/bVHv0LUmXpR1FjqEz3blIW9Zgk7JzlKW6V
s7X1ybt0aJnSjrN3udI2Zj0TnGNW8q5jHus3poVTxUgN54795KMi7/cazo+5zQ0v3jpubQWGi548
LedrUr1woWdwDeXJqtzoBsbFdDYmE3O8jOl/j56ThI7Ms43nD2IHLY0yNUqdwzDgIO28vEm2GrAC
kP4BJIhvTTXIi4a190W29GpHnB1EeNP+0hrdoWLhyDRZBCA7LXb6cfRRi81npXlfyMct2UlDhQH2
3KEvrLBWlBYxQ4qMsg30hSGoHUfe95YQBJJny9dysNkAo2hYlVz7ugNKn/X1yXfzEGVtEtj2wg1O
HZZ6TR9tsnHOcckZj85MGYQywDGf5vIIecI6jAzCW93r691U5cTS+j0FvqXeQxn92Og9GgxCRC/h
qLmnlgeffrCjb+0h+qgbZRMQVrTpjfkVRP9dnXrut9SkqwBFQn9xaYOAFs8fOiTin+ZZs3a86wA0
rAYaSF/R0qV1eAKAI5rNsCyMB9ZQHOJssSgHwOoLFur1fnTflOprMkM01itvvkaeMmKLY13fkbdo
6jO8l7bfLYNZXUrDuWY1mt/yWEHzdCLjxlpmsQO1UrHI7rXskFd5vWVvNQApNetvilC13VKax7mU
ObSP+lOPZXzbeMonKXR41qMF67hktvepziCt779gdvvYJFaoz030OBo1biUrHzY2HSMAkmh1WmE/
RvhJAofXkFpVFT9DsFFBpaxthwDscvQoMbJI8L4K1x7uSLMwHnO8tKwh8Naj0XDm00hWMD0eM/Im
tIHZY+b2lCGVKL8pXM/f6EAUJxil7qaKVYTgRaPI64hxnyt+Ny5hkyydfu1GmbyFPoRwM2lYWVmr
1q5uvet6qMeXSp+LlxFuCXR13Hc2K6xNC88W+jnbuU3ZpfTjkgr0eYSCwV8jo+LLgeazcVJmZEwb
UjKca9Nv+r0XN6XOKxE/dc6knR2j9YLcogXFTZQ6YdexthvIWr1EvSp4Yqoo3sjGriHdLSPT4NTL
awk55CRQTu0iWC3giBpI96jf76jYp9luIYKjovVYaddd7NlHVgp5aOiy2aUTICks2VLsknZ6rUrT
PBuk4T6ObTrCRXebD07TIXRhLNxSaKNa6I5qq4k6BZ2yHPOSVRh9Oe2kSwaw2jCbg0T5C9K7y+ie
zxFKAsPjaxUIy0Tx2VWFt1FtNJ5zR9Ov2qhq94Ul27AxEcz2Y07eT91eTeicsASEsRlTWfSWj1nb
ynqbVSSETWPT4oPPDYIEVLEvhd4Fss1FuMjlaiKpL2wRCWzMHpu6XajhZslZ4+WDVMxcg3emFlHc
N5kaUYDk2ker868JOlDfxu9bN2fu9n7tkCVQEDOiWQ0AEYBX274l4gWLirl2he+YQeW5csk6rP1+
3ih9tJ+segqncYr/h73zWJLcSLPuq4z9e9CgxWI2gdAiRaSqrA0sszILGnCHhj/9f1BNTrOqZ0jr
fa+a1mSqCIT7J+49d00kwsPsWt4NQTwGXnEfcH5l7FyGdmFhNJt6qONPUg0h9HLlDbIuNkOa9ZtJ
n6ZjOhgtiOY2OowyOqexvNqR46zhMmaHWbnTKcrwA7As1pLc2LAouwY5p6tx8nrNTRfn5BJcvsvL
MYvviamWeOD7diTHoR1JQCB7Vou5EmKpMz8M9Hhm9DoWM5Ri6l91dihVoPXFZe5s5jYj4MUXJosT
opGzYsW9Texq6aboSdt4SEhczsEU0JRbUW3uuQ1fmE7eg7IdtmUVLEP0fnyIQOltjFm1N3Hm1EAk
HPvCqPaLVFa6UcK9pgF4/kx1oBLQgawLcNG30hPOezvVc5iZlXo3WqO7jKWnbVNj+GziGXmDYw4X
n4HCGuqGfbQnuh+Goe0do3PzzAhbXmNKlQ1Js+ixNe8r5uGI1Nw+exu7eGa/3NgW9z2BEhqBRnGm
62Eu2yqEcj0Bg/ETrkoBUprJ0U73g8dA66aVk9snZVFoM2j98EwYDYSgNTeuQSRmbX9LCK9hy5kG
xzkmNWeTGUvRHzOUftdZv3yQVp+dx7FqqeNbojBh8B8aAq90bIr6SlLLaKiPuvygVARqWyl7Ptvo
me7h2aiXAtjzpU3KbzSgMbwyU/aMhbtl6l2RNpRWyTdZltz6miw/vAEoKky1rgNwlQ7bhqSRV8oX
d2Oyy71CzFQhNdDVSjPn1spU3K4MyAlH3Q7k2psVnzQC6p7dfuxPUljVWRWDz3Bs7orbvJKegwbQ
St6R2BGmEWXptIUzxFWgB2Q+LYLBmjqgCPwPP9Y5OIbYMa5sb32y7zzxqqyyelcJshYWnpatceR7
CwdMH6vHahFIOYtUimCIettyMMIzU4d0EVSJRVpVLyIrsiHGV2MRXrly0WA5VZKyps/GmsVRzSMU
U5RkP/Ra1SLdYg2yyLggcPxQdVE9LyKv6R+SL6tF/sXcffieLJIwbxGHNYtMbEIvRr4TirxFQsae
8pw3fUmfhbzMLfXhLl4kZ9YiPoN0R3W7CNKcRZrWLCK1bJGr8Ys90fhFay9I6q2WIWorfujb/jP1
qbq0m/9u6mOxPv+rqc8eZk+a/jRH/8eX/D70MRzQ/wt3zGPlxOLMRVn/B/zY1X9j3Wpj4EZLubB5
/mfoY5q/4SUnRRX7A/YEnBD/MwQy/N8CYsKXsTrK9MUj8e/M1X8hhC4UXub7dEimi8gdyMEvQyDc
kYXKnNh8aJFncOdAX51Xg8FwKlQFOzlho9JK0qL5JjyEc0mSa1eKi3lX2Rrh2kXqO2HRTsjuoPIx
YnaNsAs0QfEwiNdW1/k+PI7omLWhTgHITYJUenanhzpBMtaTTLz5IdsyNbKWOaPH9Q8hWA0P57og
A/dB7LWrxND6z0ppBBCg5LZvNS7j2wleY0G5041vQSzmN4+4lJSaipctTOKBtrfJG7WlA5ZHZ9bE
Oyz47K2Lx/kOTJixZgU8v86NasJAEPlMU6y6z6GJDfqXwiYwBEZYnLjoabQ0XTEhNp+WqU++/tPz
8r9I8q3FW/FPxfqPt2BxNPCu6oQ0GL+icEtl28z6kTeqBmqbY/XORphTgyaynsjAtEzZkVZjlsEd
jHjzXI0mf5pw/Zrpfa7TPSYki7LJQcOi+uGiIie5MdFofxBEqr1U0mmvyRJ96qRZdqGhxhnlL508
LbW/i5MGP2Fr1be+3zx10O73jhjPqLvNRzMxdwAWPzLpyve//qN/5DH+9Efburc8wFATdFZIv7qp
BIaLONKBTNp1Gb0ay7sfE07wxTDt6U7z9OZA4nVDctvYbWyid3CZaJ3attwml6mf9HeRG8vwxRmn
2xiUzXGsLechmvkniYP60xS1cYo1c7xNetc4W7GEUOhHzwxjTMAXjEpyQmxDNy/0fVqNWGu0hsQ7
REjruUZnrvSSZ9rq9OGkK+ujcvvz2JjGvusjZz/7zbKXxYyVTnO+mZzR3OhMGVh1vxZw3I62XY/f
0qS2aKOt8ZvgvD54c9Hsm84YwCVSkIqh33bpOF35UOY33qDxYWpx5ObWB0uTDM1X1LjtOs+4gn2u
5DCl6+jXaYqOt2Yrv9NVw5wiZTrjVaiOpop3adVVaXYpk0XJ4Rfmy4zB49OH4osKbqRXBwkEnwtF
gLGtyJnYo0xI2W50+uUHwtGvjOHiUKl0tOykdGxkorL9jGEhCJUdm1ct7abbtjN4Qc1l6KV8tR+d
5bOp5eq+ROn2Yict+ZWoLc623QShzqTs5q+fnV/OLMglvgmynYrYYCdokp3+8+DaxKwUxYOnXZNO
V/eI3KqdRn7EMwE5/rrx+iDEqciz09TqG4pjvABdSzgVBtDkIxP1dCPIYjzKTpcvnrTFukgKAqng
YE1I4Neyd8unUvJd8qFxELUP4KkK3vtzHSED0jsEua1DcgTdqXmddPqDlUfuYDj32nzBF5eGHFfz
dsBltRyodU6PLjpj43SauUmZqPM9p2G6afJa3f94bMmcCmBoufOlkY5xNgSoprrw9S++VrYvAVak
FxZj8oYhIkSyEoV0AleqSt8rPd/JutHKsJ+CPsFH2+MfmBWIq9xP/Ftfl4zK/vrl/+H2++dHd3n5
Le4dXJ4uXDk2EYvH6E97g1EaLYV+gzKzEZDZOnxaq7mR2kOmAv4CIzPpsmWrPWZzSvCRM4lAXKaG
wKmdr6dcLxafQYZChYyOfj6It3xw8X4ElERwqIwmemVsxR+zzHwPMu217b//B9jL9Wq4yOgxy//y
/FQqbxsS3Lxr4YJUmzJjupFks22lGyHcaSvOmUiOnBemyxFTJY62cf1KvOmR7pyM0Y3QqDYWB/Nc
v1mTZ5zdES1YYqKZ3MrCjx5JdkSNkVQxHelf/+4/7uNfXnzbg/8HYwU4/Y/d+08vPuDIRtmjcyWC
EIXsSGjsd57myN83iMyfDUCzl2xqp9uCbJ5dh0CM1UZVuQdfpMMR20wajswkD4UzoruCWffYuSW6
utEGKUZ8VXWr/DY9035Md2PJQpml0Nh+B6bGTCVI7fc2GvuDrpSP02PR+vY4CirsxV4TigxB7bQM
PDvk0C9ElmV7zUeNCePU3ERgerZFa8VbguumV5T6wDfHIaL2TpqNqjzC5zrTnD4NyGvNirwhSGmt
MI2NskSwter8HSXovk2sSq6sXIhDYTPxqjw+6tQE092Pj14UaPFHE7GhhQzN/9kzPzuy6TevtE+M
ysvMGkLGRsmHLlq1zViRvvLkDZ92US4nyPLSkOx2BF6lLra+qIFs0mqYo2FTn80yf9RZ6se0Zm76
hWS8b1aNUo38xemQj2bLfp7BoIao8ozkilRbBrI3UBG5S/76QaBI/Kls4GOI25qaAYus86McXP79
nz6GnNVl3+aDvNKVd144oxElEXU5m4txYiSCTS30YI2nK2Tn8ZZSTLy5mElYA3EmbeKyPSSa9CDS
ZQVSVUZ0OCf0NA8HNIMlwvFqSzbh8nE1PP19HvXiieO/ezdp9j/71LO1deA6pYetwkexXVGOXYaq
czalp888B/YSv1tYRVRsCyNCzBWQPL/36ZzWsxLeAbPAE/N2A78cvowi1NAuIG/X7pmEzJg1elJr
sUdwROZkvKEMrPeToaAg8KndewWZUyt9eV/RmHUvJFvtISqyVJnMVG0Ca34xhIC+V/vWit8nKVeM
HKodtEYe1sxs7ZCMa+8bdueSEIohP9YIlPYQeQE9M/qQO8XYqL6YJHoirevz5Jl7IH1utQyLuRKj
BfsvJRixZcXAliOXbrxPqFvQQ1mcBijuRPKhoYQgsXJcChzklkfdBwqptaW7bvACxSsr6bsN+5dS
58+F50Lk6aJNJCmaf466fpF3oSAgltptbXtdKKN6jOOuPUTYSOyVMjLrPbEieBUx9I/8RPzuUv4E
8z2i1lrbKGYx72VB+F7YyRJvFSe7HmoVcpTYGfPjzIPA+J9UqJNmzygiHCAUC0wXWMes9+oeA1rE
PsXLpmtDbbmHCx+QPNQq9R2pgn9As65tir7M4dcz2I1X6FjHjT1A5/dbN00wW9LZgjDkKUwlVeZq
wqDeBcA2Vo6I9DUC2eI72pQrrTM8c4eyNUIM7FWMDvPyxoMef2eWHsoRE0jDqg1mdf/jg/QfPcPf
dLa0j0tR/n8rxG4+x//av5WiTdKfobS/f+XvDa6n/+bCnUHg9Q/u7B9EWjJ6FmTQHxE9Ol00TWOX
/Pf/s53fLDQHEEHIo1vkY5xcvyscbPM3BAkk+sA6WQQO/x6SdjHw/+mutClN+EaLSo2aBS7bLxZu
Gx55LH0ATqyRyVhX5GeZbvz8pxflf2nflgb5X35IgLvZwTrP/yzd3Z+O4Y4pvwCgpvZ9bko27y1O
QW7DUOR29zeV16+CjeXvYbPuY1tkovAvjAAapUlmMT0x2QS4MYs0PzFvi1hnC/K/45TYSIMmZlKO
TZLe/Hc0uH95OX3DpFHjzAIabDHK+PkvNQvlO6PLGD6rxkc+lC9+2v5NL7x8i59ezOVHOITuYFJ3
Fx7Bzz+iabQZNakh944xPk6O9dwGRh32puGtdCU///qdgwP4rz/OBiPpMITxOKf1X65QmkLbnQL6
IHvEmoYjFINGHSARzJ2oPBaD/WRHoyxXNoloOsukOitXErVLsyqJ/2zWLSJuVIcknKySzM8P/Yim
LRzqIcAfWxRsRNuW1OWVKQ18LWUSrBjImkSclta7uYCPBoxDlb3UaE2nm89zG4gQvkJfrnOtsm4S
upC1leTWGsru9DxnUXNOXYzX1J4epFmcgOWj6xTxS4qynYCCxrqPYqx5Tlfl18UigDMZGw+Uzvim
H1D0xmXAYgp54crRHcmOXrFp8eMLUKNha7Fnt73iWqf2N1f5911D1v1o++VR6NPXeLBHfkTmbjSH
71nSia9zwU2ZS4fSsSKWrs3GzyZhk+llya2YaQ6YvxNCaJb9ZqxH9wZEXh4GuK+OZmw9e5oRHbOE
naFsPYIihuHTApjzOFVtup6NLLuBJh1ToNpF2PsQ9YMhXns1gIlpjIa9Sotok5ENfanA52D4YgSF
3/XkxDrJJVw6HfciS/Hg0PlZjz+4hlAsPYCkGOhQkMJIOgsd6tCpAjFCRzw1jftkV572ktD63YLP
5/v4WJwfa2IUT2gk+j0YB7alaARQ2UsnOUWlbC51oTsbKO05BntEjaSfZ3eyXhYMY2VshhlD5pAW
OmY6AnPIJ5jwDqZm/9qnulwiCWfjrCkvfkwXmnCV1tAPcVatk0WovuCGgoPSmuhM+9ncC1U1dzjD
zlEwW69S+d2j3Vv5XmqJcQGl7O7LimdBKhcne1dNu6q0XkFSOvMqZ0a+zTxr2tttGtzrbpztNIud
mIq1+g5T+9ps+/kST7WQzMQKfduMmXytXWK9VqlLYrcxOenC1OxPaYR0J1KJe5d67RamJ+vyiG0/
cpj4a0a9dODLXqZhwSlHcj2J8V7M+ROt7DIKzLSdXVbDqQPGz66NBTQGj/Fei0ZjZ1poSA1dFPu5
7MiSF608zTXTxZUesxojq8g3eaJN11+RnqLfW5Gc31qNhWbBh+Y8xJl26mLX3FlTkKzdQnMATeEN
IE2Salfqkp8W5xYBUyysrLCmxNtGIpmPk+ZHrz4BGGFErsMOg+x4mjLYTh76JYAGWrJrB/Y8ZV4i
cYBWyQSop95z8mBlucV4VHQ85ymw/G2UIX6q6zoLyxwKLh6ANyuyXgJDzRg+O/3K3EhH3m999Xhf
Nb+IH3KMvVRavNJWqiBd17gFo5yodHQyaxKEGUz4WCpclV20Vor7TEbFupLqI4391oeVncM8Zyxy
IF0Imaqm308zE6apxgym9RkETYGUNufbxngDnxpD86iJ21FbI56otz3U6rd2QNpQJ8LdtCAVRGw9
Oo5A9WHkDWGQ2EXRjgjrbZklH9JyZN1uJOxyyJ/YkDa3yJpsoW6iIodSY0VifqoNvzhzIKmDMaFL
E6bz2tQEOAA90lByRHVYiMjELpKcY58ZHBfAitzXoaP9oIMuSqO6aZeVxmA+4ZLBtgORNIz95mg3
PjFPSoMNmWs+bub8MyKbOVSy3Xi9ab/1ui3eM3Tdt8Juy2CFncpfcyS4tyk2rTMDpoIcVxNBlp/m
63pU4xfccxZQ8SWfgcTMeQ4Llw/QCk1i9p0kpuLFQELxyM7RvsfX5aJbDIwQwGvWrvBjQDgvkm7j
VjxfxuROH1iItUV9XfAyV2HeeNkzhuhqPwdpDXukgUFp2JMdZiQkbgpfFrteefa5gPhOgyvUcFu2
vrZHYe+GUnrfPHBX3WoIeN9l5GQHH/3eI7N3A6tcWm4aE7GPN8zp3sxtc2O4QbLvU0r7euoZ6naO
c+vixKFLieOvPm0a0PFdQX+xbnFKPxmcXGuTafWWF6l4RBMKwUc38MJpKJEf6Hc37liWL92c219h
BSc3buOql7ay1nWejikMjaa56Q3RbXPi3LaIRLO9nTNQKVweMi7P75idSJ6QTb5146g9cD+OhyFD
WAIfvvbcU2eUMyBns2j7f9QV/yny/67IN6lI/1QV/YsN5ObzvXlr87c/L7Ao2pcv+r2+D6jWqdIZ
0bMlwvax/Ks/Fli6jRGExEXXt8A+/glFblugyEme811KVnBWC6jpjxJf/3f2VSYi559KREztVCaG
bQUszNwF3vVziVhYvYaKPhnOVgkHPLmovDEX2bxly2zm+PdSexblIR2i5DPpNV9y7eXjI4gv97AY
6R6K0o/QK/PrL7NKF3d6654n6jIYFgVTeELVEuIRrEbbVirtv3B6lDeN78lsPZhBvw06P70xJ98K
cwdC1orF+rLDStrQmR0LGUyJod4DPaSDpLjLc72668axvwaVi9wBUE7+jKthPNpEVxCNwRzsiy7H
6LnXE42gQ78OrkXil9fG7J5dP1eH1jemncfVcOdKR111o2iuU2xFWyvg11cgczbaaHXHXLB25whj
guMSRoBtjM1Zijv1sU+z6Y1eWu5TSlbuLdQed1KK9g5afPIiy7yfEVRlYo2Ei5jlxDMePEcmV2dy
s82gL+oOTa+mc8Na6OzL9qks0o5yAAR3s7IHywx1Diy26z1VmjG9w4WBNmoNebsndCc9S8I9UPoK
p/3KXG1MVoQhLU7YrLxB5JFw5CTq2JQ2ds1ktuI1cgAvhK7r+6uMCdadGeAo1Yr4FsRBtmUcAcQk
ITGtBe661yktz1NS9eeKRL+bxCgpDbpynB9gyfSAOlB+d25u3vrN1O5nU1YXT+rjGfLjvKextd4y
26oRWxvdA01JwZWeazlKQQHQt0lM/1AKu78oQ+pbaXgawUNFdU9kkfXQzXb3So5n8X02W/3RJDOc
2LWp4uR2tBsr9bawTbsvvFbsH0gECe5k65dfrAbRBCRmGEyI5TZjlavdqDNm1qxm+pAMdW+NTtTn
bAKHFFgDxo+MB2eR2ATBN8vKemTvjSEh8CmCM+g1knyDCzi5r6hQ8pVLdtlmjrCyl3o9bH0gJqgl
7bfBHPxT1aPttUm1vrEbis++0omINhUc1DYmQ8vQAmLEcNqcBYvJfRELf68PbvGZ4Se+Y8tV8UzF
6ha1iSCrjwjMb35t+VR/cUsfJEe3IC3ac/pTlboe51eSHMFWId0vowxtUeF8gVmlvzQTt7Ab5MDu
7La/pJ5wcKIKOdw3bBdeZUGxQIy6mE6QoOJHNjPOrS/tVeMv9IHBq+4A0HRXcyk+csfqkOQPCi2o
YVTeCgRLDyejmxwIuJ3HOA69L9QxhlQHK8swFgVGc3DmrC1WvjQQcdFaI7liXFU+c4yIuxmn9b5i
frYZ+tLZEE6rXzyS30a87kKEnkxRYSSzvC3jMr5tEhummHStr6ykoUzx2Z5eWrKT4tXk9/OD6+aA
tkVVMJPLjGTvuPSXvRrQzpWaN0bMXAlZ2VZi1m+zCLJuSNXK/EujN3v2jEoKUAx1hNVXyoiTJBVq
TabOR2Ew+VixsJouFllUM2+NQzWTzYP2THPZBqiEnAAdnhZPays1yIXEkC7N7TRJhdLEF9O9WejG
C3J5HNqxYKUjt4Vbo+m9MInwJzbsVgyM0dwSCUj3uHRUrG5RlPWt/gAizZzdp9grRXftGGcO+5ru
J62OSpitphAfZuWEtnMw8/GhyabY/2bHeZRUUHcLpG1PJRRm6W18wfR2q/V9l33MnhBGvkP50DRc
XEyw/lMH/E0dAMfQYMv1fw/7Dh9vSf3nIuD3r/hDxWKQLWKjSUWswuwOzco/iwDDQ6vCOIicAFQM
jMf+GPMF1ACLpoFODGIH4/R/1gAG3lA4gGhYluUFN/m/UxOQ3PRLTbB8B6oQ8k0oVQgT/mVslBuR
7B0vcm8wLGuHOKomeaqAX4BVIoYRKglbqTK38EzogVs8qFQ4wTt312cCDPfB9nLLCY3aenS5N19y
T0tPzPowRJLmBklBVC7HW6DaoF5rSJe7K9yImHiieBzlk17JSFuRdFlY5SkP0pbDqWB04ZGHgvKf
feAWNk11KKOZTUfWy7CcjXhdlYW9Zq7qbEH4IYLJgv6eC7xrVpk+RjQBQpzb3ux2szvIoxk04weZ
k1/tskOgHLT6azHW3k4XqfjalLkeItF1odG0b1aTMYeHAYZW3jOb5KTmZNrrora3vFHaTYXWBL6N
N2wT3LtNFDaEVA1N6IneKIetQ3IRu9l0zG61JDFfCO9eUl3EGsy8CNs00a8zTPFr18tqDar0pXDS
4GlyJoyMFSlPwgxepsl3qRrmMLKG8h5xi9zbfWPeNGWJrANPTahnaXouB+p/x03SS6AVb0EncQqA
wtw44I5O1CTBrqi14b3NvegwR461zSuj+KTyYFuY+cbnsqWW7Bmaeh+Y6Wffm80GXMX0xTH8sSJT
KYuRPfpkvJaF/9U0e5jMDKZ4beqXMi1fmJikF45WwJfJOID01ZwNW/V6Axid7GjhlcShjks7VyDt
N+jLg/LBUxOkYQAd4rA8kU9ME9wtoBMwDRip8r1n9pKNm+eR5FIP3rrSkJHudHQlM/zIaeSOyY34
audGfjfPrbqNxkQPE2XLc2KZJLWm+uTwU6wap5dn7+ysYDdealb6MLptcXagLJ4TNMCXxUO8dZNo
vBsb2Wyrtp2+db5dVCukE13Y55r4zmwz61nw2Mau9LLxjNI43U9O1Z47krLYxrhj/JHAFaIPBzhD
hkkVr+ZeeCcDOUu9SjtPJ7Vz1rkZA1WsmsrUq1C6Q7Bi6tA/kziF4RoEgwm6LJdIHnUvXZtxMmy5
l8GdaSUzyLo0g9NQlrhSOiopZLBoFrbBSGCh5JfypCuOrZrbpxh5Z4mn2Ey+11jQNr5fBHsPX9y5
cbQPVzmQwpMkI046iqHUNBrJ4JNCG2MBLaMs1IMXfFX5ami8k4jw7hEWnOCzcfR3SuJia2JB+ZbL
SLERLgeGKUPi7paArRVukPFLUNvWnZZHHghlP2J6BhAsrPJxPtWjZnehz8Di6BM4LNYEeCYb5nrq
jmF9vVESganrgjTvJgssIVyOKzNBZ+cXY790/TWgxQqwasa0Aq9HnJ4YpIBuLAO/DP2AP8mtWWMg
ighajMcMAFQzzBtDDRkq4WjepKOvngaKFLy90tgm+PbXSTDzlnR2dEl8hoKuK9dG5DePyL7ca2D1
+6ay1O2I8DWsJ+/o9HysMUia0yGNSjTqo1vfwWHVNsZotBRtwp8f8rYQl7IdUH+ZZICmOklHmosH
pR+b8eDPaRIdKjZLZMFJgt1QvlsTpRHyaZwg9Xgf27I5z5nIQg5P/abtebtxqyUhWe/4s3UZrGNr
1A9KGh/G6Lg3wpbVwTQG81C2vbtKjbYMQfCYyASjeNcQILKOUvGoeWIGRWpa3QNegfmz1KnClObN
+zlDF+7NsmSIbiQDwhgzCY3UyXdeT+mRRhzkuqm6U5r001NV6DajrSpm/zu4Fx2cBv5EDqIAhD+z
pMB/tWo92c/gS0ONCGk8m92sYftx3FcuQbXH3K99GpnUmEInVji7dv+dJqUm0jatr61EASng17PQ
1N9iVcYbaRQMNYhEJdim1ZBJsJl/RUPQnZuyuLaY+45J4Fah1TTiBN2qu1MVYvZx8tWdbqTBbZs0
+aKpiNTGjt1mV9oYIhBa+2sC2Id17yX2Z7wYlEZv+oZnH2UGZ2axivIRbABrgHOiYeephTO+CDip
oW0IdSX4JsBlV7uvsLX5bFiugILpw2dL8+lS0TtzYMXArZzU/poXAxwjqt4bI6qqndJr420sYxu7
oHpCBR+F5jibe2dwWUXpWuQ8pKkxAa1TdE9BcVW6caB6QATQQHjY5PrMG1yZTrD20uF+FHn8QsYi
iO2+bFczncxdVrRztdJkPD7rsSuPgSW9Y+wnwucEjYI95ybsqE4/tySFX5Xq73o2YKxnQEgC+stD
h2cPCZJZLqzKFR8JNArQF86uipMD88drjgmSfrmpfcxCURxCj/X36eT229gnIbu1+jLU/egM7yXf
1W7bs3bPfJxN0MZGAfmMD1Sy7UvED3HHhNWcCjioflSyXG84vsdofEtSXew0MmRPami9b4ZXFO9N
K7Qbp23uW6t0HqDdPumzTfpMEEn0+5Z3aDpN7fze6zfS8YYngnD7o+OWb5nKukOSgQaXOZmGA36K
fa8K6JnEu7bHFDsC/uTYvrZxVd8pxBNreJzOQLLCPWQ18xUO3niG84QqC4fi8GKkqbYv1OCcS5Fm
RzN1trWVSZbtYMJc+3nSRnulg4/dpBV7Ri8eisfAj8WuB1p4C7nKCKdWwBGV0aeP1zXEiJjssGlh
HcBAA3+hUOfEtkd6uDz+MgQt67J2qNdCgTGzXUd9hzj8CLChIv078x7yiF+hM/Iu5PeDI5VZl4FT
dSMS42vUon4vaxsOJa1xAW4chNt0niPDfipkjs8XXOOGzmvYAbUItumUR1+bfp529pQ2XxHb48QI
+gCTjDkcvJEZZeG2X0eDcyXQS2Mb47jIF/ND0SdvWu9gvp3JUvL8TB0Beqy8PC5OU3fyapJr4GSX
w41dAMBPfB08l+4VT5nmVg8UVfmpkj5XvWOgfkjH3M9u67ozdqQDiRvwddvStcTORzt4AS3JFGBy
tF2S2eVWT8z47CG7YJyb9fsY8wOGMwiqd/iypkNiF7gH/Z543ixz2M2NX+FKZCHQT0fscKmoW4GZ
eZlMGcdaNdXW8cfprfcjnym0BD8Z5a3rrHJik6uVi4137dRq+lblifjqEr2hU+a+lTFLQn6R72Vf
yi27kwC6RaU1h7nV/bDMcm2P/o94Vk8y6l0Zdl5dxGRiK85tdzMOJcojIHQfIPlM0FFq5EpzoYw4
weJCzrNb6t6wS/ViO5qu2uqR4AYdI2KmOQew61FtJr6v7yNL07/7jBdXTKSHVd/hzq3hr2zAYzcr
So9mQ/TEvQO01lq1bEhPUdQuDnYTaBFv9VciKeI9+51o41W9YO0zt4gx274Nsd62azkWWCmlF3lf
ZKI3wdbovQVwrN97ggtpxe4wg1nbGd8m4RXEt04cCINZYGLOzW1UKRjcD/4U9RlbiMFP6m9pXw6Y
+MuqYDHrTUme28fIYcFw6iY/qB/HeeBVg/E1aRpyuopKeZU1oHstHPCGN4QVJKY1rNyc5OgkrlhY
RBkzf8AFnwIG68cY8BtSIzhf+Jr6qwYSdjubgzjgh5tI8hwIqdFbPz32gy8vUvBf161bv1p88qx8
bmj8fcDlAT6cHqfTLvUcUa9iMVWI5nTjUqeTf3AB9PEJZqB74/Xuo4LWupKYtz/sQrTRSnlKnAjP
GjcYWptrUxI7m7kE6WqlKO/1kWRYsJgzXsJk7Pd20fnLaTCvqfrMdW1TwphjuwjM0nzvNoW9AfFm
nvSqBTKnI3tPHVLc8TVPa8edS+RbGj9Pz0VNcthgv7TQxBC6pQKfZWssI1O9YOrIK3dFlYUmvujm
19GJbuOMdLOVXgTTA17weD1kcRqFXa/0yyxiM8y6tl03VjGBDCBZuWeCJZDMcguzNseiC38Opdyq
FVV5nMose4z9onvtKD3pmdrhZq5U/FA6qt36y4tNlC/r1KCj+3LMkoCuaBgb2GoTSsReEKudtfIh
ikq9W6c1/2mPP/yAErW6dnEAj1oa8hkYDxJ4wJ5fqjp+jlDSnW0TgRtOZF3bWwsJZlUFGJv6QT+h
NRAPrG7aah1FovIuMN3s+yqRb55qWOQJBeVmpSW6CmHCcO2nKmaFr4NWu82LuXjJdNzYfjZGOwTX
jALn3jB3tELdEz6k8WMAER0KYIdQzWKx5jeqtlmDB2qNmFdhSoWKg68JLUAH7MZcE/U2viuqPip+
jS15U0/znfSWXPEq+P/snVlz28barf/QgQuNBtBA1alzwVEkRc2SLd+gZDnGPM/49d/TTFLH1t47
+XK/L+Ik5ZJIghi637XWs7L4oQl9VmL1gj8UGKq1RdwSW0tB2gcIER+iZUmuqRmJDznD/xuwf2xg
J5eTyTS+ZV65PEfU8zorV7h8OLLN5dZ00vkzQ2Ly02IYTWZbark15pKwLL1H+84asodCr5PkwnmF
b7ZbMcSlgchKSZSy8sV07ZdXRRIIKJnUgbD/1AtZ4TTXjmRxHRemo+9gYDfmelSg+CguqL+U3ejl
tyJNWgmj2mUzVgueAhCE8ULiRHBJbaKFust3g8jxeCd8Qs5uhEQeF4Mxf0ZVrKanZTTgFyCvseHt
7nqzxau87Xtl4YXwGQSPJw5J40HMDms6hGUrSuLG/ye3hzayScXfLOG0DwxVP2VZPv2NrUloc9RP
VhzTM7GYOtSxsSpjuvPR7VPV05hkUow3VD46G8O3KKq2Br6R/GDQbhCEX61c7ofEOsrU2Rl2s3Mi
sfVUcK56DPJlt+Wj7v0lgdcc73+aTf295+r394Z5W9joEz7KzK8aUC6GujADa7ypquZGVawVg6t4
+LuYwb85AFr4UqTaAV18PAB0J09seofxJrYoVOQf18h2WCt2/x1J/q+SdTa1Dj997f8iTR6K7/Fb
8YsyKX7/mT+Gkp79SeF8vjQSMZpUjB7/ECY97xOpWRoEsRHqJnrrp6mk+KQctEOTQBSnz6X15w9l
UqpPoNFoDnEl/fUWZ/4/mUpyovx6AsHGk4J3gTNQMllDVf31LO0tnJVLNBmaf8v0vc6yNychuQJu
1bQoXYCOAF+/ncmn9JiE12lIxsSF8HnGqWhPa5SMdAtSdPiuGM0h9E3FV99MwOuGfgqplp/KN1MZ
dASil+Jr7hAywndp3RKwp4Y2GRqJaEXEfY3OxrKWwnUXqIv3qGA5PjRTP9yaw1teNoTq2ih96eAz
vKLlD8Z6GTLc+alZTW/MA/OJQlEDT7chQzhFk889lWgUVZfbyq3Tb5GBusE4JocoOgP7Jj08x9As
6gmcROb3Z81dkjucfQvrzcby6JEsPSXX5N0Syje8RO5rX8PRaQeOrmWCR2tL4U4MXqjIXIRWIy3f
KwKKryWJn5u+nU2IfVl7Cv12fGePU7wSXwCJOXjhfGLBXd/PVRK+EWCzqJoBXUeeB7NbXq3pXDEJ
5nrjzQJf+I67fAlPyZtqrNb5qPbZFKc3nsynezuTy66au83clgcsytChqcJdD0VPNsue96MVqztR
t761SmT+PrUZI8Ip9+5cR7Ae65LuUc5EAOK2bbdkj+RVsFQig3nOXsXpQoVMs/Qnbxrj4LC0oj4O
CzqedjnhsY6dWl17oOOKNabI7EXmVf9I1Svz4V7Qn0DNi/gS0/H2pTPYGFSjA2C68I3rcUFlJgbm
UvQ22+txCpbrJRT95yydsXXpfhCQeE19Yok9/PAZ69FGM3dGumkz9laDXWTbinFWsilGn02CYFl6
zoypwaYBIvatvqTOwSk7+zDOeaRhZGy/JtjiM81DRalKaxneFZ5fiCseOPFDVKXysxXm8b2/OLwa
scDmUZD93/V1ZJ+ElQwm5KYyujJkR1R8BsdgdUN9Nc5ieAijnM4eMNCvRhE2R2nm/m+MolSzc00G
ECshRy/ejnXtPyCHLyMzgbA0vuCTde8iOy6YBnpgxVZ+u6TvdlVKf9VH8EVCc8k3PmlIxsPY6vke
U8AhbXSnpqQ9t2KOjoosh78V5chsNihs5mBzmG84XalQlLWpCxBKiBU1fy/K0D7Xg92XWx7z1U3C
gyKmaDbnKv8yFSKxYTGHvm9zeCaWSGBhhtjkX2UhMIStJn+YE5dhkD+Z2XVhMpcigwd7awF9wIg1
GKBrP8zjIOdjROPaFTrrnfASegFstaylhNUNSdl/nEivDNi3+uw1wCFI/3QwZBvVoxms08oqmcO1
ziP0b+L9cyy6dWfPNTyR2Lyxq3y67hjI77FSOKu2bAHjpBT7+MGAD1IyyWu4Xh6Climvdmtmz1Mw
yvza7TszuVMxZBx/gwOsNx/tpQV2laFaFs6NJWrjauybFzuLMPmlnu4EauR4kM1wHMLCPZc8yPc5
PqNNNmXLvurz+b4uPYsQaMbgynNCRo9tdj82ksHqmExrO03AxUk/2yoyyxvp+itoiDHru+gmT7g+
8k5n9eLrITmygOY3SaPe9yqot35svbosVldOYhyTBDMhvQ0rLO4tv8YY1xNkpZcILYwGqKZcCw7L
jtLa9jY27Ve/r8IN5DjGCONgnJNFBOzSuVtjXP5coNqzi4Dukc7fmxZ/48IxDDrzlMQWblSB3L0z
2+h50q2S4HRfPDWrQ+5V78BW6JaLrQeTKCGYB3qoZXPrjkly19XFFxa+bJvmkwIUtkPUfxxiiQd3
Ut16NGdGbmM6bKwiG2ANTyj2SNUpo0m8Z/3Q1oCnI/dcM1s9NrI9dUkQ7mZ6b/FaDqhQ7cx40baU
CUQgjY5NqOyYj1ctr2wu2rM/jfbOHYlFcxqdXL7tazNsLMZ8ffFgUuSyR6zG0El8et2x+L6ZmyAJ
OH+IunqxU93X8+w/sARnI8CILrtPjWm8df3muyoj85jGoTgtuV9vjZZlNa0hE52YQwFIi4qbOXxS
sBU2ROtpe6Ypa7tQrEOFSjjfULrDSHgQzfOShj2SOVM0y4/vncaouSRShp8DZVh5k+ZrRq3545AF
wb1DCc4KPQr0SGnOG8nX5AcmpU2WjN6yKXiLWrO+tyo13lmTP53ippUPLgUyj2CX83Un3WOLNATC
glOHBtPPThthpzb4I0ommqdd3qmVqvdxGtoHjwwQ7YXTvCNe7kNuVtkPF7H9hpxM2y+kijubnFTT
t/YN9xjjOulixZ42yusHyHdY/YBRn6SiqsoJrGrvT230bmcZ1xbD93at0v6BkzC78Uszu8OOwQap
cNU2dpcWfdG8o+DU3nRWQh52kfIuoyR3Y/RzdeuM4qszNC7zaSN9zH3AK1Bhrc8dW/RdO1qp4MyI
IKGzLnBxKtKUBHkVg6ajixqqBgljcP2j044zIK14Orgdj8gpXdyDkVEE918L3+885r+V7unD/st1
cjl+WCRffuBP+575SThKsXL+ZYXsu58YUrJVtujaVtYFcvGnbi8/aSQoYBsqk/UCmd3VHytkGwCp
q9fcOP5Q4fVP/b//+0szfPvh/3/uIsSz9+sKmQQjpYfStXSQ0VJSfgji4u/uhkLF1HXU+XQykpZm
ndRKHybppN/xhy8HGDPgehkQYX5K5yC9kTJvXpPEbbnRqta4E6HCiB1V83Bnyy54SRcu71MdT9N7
1KEAH8paAljH3SINHFgL9CUR+NuAfuqX2enG+76pJLOKOc/ozUm87PswzM71UPfeSwQrCgN21iD/
dyRXZmYgjABJ9B8imtoOjNazbULYHlG38B2iwrl0v+Moy34rTHUI6Ra4Sfxp+NzFtf2QBka/bHAP
BT86ueS3oTGcU0bNFFYR2n9dAlm/2Ri4PxNagqQ+t9EPYJCY7ilLgWrZTOquQnhlyT/Llis9nM6L
agSZDOLSP1RuGPdlkTDDVkMe3gyGFRxcIMsMvTEQxiuC5vY1AIw0QX1fcGqhRUdvC429V5kbtFvo
cdGrwHw3rXFzeftWOVKR98AvMQvKn1gxHBxwzeFVPGbhHmKXd3QgFO/NcqokbqTcfcyjkHYVajIz
tZpxFmPoou8AIxbKPZYHu/S/z8LERwBAQaF6Z0N/4jnQra0grY99kCZbZm40HFllCZyrnvyTDkry
oOZRhie78m5s1us8+AfVPwza0BgSW7yi3KRlFxJ43dqPyTuuMThWj3U2dkehPEN7/Dk4fgbIz8CE
dSsY+Zo0AizJLaF7bYlHZ/mS9XDr3N7uvBO0IYY90TJPumxA+Sw73aDbhKCvthn4+lvkMVolp7gm
HutWaBnjhFxOur07dqR7opUbTeGd11U/8N7NxEa6pY43BuTKHzRRZPYKvGyGIc1euveiYdlxRYQ7
eyFPkBzgDdRbovSJbvhyh7dK+GwqxmbYlFXh7HxMgootRy13ovTZeE30Ud8uXRsmL7UJxnK4X+hJ
Bf0lFgKheyWG+GGcVXSHDD+L7DvfLhnedUSUnGNLTpdZ+DWJ9rkEiuqqPLgJW2TaXJSM1exuYJg6
kh+fhfUcerwGDLgNrcuPdjuFeBcZHq07IYbiKiiERhQG+argCl0P5LyOc0dXWktkgsubRl3YGjSu
pONKFQLnqI923ppVvq47EeySiAyDoTooCdAMVk0o802WipPV+UymTUJgU2k/MK25ynBLXi+VHRBT
bUzMaDg53anmuPc0u2AhsOdgU3gNZ6Bd1OaN4ZSzu2nbXqKyBmhDIMGOVt7k2zhhAUZSZLzuaQba
jPhO9rWDDw3XwlKfXKDrR5SY/GEWhY31kVTL3k0KPEB+e79EXJhpmfwAV/UMomblZl763WtKe0MB
T0RCOGmfjN7Kbohkq3Vb4NiMJ0c8NnbKXctDJ2BfYvsr02VJi6gQrZIx9NaDxaRy6NM7xKEX326y
dbhwYRulvEq68MFFHwUSKpJ1AH1vncTm4KzYf8IAWFwkzdTVR7scn0BoRBtzmP2DKu1la2UuGrSV
WA8utVcbbk/plk2Dc8DDkFPP5rPGDLUZ09G2zFobNGfm259lZttk3Z1kQ44oW03a0qn6Tj0xY+lP
1cXx6V/cnyxTuFfG2hRqUrrBkENbRU3K25h8Yh9dtJE01ZZSMOz2Va9tpuPFcRpq82mgbaidNqTS
ykbvMeblm1zbVVWTeyeM3m+my54GoXfYTdreCs2k2+JWwPMqtf2VZhNGJhdPrBtmHG3r4pVlEea/
xxcHrXdx08baWEs2vriOwbrdJq3HuFsbcAdtxc21KdfU9tzEVv2uabHsshvx7qKLjzfk6/+S4Nyy
nB4hV9t9hTb+zlmIBVibgdsZW7ASof2oMP3e1zXtoLO2D2fYX87D0nmHxLTJdpFYwpR08RzLKO4f
Y21E9qJWvkltTpayxtmsDcueqFp4YY64bVuHmk5tbG61xTm8uJ1zbXzuBp+VOZu169ZhIGpqg/SQ
tIRbqAbfBbinhbZRx9pQbaS98iAXYrMOteEaQCmjkkDbsM2sosNGW7NjKwueo4tfmw6i9ivLP2qB
Fm3otgas3fAma0By+L1zbfwG07A8SW0Gr4IEX3h28Ygr3OKI+Nb1glXpehlLvOSZayacb9pg7vbi
Ef+ZtVu0/Xwea7ZJgBKjz5W2p5PZhQp18axzY6qveKJPb5G2tMuLux20z7RFM0f/sewFaHTfUcrT
3Xc9hEH251J0He56bMYWroJRpOaXGQJ5cYUfpok/2+wFIOt2pdvzJEpNdNql1Gz/Au1/2wsMNbMc
JlDJ5rR897rB3QbpzDYYCIeiENJmh9M0Y7AKo7nfj2b+NGKs3ZM3oJwWsenAV5lt6HrJ7qWeJDmF
OvahUW1qKlXW/50j/6/myCxR8Xv+Z2vriWV2/57Ov7hbf/+hPwfJ2FGVT/LY10taPSz+c47sf3JY
OlN/oi4pFq0B/LFKlv4nYaOKYXGVLoKopuv/OUd2PxGToq+EAbNwEYv+0SpZaDHjJyHG9tA5IMAR
sJGE0qwLjuengLl0ZdR49HYfB8H1yb5WqPuRaiK6J4puH9esTgbzW2KMTAFrvBYruIQ+GNGhu2pU
PuwlwuKeSQgMyp8O479TYawP63feGh8OpxkWX5Dv5scJ99SSeElJEx0UmPny1uexcestYB3ZFwdO
uhI9CGthG/Y2biioDJm9GdWAG4DHe/DdKwpx3+Iyr5ttNSsC5UtlhDdzVI8dRSqteM3p3KU7Nhsq
KkZhTtL85UAX0ukKrzUwkHSGdwXYddnYZlp00UZQm5xSNY2lt3mOqIfmQjdgiK19J6sfPErh5g2p
GEYnDGH9IxB8oYfVyXZqiAZ7fQS02B89eUe7U//sl6TfMFfmwwoQTsbgnjjst3zOTciphMF1uBrz
RQxqkuwlqrTYDYEVZUdcVRllsBRFgnoCEH0PyRKEYzjuiobu5SA09k28NMc6TMS+72X7HptRc+vn
zrRxk/aEEnmscBw9qSKm29QH6KravsPeQKvhZAzkqtXCxDpj4nlT001PKyEhGsh5PHF7UT4Ytv9q
SnKJBoGfcrOkWfQFSFBFjL53xrPBhPR+6VN/gr0yt9sxHqbrUC2P1Alnt83cx9gqfXIU7eiKcOel
ho1rCauHX0XtanKwwTF/pyL2wfTS6mHAHUSfFmknZ1gU9jNJPduZYEorn5OwYawPqu12WeotyzJr
V/vZ+DQz4gStJIvD5FbOHgWz2FWqi9K1aNx+3bLg1kwgcTURJKUY2DdWcjHxV+FkPrBqHteiDt17
jnp9wpLZkGvOzGMIMezoC9c7RsLMKLgvzOwL7K32qVQs0+pRwBZNCbE+1m283MjCmq7lYKrvoYrc
nR109RalACOhRdEdRcfN1orLDr9vNNi7pYars6rSKnpLOe3J4DfTmnAJW0TaWB5MhVaIVjmcnLHt
t5kd+wxSo2yLmwsEwIj9cSk6CbQsb9BCFmsVNnHEKd3kKtgR8G1n0qu2+wU+gr3GekjHjef3W4wW
4s0KkwjnzTz/pinl5xps/oZkenNlVzbSUcd6+7W1ZliGAaO/gzW4SUOoVc7ReukUpbpDaaELKKcl
K2zVubJQAmjjgjvsz5sszMJlxVjKeHKmluGubWQdjZiNOPmUDzpQyM3sMGAraFe5yAjrsqKjkx4H
r7SxJa7tQe/cCHJls+XQUe4F9nuOOwkzRzY2KN1Vca2rGzl8S52eHXQwgE4EUwjh66sr0smekB6g
Yc8KUWKX7OirUDScOXuVlu4h7ZpnPxqXb2pY6FIcW/vgA80nlY6Jb1MJ7JfcCcdXwMFes6o8F8ty
Hi5ACdK4SXVqpRhnrDCN+lpQ2N5vnJoAEttT4Q03aCv2AbbQiE7EbAVH09BF+fVcshVZ+fMwHMrQ
LWm14yaCRZGN2i2NjC4df3Fo3SKbjPduA1wZl0Y0UBVVtNktUD8MWZYXQaqFymywihQ0ylas0G9c
bgcnaBAZ0P4gy18oKKrh18qO7m4o32fgY/W1ARy73SitM8RacVBUG2Ub0cf2xtSKhHsRJxqtUwyL
g5HMiqK72BrT50rrGZ5WNkI6BDd5NbLGvAgfTpum70kIxYedp5ZG2Eq6d208Z8YXGkAQTyato1gX
SUVd5JWQSu1mZ2vVpVmAZMy5GF+xYaK1aXVGaJ2Ghf5mMVwDE4tWccyLoNNpbSfyqR5R49A8kv9F
+gmEG90Lx7I+l0MeP6h5ysVV27ThHUI8cbKBgsFsbQGE+loCtIK8AT/boVIG0nGg1aeo9mtQzGIa
zh26H1IoJuJoNUuPQWXKuhE0qNaynKHl5fDSDj+4vyMNGRSo1gq/H4AJXiL0zeXa5t68S2ZJeV9q
Tdt6REPj3jAdEq2rUeQn+IOTjvs8F3nKRHk1m5QlrnrdZ4FnEHEu0TqduEh2ara0fNei5DEyZ/U3
sEo/dWD0Ll8bKLTolNPyxSZV8iEHobZt5L4nkuHz6NnVOq0n+YImUx2SSqk7X0aCV83fLcQpTkQn
lbeTUV1TLMotxyFYP3sBuiPcT5oxV65jQKUXubHxTFIUVWUnN7NDSMQujYofWCbrFiIdktmo5U/M
q+aaUIS1oTUZDaThj9gzja+Jlk8b7MUn26khb9DPirzq+MP7oCVXsjJq0+TltNfrkm+ZlmY5Sx25
ti+KrX1Rb2ct5LZ4niPEVdmcpKfFYEdGqL6iJea+7WdjtjeIRL7czQ1lHJsJ4ejFTbqu2NZaVrYv
CvN8UZtD6JMBJmytQncXRdqL1EjHnaflootmjSWqeSVqk76whOPrwsNpJ8OtASrrYTbdx3QKnH1y
UcIlNTwL6P9IntuLVs642roNUrrfWWKVX2ctqndaXkdv5vvC94vqTvtz8VU6dc7vRJS3tDzPWAjt
R2nRnlisuG65nXEVaVE/vOj7rLvQ+jMP29hKKSt9Yxz72hqC2oxZSPTZxK+OCQqlYiTkGQyG0Mqj
NYh4CPwGYboH8iHdTZkk873tihiBbzAlqUZgAKuGTnngre1D6I88rHHznIkaRJgCuMSuY+a/zgbB
AJlgtGNJMUVuo+ZhEN8EjD3e0dHqb55fV+xiFsM/IhVgGGdmS5AmT0qfPevSkbgcmwXYgKsJM2Xv
Xne5udirKs560hdwS+qVSpLhuhaLg2uQ+0gCDQZz75rlSfPZStRs3A/Szu19z0MfSmi54ELjHAi2
fpm5xyFpeBLYBCTqK8IZ9rQB7xLh1FM2668yk97jNAl7U9aKfIzNLPDkNSk32sjXLtrSzZIzUcx0
WnNrz5Fevemlsfz6AWlYfa3B2+PeRqvVQXDjnXZN4+hBPiz2ddswzjXCnGrkSCw8MmoV9fs4r8Qd
eNMoPwJN9G/DXpGkKUw7pi0zNA+Vl2TmugD8tGplT/HGhI4tu5PrzRZjy/9u6/5X2zrf8pAD/vO2
7rrswZ1+NAj9/lN/7uu8TwzbLVR1+btagd/oj52dD7lAO7sw+bhCWgzv///ODnYB2AGSgB7qiG9p
StofOzuLX+iz3UQxsXw2fv4/Ym/LDzs7MFoSDilEL21FUgzLfzUIxXMz9nRYEETmxPU2SWKIBxME
ENUDcbUr68TDM10BX2wNFTxBYsaBnRfB0Wji4Njy/EcYgT5amm6xp4hi0M+UDNGU9fqTV+WsHiKy
09vS7Py1QJu8FQWo3kSjbGn/zV5syNLbSiNBOdcDJqw2nlsqfgaaqZjVitBsRhCixqJDve5jX/TT
33js2D//vLflCGi6OWwJC0snYVD99z/tbRMWa2xUQXmy1JzukCHA7syQd62u05+L9/3TKfLvtqz/
5vWoEaWSBwVLCfODJcsyUB/CNK0OowHAdQqzb3qwqtHKf4xjfhG7fha3Ppi/9CdT0kJdIMLJaEF+
+GQLk6mFp3uGgsXez+L2zUoSlz/px/gRD7m9n6MkePjHH0/RV8S8gJMJ6B2TjF8Op2nhumD1eehd
7ocrQ4vcLcqbQ92zQ4zwn7+aw4TD0/x6V+l878+vFvreGBd5QmDIHJ30XDT5ssMyiRjRZ/7TX7+W
0BHen6Yg+nhibedFlKQoETnz1xebyF5E5FzjQx1NGVP8iL38pq7zcuM1AoWJkOttz3b+eoSJekUo
pqu2dJa1//gza/4xwUuTiRAc3g9fayZaNdNcnBzqHh7Rhgd9uwFmEzz5boWJ5K8/9L+eQ44p9GrY
I2lPReOHWHPDRll2jZscKrEs96XXtJvO4AqucFRFhDFiJvKqoLLob15Xnya/HmvHVEAd2Si7jMTM
D/elNEyo7XZpfi7GemBRzrc5yn4cV0VMzOmvP+OH17pAZUjMMUfj6xXmR5yLHRujGCI/PsTs5zF4
zMAaKrOZTyHFSM9//Vof7reX13IIBUNUV6Z9gdL8fMImeccehbXbYZmXUWxKVgvHLJbDH1aF/3jt
fxyLXUA50kU95ybD6Wr9eq72btY2bjnF5MWoXmQ1w35iZc8FA/ZBOo9RHOc4vjCP4etngESHVh5G
57/+rB/OHf1ZkQW50QkXeZ/A1q/vgc1ZGtdUgx2CoaWHWFCFtgoXIzwHcs6PZeixnXXl/Df3c831
+fnU0S9rcQvC8u5JnqHeh1NnCF1Wd4HCze/BO2uIhRxdac83FfW/+0ZWFIx1RjkBrp6nUK1hSc/D
YXSL6TuqeU3JBAL3kbo7TFW6qjkgqHoMlsS4/+uj8+/ep8MXA4KU1QEO4Q+HJ3VkMC7KMOD5Kffb
PPd2sx5AO/IVgaty6SFmC7aaE0MpVuFjeib3Qx5A0ulz6NPSPvmdHxzwkcobcIat2hElLhN6Tn01
7P/6vf7rWeuZHE3C+A4rEvfjWzV9OmvabIzJUZoUKKV0pqfsXdq/o4v+65WI0Z2vjF2Ix58fn42x
YXFQjDY+lCNcej/W6OsiLZ0T1cjO419/po+3c84TDwc282NNr/b8j8SG2Wud1p4Sbuf0a21CLxg2
6E79GvdiigyoQfATuWvRT+rVyItwz5am+5sDK0xHX4k/3en025DYTelTYVHA2/nwVMmayrC4MoIr
1Y/NfFCZxc208ydZHcK+Wu4N6ZrfHI30j4l2YRGuoiTkv9OGFGoODZ6qquDo9/18h/oG1L6tkwo2
DwwFErppvpyzqMVXQjzmYclk8GPA5vfizdlyxlZC1ZNfN64WCVPUaM85DY3JDRdhz3qgF8t9dKPK
vOqwJl5HBUz8DbwHgyj0uNzPYSD7VcbA6TZvzO4tC2bz22KwjKMLnU2yPxXBj9wznOpY5DVSaYHx
5Aqbsd0yKo3gS0vV6DVCmdrmCiSM/Rb5gXgv+lw+j/hOYNkGQ07EFgL2j2zo7HGTE26PiO0k0Rl3
bU4tHLcW0Qzxtz7i5l22ofODybJnYTJl2ch2zIS+MMZ+2BNsdO39aJsshig3a797QPq2RVKrV68e
G+8BNZvzjas/BNQIq5BJYUU3lWe13DvNtlevCx7IzZT64Vnpn23Z6GIsd8h81vHY4iigdfvJL+V8
5jmTvdT1PN5eDm/g0iFiFZF5X8k6gvS9AOo7QKt25dEy8+ichj6AUtKRCZPmy92K9sRT0y3coWBv
GV+LMuWMLM0JenaWCVi/MTDL1UyyD+K7aUZPREztz31jQlKwQohfMrWUlo/5PWMUR2e3wzaKETP+
1pg+cIqgaeaQdAztOysIyc4jfmX57BUDvkrD4tjmFGx8y8Lc2gnsBG+MmSie46KBpxfE+XLvjAy6
1l1K8aoJUBSoIWXhG2WL+CvUQm5NeAJfxGza2Vbq8zAfy+Do9dgL1nPkdfFmmQQLGJGXy47qO84l
lXfLORxniCcBW68Z8P9Ap4djIBwtOeucPmqhWCV8AKbAyQiWHDQjaSlQ52/RGJpoLR5nLzVm010T
YJ666knc32CHNJ5crB3a2m6DFzWy5Jh62dZfGNRNjT3dUqpX77qEaX84gn2oqW5ez0bZgDGPYhox
m+KEeKILQjP4WlZrnoUslmNfm+6VVE7wFHZqW9rane4W6Xnm1dZB4KjbfFH7NF6oFqP1cW/GiXyF
aQSI0s7xLc3YgVIa3ExjWhg6WtZauJQG+hM2T7spSBVyVK0XPx5u47CYj4nwd1GE7wbnVEkgXaK2
GPioacQDfJXzsWBMNmtSnxmUV41R0RWtnWO/NmhOZxzwt81EGhIiyLQZZs9mQmLRJFjHzy7AV1rx
KuuUEWMw+9RZVx2wqdSnwTFdqOyJFtOllx5UVexHD200f6Pg+a3qjXabUEy6mV3sKRYzp4Nhel9q
7TFdDbLK1vMELzXoK+trLu3jIj1BgyWYNDfG82q7T8MQnMpChV+6ylqAcc3TMcpybsC2XiPl1nzj
xlKesTLX9yLO2qMxECxfFvc6VfXs0aWdJwr3vL6JhO1vWJCqq1mUcEeKYAjq1RzK5ChKW1NtjVBd
907GGyozQEPMe63l2VlsuZvGjPR6N0AKwUxU37JQsqPN6GrhTFE9QP1E+MzIcnycS4f1Q9lCdlnB
3pvPqVrkNshdtbNT6DhJHjdUDrqkpcEj86Ksos9NaD54zjg+qHGet3Lp+61+/mCbKStAIHFV53dt
x1BQcaVlByRLlgJWWoLHmVmLpB5iVVq47do1VcytqBhxygQ8EVToq6sqYevTc/5tcpZ5O38xmXWN
AyPdprLy29bsXlS2QOdAaLuxYfbS8EwCJtmApbOTHZomhp2qTXdQ8pw7s5/anav68HOXhONJ9tOm
A7d7TCB5EAoA2/BVUvER0EpntfF64D55KPwmOuIWIQZgjV57tQw5J2bC2oEtQmbcZ3OjtvnckCvF
uGLmuLqoNfZ+dPaE58otBLyP3FGfp3Hxl73pxAaG9hHzW9mzHoOndFUti38zGbV730BmWMPPBVXd
1Yoo+OhTJCQsUIiib36rLM/bVmMy07Ajzyq3zbMfNNA0bF9cM0cGhRoWCit+5t9nQU2lTgAbl81/
EtmMKRrxZNCfuBZd5h/5Uok0OPgmeQjj3oOmY79Pi9neK2Ivh6kuaIMuyZ56LqcAvixCDUHo7EdF
Vs/FsLElHGI/p0R47uhNkGQERHIIktrSJSnxRuYD/fGB2A+Ow4ntF2eX8cE6yH3rLqwzsKm1ktd+
SCqlqUBFBU4tNrk3lvvMpI43W1rvraf9dM2Npl4PLSLf2uvKBt4Ese99NBQWgZ8RaShsg/ClMCd5
05teeWsuhNLxx5buqqJTgu7t1ChtskpDts/SQr06lJg+8dHCE64fryTha2eH2fDn3zq249d4UPv7
zjbIj1OOgqSOns0znWrrRk8mnRt27LqqUyk2AKI8ZmKmaWLoqvOY5Nld5TrdrddO05Ws24juId+7
yqelOYwePBSMBt6prKfgnPSFt7fDIf+maxnhdlR+/dnGj7pz3ST94Ts5iepKIcmSBWCWBKzoRbXV
15xfvW3qEvnAdxYS8y2VvW8mkgRRFqOF0VUBr+DhSsFqTZntxqac+QTyge7XEjXe6eNtmlvvo+FD
cCHLiwfUl7Q3h+F8Rr4rvylRDFB8EtQOn2cgA9hlPzu4/hDeujthDu23pEm5Z1MrkYNC8Zs07NaD
DbLAee7MvlDtOw5pD76FXUzRj8ggBtPFsD+5sLuCbVJn/KjdqDhPTmXdxKPTPxthMHyzm9h7DXu/
KVY6b5VtJhgnDL4dHMSKlq4iL64M156P6K1+uM3dgRYu3FlmmkPS8QZSYkmtlcsxFWtWURgerFlt
uqxmqmHVASbbbJK8qw5Md5GYZ3uMM2yQI88MpCxKVbO+pySdm1NENUdST1ci0EbXhoTYprOtktvZ
/7B3XsuRK9e2/SKcgEuY17Koom/a7hcE2c2Gd4mE/fo7QEk3uos8ZGw9nwcpQtJWgXCJlWvNOeaE
M92zUhMgkzDR7fojnxGD7hDPJV158uVn7Q5Sob7zM5y6NR+FvaXX6lhDPP1ZszdapiPwpeE3/W6k
l/wIzeVRpqOkX8RubULGYvodOLoVPkzCtJ41s9Z+m0g/zmGwR3einFOQavzsaI/+PZnxIFU7IX+E
tZ1QTur+mgn8PYUxqZmhg/8ra745FumxzMqnmeU1zEMequJBF6W+0sG1uD2xKqlbzmvd9XY2A0dw
VKjFkFIWq5HiZOO6hN4apURZyR4bERf5yf6YvGS5CXBQY5+M9UtVfCoXKoRm7jpneFV4efbs5W2I
mqa/I5LcXWeFczRbOK5G0hurQixRyqCgEOppxOXyOOvpaJxNosDEb6Ch5ofjqvP25tRkK7DP+R47
4njbOJCIzA68PunCvyFIWmDZgYo5fW8eExq725Zu1jGRUx74Ou0Bc+zRE9ey29dEm71kCpk2e3y+
OhRCR8xlNibOpIEyr1DsqjE9z0DDZlBXwG3H45pNtbNRJOINyJJIShydQEhgHHrRE43ckHQG6ocP
RBVej0arM0lL652nWpKrtWpba9W8N5xkcUv6P+SkFTs51WCZa3oHM4MPjH43yOifE8feVQTGUaf4
l/jJSLltvg/FfNWRtYSY7p68uwuWXBpGSADPHDn/TpvowfD9b65Z7muq6XWZgnzTkwVJTpPSVfD4
hN6uZxl1G18zxH21cN70ynwZfYPCigzJjRebh9yRauOb+i7tahQI7oAa1PlZ9CBnzIKuNkYcdgTR
0HWPszX/JCnj4AAbYPabJ8N68qfoUa9b1A5SehkUcWZf0wQ3s0qsvTFv+yZ5GnswsZ2KzwV0P6/v
EAY1/jZuk1vXiuLAHeDJyqbvnjRTetsRXkLQs4c57zqpBagKltd80o8C/OsTuT0lA6XGgdUUk7iV
NA7t0SFdthMkto77CvnrVkejsMT5kJKseqHJXVyM30gf83+hx560o1bnNHQIVW49fW/25mCdMf2G
7YZPqB+vc1Muv2c2GZHuNJ0HGhdoxQ4RQlaf8XvG+Jeupg1JRE8ByEBFQayeUQ8FrtW5RHcj5k02
MPTTZqX5NE2ddmDLCc1wLTsTKD7Izt9t6PACclRGDAINhKQUYSNFjGbFtijise8ggYckhkXLTGOq
uvA7mbzaNtQa9hiVKXDBzUSt8Y178JpwutAgZpFgCHFBTY2jX6aaIGZaLRk/ReeyLA1takGfX3Yn
4Af713QmzzF1iEvQjWzeGZEkdi0jXimCoio2ke0a34xWAGEX0ErpdyGMg+3liAsV98uW11eEMsSi
bh8buH4bL9ccfV8bJIhR2/PT8Hs0DJxs0BnPIrFzDZf9FW7qH05emJtEUv6t7Li+FhJXNZr3Q1kz
7pz55B/MrOVD2lrh0YoFTYGWTT4QJ3oEy6Tm7Xh9bWvbCeXIIXQIFWSfgH2CBKqnt38EFBz2P4dt
/1u+oyvEHJgEnT23hWIPNkqTLoFnDVfDTNmjsdlk1jOXzq2fcTFhHglAhqrZvTWKYQ0yRhkrb9Nl
9I3zIqmhGCSxD6KEP7GIiX9yZlXunUK0j1WiOIEk5RdZR2ZUeR3xd0luPBWdzl0vM52/eRjlQYpy
vM5G6t0ZskgwZx15nPU0KdB/nBdhD+FdLdj2NX1cEyg1pc2eUo29fdflrtz02RIckcx0RWheshjA
HGG+juexsnvRHLJQLwqef5LXzv0qqp9p/iV7PUvpKHrzmS9liysh90mr49uBx7OM5mqnsmGAnE9K
y6VAEHJWpTMTslnQvArn7Pj23GmQp3d9yh2wZuyVOOjmm5gACrZJ0Hj4+2KcORrDY5oibLNu8m65
JnnHlA1A8A33arysXJLCHJqU6wWhdmGWRrnHhaew8hEX506Ez2Pr8DYk1s87YkvmC2Xr/LbfLz+Y
p85tZPra1o8JIakJ+9oot/Y2Y+nqT0SvzRAubXlwy+V/rRRXy3BGHljDcqeLnh/aIvDyBdwiTX+K
gdHB1lBgMpOW5z7WKK9J6iIr7a3xBBkn/D0bNk2llLRQa+ZH01Grnmklwuznc97fK3M0zn1jCI99
HFbPYUwK68JWJ50+5hW2rY7Z5KDCY1gb1XPmtojCmlGzoBb0uY5qIA+Nb2wOOMMSiehC0IkyKmC0
C3sgxeY5+xb5SB4w/0ABpefYVVymviU3c8gUvvPlhTXbLP5VzEX93HgJhx67tj/C8AkPipYr4TWe
1j7PE3YAnY6cavj/+XKJPkJ90om2J20T7lut6p+l7vkYgEi1bXsZHnXF3VEq5GUfeQPDbvLpWJT+
XslebaPKmS4sWuAXdUGMoBzQsq5nZzbOcjgMV6VFSA2hDvzlip2P2JQsh3vdEjQ/GIt6G7E8BUNN
a07UgpYCqHq4ex7ivtXgdzwl7qy/RHpKbCTY1QqNSO3v3UoK8nfYnaIAZH30ba4UXlbtjlD28LdL
KDykWbU8g1IHxwWdKTwiMiORwsM/GmjuEvfquWz7PCfuXz2HfTLQKGN8akE3kcvgLflxFOSSVmod
bWPKCr6MBIyeG21fXsaD6u4SffB+1b0d/k6qEfWwiPMJSChfJjsZmh3AXOBN2PflgSCj8HvqLEmT
LdZrUsYrGtybvE7+Eyv6f2jmr/ydvmczffjfhQ4Xz0n5+pd4/V//j3+LHBznf/wlCMGxTOYDPH/M
D/4tcnCBNtNmp8ttEHbqLYCU/3g83f+xhUejn6AtPhmmjtTiPx5P5A8C4w5dccNnIID84cTT+ZnH
83SowDSBDTO/wywK9bpzMg+afMAt4DNREITbyd+K6QKPxR9X4/pf3fo/J+3vD4HIQwiP8pE/GSXF
35MuRkhLcejPQR9aq2wmFQhupOdwSf//Nf8vjrL8FX8oFTCNjaOIOYpb/mi1H9X4qsQ/EycwlPz7
RE5my25S2WzdOUQ337j6DVnmzfzy+VkYmBNORh6eh6bVZshj8mQYxqnopCXiIo36RhKXWcqfxK7o
A6HEBFhT186BCEHDwNhg9cw7PtGt3u3G1hq3GNSM/TT2wz4h5+XBjGfLACjWphup3BtTFL3YUIsO
574keKoKpb6x1EjKAVnNt2jgqL7cokvvpqWV5qZuetY6pOR5Fc0Crwaq4bVAYYw+6FK5Rpoc61Si
qOQyzY0vgBOTXtV01cpJZMWGoqMc0HP3TMdtwHwIM+EqFlN8oTeaw/qdo6TWaYzGmoDBsODroW6o
fIPkvTvv/GK+TxT/kYhOKHBu89MhzY5ZYwF2Tmv6TevOxd4223M7M9X9WE72zRB2xl6jZ7WtAGxT
5uA4yzvD3kFgRf821saFxw5/C4JyBDY+9t8sV/EjfBDO3Zl89mr2zIl+Z2tcEJbF+0BzYB1VXXwT
pv3w01cQL/rZAk3ohCOO5x5ngJbMr0PphE9xjZJjA0d1vmc4KSwAFMarlKOWrxmjqd9aY4/xekxz
9QAJG+Tx6Cj7pkfYDmyQC4yK46Jim65WzGVg4EzCQRYcqnOcvxZJggv0MsSchDEXuh4tG+WiQEy1
yzSyX1WLKnGYVPcrncd7ezZffczO30cTh57dacmTyjCt6hONX9IyGtKIBvt1qYgJxRuaOUgblP4p
w72RbcOsHjqd3ytG/o50dLNj4Yv2IdEmdw2Izz0rvC7mizyEWwuG5b5DkYirD6BjVFr9xpe1BBrJ
Lgg5+0xTyHGitQ/7kJi2SacQz73oKGjaB2ymOIA5L9FJqdoPhZcFqUh7crbm7lbhUGOv6UM9zkBU
3OQR+k7AeNmRsTZ0CK3qtj2T4yvP53ICuDbCTUEvd2Oydl6qAWDzIWVMQ5Qx6LvVCFojXHeSagg5
fMRwLtFv07LLxhXsEXFl5ka6j6NI3xu2DF9CrNX4r00tvDQHnx5zFjPSWrTOHYDo0L6aYsCZUzQ5
awzr9nGqZXPeaMvmppj7g+PXznWoWdoeaa517RpFdD7YAlxgQ32EdhoBquh1pi80IA6NVAiWu5FY
kwx484tiAomPY6jUytI6bV8xDvptp5n3m/aWWrdAOM4k0ICXmLzEbdQ1NuAfEHtbrVU+/WB/uR4h
ls6NMY+/cmY1xLD0Y76NI2aVRmtMQQFd6zyPIvuOvcO8DScPn5yFeXHvuaXcC4wBT54Z9kjxRXyj
F40e9HgNnY3djZT1btLTqKXL+dPI8FM3UEgvO2scniV09ouyi/wrxPrWHZsAZkoYGrTt2BjibDCj
6ZrMmXmHaN27ThNZPk+xGG7kNI3XYxqryxE887kxUk7jcBZnWc0uzGhEv8ad59zWyMg3CnEIdB06
dWuhmxygwcJOMq8Zqhs56265gsSTuavSccSG+X+F52fQf9uJQyRgnFfxbSP79JeYnTYwehYhGOjt
nkeD4SWosF091e1eVQMkobZO2g1fFcTQut2c5QPhbjSSmvhupuKLVuB2+U0Rxs4m9V3MEjS/jvy1
0Z1JRu9xyqbmjNkBOWUiTJp16pSgF0WR+gePimGHZthhIhj5B0F0wU6xl8DIuHiP4izBo+2AvlzT
JWSb6+tqC3hGHv61q4wbb9ohwdW2btiFmGCAaJJGp7gOI7hYAsW98brMZfOCX1OxjPXZTY7LFIYt
1H/FKvADsOIMadd1A9gj/aurs/kyUZ2cve2ZhiohGt1DZEE4VWW8YFFh4JhTu/9ufSbkUwshBtEQ
G95li2WWjgAuwN4I1UhBM0q4yy4YRWPr0dfuvYxylGf4jdflbWwjWiYzyyGZ/dFZoQvTr7vJpHa3
8qWxlqn2kYCHdkPtyz9qS0vbJnhJLt6282ZL4DddYUpfO64e+qQo9srvyj078nCbzIaOv20xKTe0
MfVxKfar7hlHoDp4ruNl2CCguHphpgeI6UlwnGR/6dN0ZrcaYzKWhp9cEBPUXxga7M8V07IxqOjt
mzDYDeuA+B6TLK2n4ggOgb2AC/W2W3rkc6DKmj9YH8nAhhLr3Br4dZ7eJrWJvXRm3uScoiZMzx2W
9Pq57jgsjtTwOM4eyXSSDe1b7nudOEi6tJFb71kkQlcubZAut+JfbzvCbNmtFtIRZyGYATYpwFLx
HiHoJ+/C21ONyoNVa9nD4GN0KsuGPgTp3VsBhYoZCJ2F6K1/tHzsSHHFipbSSxkcuj2Wwdap8hnH
xPSUri052c9G0eTbsuYBR1GfHWee6DUiLtzdtl6+pnzDD8x927s2c+YHHqTo2om16EqlnX9bpoxx
HBvxaCLrcu/BU3hSFKRq1cHEBhVdRtO/dn5mqI3XShEqPmt6/9qXoXZfuHVIB0elxsbTnH/fp0yN
4e9J548dbWvYkSVoXNIP0e4IGmSRAaV7BKTfbTUxJt/LrvVu/Kofdxr2ukerm+zHXmr2Yyrq6ZIv
lbOLm1jbTOC2N/QW6CGGYbWkbspvFfDrrSnLYgtEb7x8u+pKMJmvWs+7MhdeVFlWfPja9AyquLFq
KnK6yw6vTsWDuBuBGJ25zFC2pQ8dvJiUBb6tAMwtdZuX2PWnY8c++ir0jOjAyJ+xy9uzPHsGKh/N
9qgrPPtshuBz6bZluGWMEYH7wdizYt+XXelNWhwcOstPfog/S4VI6+A68THEBsDtnxEsZ201XxjY
VDBa+RaU5Ik9vZiNpS2B5CGbxksWhelgkspw5cp5BoEroAUx8Z4edLQ9Aqw6bI0Z3zZNt8w/z+Ff
ALlz0ys4TpgcLJpfNklMZwgPsES6A31FWY9Xjdvy6XZjrLBuU9GaGOfCzTYmySbJisBMf8u3qT/4
kjHlKrRbBmAKbPO6dMvqrkOJtutYcKiBGAid4fhVVw1tQ9qeTo8qmgbONBj1sUFDskPuC7QZ0rh2
1+o6O2wMSFTMNviYnNTRtR61vJpKgA+e37SZXt/Q8a+JnacTkT/otFq3RU1nyvIT4+VNDGEXDLjt
YdBf4HHRQBmTylpp9qIZYmq8TVCHMuVC7yMz1z06gz1tPTVJaBxAn/GK9AhlCt/BDKF6lDyrsrXm
G91hHIJdJad3FPIf7mww+mrl09k575QGNoJ/9Dq1MLAACWzCoIVPt090az7gRCERA2DrckZXbjya
a5of8aUxJ2a77pLi1hwzuWV2XW7nOtb2SlRk1lhiMn9M5eRBwS+bWyAAiOWyRDtjYnbdYe5dAZWK
Mbtor16j3J1hl09WxygsT6fwnNPINrlesXKKqJU7z5PDtqINsw9D5kYldckZ4h+JPKzRyYrq4E8w
jYXEE0/XJr2IddY6xU+31H7S87sazdbameNAEK9lNAeMQubKnZO7oYrntfS0KGC12nMh+jWC1HIT
McdnDuY9EbkssVIu0bBJ24Qbb1ioQxYDB91TzNhFDbjSrTlfTGk2VZUJ6xtMBA1QqLdlHK0zaHZb
J8lRdlZW3+1BGsc/oq4XQTYaSH2mDho0uQ7VbY0ufsaghiBqVZjxWZw69XVZZvWTFmXliq96gU2o
ZhjXuyjEDGQym9yryZjupxlSv5/toel1gRbjO95ACLavbU/O1ykBEbc15IwtCgCX+d8oi40zO84W
4gEcJAmgnwTrdNc3GVtyPU+OmJAnGuyqefHlXJwBK7bo6+bCl5uhiqyBEVE3ZtlZW75Q3hvfR6f0
Lgy/U/pamiSb9E0KFcysuuE6nKfqoCa6zKkWtzvlIYkwC7I6mF1oDGek5C5uMGK9kE7YDOseOM6V
baj0phSKEFosEd8dSX2FZTg2LyfPV9/xLrtHANHlYzi5xO82oJwe9OUL6RhFTcvbi4OxLLuzOPHs
i7ho1SM2WxHAyBiOuYj6M6ICsp/KTpEaxAY3t+pUeN27dfGraMEQEQ1jPzNMqfDYYZE+Gplpn5Nk
D0kNvwDNzr602eu2dredNGXfW6VbbJnvG/SxMbhdVtr0mvWu92RWbslQf/bWUZTPS5RSuk57Utmo
8WZGKTFBDqtOG4eNM0lWsjRPg7Tu81XtuDq3l6/tcWJXgYzUmleD4W2ilqA3PGV3Ws5cqlQN6Fem
ODRuPJjazK0yo36UVmptMoe+LlNjt8HbSmW8r3ynuKuyojpXc24epGSCSz1foI/AqpfVXgdQvB20
ImC75Givk4KZvRqgwRid4z0oDfYn+05vzy5mWJlaQl6jpalzPor5NaVi+jwaVnWfNlnzVHf16O5r
DUvbKgmbJMNuvJDooEcSlKCp8saGJF2u33qUmXTg3nZESx97s3uNBo8ZHu0dkpO98syisv1Z1hDn
JvheG0fLLueqx6jcWlq+V0iO1kyFqvOsr4cY+WStLpniR5cpxdAqtfO0JTVINAh+HPRpEtYN7/8v
mDK4Lvmm+asOEx7TUkWmQ9V21xlmio2NueBhlK3Fh8s1tkZZhDdtbVUvllb/sNN2+IEq6naG6Gvv
CMzsNxot133azKzsNRnSvGr5ree7cAvQh8lvQs9JsQkdZDxxp+/mvicLgiceC2hl7+PYcc/NDJjo
Cs66e4hh7wVwKKMXWtAtM1O9WglLw3cfje4dWx2+JygUfyw4+E0d+Y/2SKKGXgNr51dMRPONurUT
+5ebe/Kqr9SEqyUkgSlD/MJ1m9IL35+HPalIXDE4Nnu4A6Okv8JFsUL30e1j+y7pyWRKO9IDTenj
2iypqabY8XdCE3tlxeY1e5AHFuTsaqxn59ggMVupQTnbOi/D58rP5nVOYzzQGiu9dMDO4jckwmdl
woEPQEU066gfym8lZnkqXO2mKAp1UN5U3ISJ5ly7jR4BP3DMS0J8rN9GBNmoSod6K7sEYjvAratS
jPF5LjJxa9dIm1AyzjDVvqclTvk4a/cFy+22r4mPmNWo34Rh50CKQlVcqazaT9hXbxUr7qojX2jr
+72+J4P5LuqgSI6u7hytqJr2apA/Yr90g5QskzVjivHIQqoFQOn7c0o59zjYiDbaqMmof6vyN5GF
fbLJVf1iIf793nqqQwUAsj17qd7S5Y26C8+8gfRLuiUDD1tr3nWmNk5rqOrCv0xySRpBVTYkI1iS
lJ5dU44zW7NYMl6fZH5XFqRuFmLy93GyqPlpYd0hg3wdR0SG+kypIhtLHvV5+OkKdg0iNwtSlwSb
pAZFwQyp/lAkvrHQ1QINYcqR91+AdHIeChQ1azsE60ZVmG9od/xszYRJrj4tMW18X8mqDbrReXbZ
gozpfC6kfkMN5dA5o02kdZ7x0/bz4cyuhLV1GotGSgYhLQqNoPe18HfsWOJa6Jp5047+72a0iabk
1bs3TVfGG9FW5KUh4Qk3rWcswGdR7XV/7CAvkDBH2gcQUUTJXxgV3ndBMfC5wsHN5xueeerjcfDZ
g6f3ZDDY9O96jWZcUlc8k82e/XjxhdL8XYua/AQMQwYifgAzzqnJxSUejzrJlcFURQxp0UmvksId
t3lU55vPO7wfHQq7GTxaYcLhOFW0661DEstocGKxF92Nqc0nI+2NC13Bevv8UKcWE/jtONuw7QHI
If3ZP+lXE8OhTyQEyKCUZO9muVriPFJKTh7eVRONxR7W0/RPm+Qc1DQsw6IPJ/BvnBxUJKFhaqCV
gynjKhJOwVda0rJjT2p/cX6nNp7l/HihGWG42AVt58QckLH4z3WtyaCYYtKP8pAQB63x0kNm0tEE
wdpc15NBBzGf44suH8cvjr8MLv40J7wd3wJvjxN1mdGcDDamyK5jPYvawCs0GvAlJ+g0w/3nN3E5
idODWCYP5uJrw5Jh/j3XGA0+F8o3ZaAUrVt3iKkiItcKL3NTn4N5gqDXdyQCV5Ii+fNDf/T8WCZW
Rd1neGMsU7A/Ryq+sEcjMi25NEkmNGiCROl0aQS7mg71Ga2NWE2xCrefH/ajV9+ydWpz7iwWeEZf
fx7Wan2nchMOS6J3fiTz8h6m3BxEDk+t7/L8fn64j15IjMJ4a0CpEglwcoEj2egGeiAO1ypx15jN
ns0/sAkIlF+sMu9MNcsDA3XKtNmBs9Dopxd0nv99L525G362b8/mFHa/gN2NKw0+PX4J9C6ON+vP
cbg0k4g1/C8eWuITHNexLTyo714a11IzXgCJLj+ybwQ8kIs6Yon95xeVW7iMr3QGn6fuWhtPSmcX
LD1vq0APzxp18TSCq0zrL+7fR2+hjXAAfi5deUyKfz8u2diVcJwGFlSyXDdo5344XvXj89P56hgn
i1oilOnwoZYBImrCH+Te9oqvHG/LzT990Xn+ACDxKAr33cPhp94gTSWDmtr1Iup082hWJYOyfkie
Yo0VBomSvjDzoNRYqP0w8H21or1/9YjpxXKFZlH3aV2crGi2qJEPVj7UVgOOpIKstIbJ15znWory
p/bLzT+9rhyPBBAiYgRe7NN3r2Fb5U2YfoKiJE3HdqYb4EjuF6XE+xfcYoYucPET8oFQ9uQF9yND
gTbPm4CUd8BVNdmMeArO3ZRZxuen88GROAkieQB94GtyTx4Tv02SeZq8KmBpQ7WktWeEZNzVMn34
/Dgf3CbDtU0dw9xSHb0Fm/wx6ybCMbN86VbBnOhbmT9rXk48UrkIro6fH+k9Qc4DV/fHoU6+sfSo
SEKHLBJ0vU/jvrSjFSkc/wpEwJLVl/P9BJx0D7ovlJvGVt5Gl2hSHLasWzWbapsy/d2bLW20giwv
mPg2gi/hpTUUNrJXoiGeL8KcfSA5oxZiUaZF7KvUNjdJ6Di6fT5eDlVHB3vCt7umzQawyUnmL07U
Nt69fnzBmevpvAAG3pWTtRnWqmb5Zcc1bWP16Belfmn03jfCo5LnYu7gQuakWiGo+i7xuu9cwjqY
WTsHB19QIpjMGk2dISa+L8jfXCuHQNWq+FYP3sUc0lgqqqzZtojEV00CtjmUqYUOc6jQaPVQeLVU
69ajXdkBs+1hoxQePY6TbmjhueeZjZYhJX8Spj30GD8a1rNLYDxpGeSfepEJAsefW/3FXYRdnz8B
HzxrJn5+FBx8syj5lyLhj2ctLPqG6mPiuqRQiHvDtw7c9TGISBojnzi0huDzA74veAiAdW1b4OCB
4HFa8OBJ6HvSO8mM9hTUr6Qqtg1wmHMSGdU+9EhljWm93kFvi84+P/IHry/VnL7QIpF6vNtzyGjq
tbhzStyD0/TUO/D3G+Y9dxjV09fPD/XBSSLwYDWi18G/TktH5qLsN6euDIpeMhXB0EFm9sL8xWoi
D06bJd66ZcA+rQaTpv3nB//gPKmrwLrraN6ooE8edWIyYSNUZRm0BK/um6G8ixavt5dO8h+XAfay
SBkYeNlevcsoowfURhhH8wDL0eM0lcPG9EbA0bll/ePHlHIDwRTCKHYf7/zi9ZLSG/Vdjq6gGzaz
Q+PVSq+GQTg7Gk+//ukFtHWLEzMNGwID6VF/vxNRktelnTecliisADtvWTFDZKbT5lb2FdHi/QvI
wShtKA0EA+3Tz1eDNiR2uoIz0+y72NIesaf9SkfrDkHgFzXI8i7/XYJwKLalDqfGmv/mxv7jXQeL
nhAjihADW+LWolfqV4KImLyfIefh5snNr6rRj48I/wcZ2/LSnX5e7Nr1MCRnQWP0x8yvn6vJuLOW
NGVC+nJYmeb5P791FN54yqk6OOJytf84RQFtBfetmwVa1x0JLQ1sO4Mxr39xmPcFo60LHOuAjQBM
mKcNhd7TxyThpwMw/4shHHBZPfJF/Pxk3q8iHMXQKTZAOTjvTPo4ZEZA7kYWSIuOFp0eNKXdb7d0
btJGMVAnWcyaqi9WSfP9l5KjsnCgbycQ9h3vAKw3DoCYZoIv8LEPuU8brqwzZOY+U/q5ZIjdTvBY
VxjmiHgBDVoz9tLdvRqb6JAzR95Bu7+bJ9F8Q4gLXaCuKQ6WsoAAUnGGLM65900gDzgCxRd//Yc3
ZonNYBiIZ+j0xiBJiHMmG3lAd7rcppOfHrWRPufnN+b9CsslQldJSwk08buSs7AbPiNRlQelciGk
VX2gZ8ad56qvqpYPXlhBXg2qSsAT7GFPnmY3t8q6KVmIxtpCyBLGh9HRx93nZ/PRCuRQAoBfYFPO
tfv7KHOqm2PUaRniIRwtvctnCgMgmvo2f0Gv/8+raPaMyET5ZCyMpNMdKt53B6ojr+iUhb+WaycT
56aQ4ePnZ/XRy7OAkV0kuWwMTrEdY0vmxVzx8uSJ8K6zyWDEFopfDFuqnYyE93PIIezQLWy/+FR9
tOYhJLWpq+mUvdv00DrVY8vusyACTqpKDQdFtKvThzqdb1muvzjaRw882x6Th52d5bsmGTAEJKRY
l4M6IiW9cIR7M5i4Mj+/mO94LfCPdC6ia/I5spA5n6yrfmeOnaDlHnjdoD8ksV7tCNNAj5Zafc5s
zh3uU8Or1l2l+qtmKrNLkbvWPvbQdM6Y2Bgsg5c3Gjzm+DPQY3Rd+tXu1vjwyrvssHkzYZmdFj6S
8GkxFAVfm9FmTKCaZ0Mt0dmW1x4S13sk3KNeu6QnnOellTxkQ98eQr/6EaPomJ3FfTkU9oEukr9y
Jo0Q2Jjz+PxCfvCuMdOmBHVdC7bA6Qcxd/kbkpFyeyjnX/VsqJ1eI6YMc/Qr0/Pnx/rgchhvGmOx
NGqpuv9+r03oE7qNGzqYQ+OXTsNhUwj9uZ3A77vkC2LSctQXFcYHL51hMLGjouGL9a7E7mU+jTKq
OL1UPMVJBI0D1Q5zDDmvLNyZ940cmg1qjD745+cKo8xfOlIUiKcrpU2QRSK9tgrYq13i8SMiUuY3
dOPJJsqih4kEuy9q34/uJCUbbQAg7D5L2cnVdZg2tnZTBZoeNWtYvKgSSkvdDEAPgsJhI/35GX7w
zeEEqaGWUFOKxZM3sAilHScVl3bsIyYXthw2elM1GwtF7H9zKB/3u+dQMILr+vvUatdOVFGyRTP8
qrwGuoxb01XOWdIZxhfL10fPqMULtfgQlk7/yTPaI4krZzoDQVt0d1A9XoUgTrnl/iVRc+Nhav/H
myMWMEwXJiAyxienL6AxMmsz27kMZnNG4+cO32QnNzV9gC8O9MHCTEtdF/CNKENMf7mff1Si9Yxb
Tw/ZAuaReIzGce/Nzd0Xj4TFb5wU9H8d4+SZINU6S22bYyDoN1YQXOsjiBrxzewcIDL50HIVdaxR
g6yhjaXRfTVIOLeCWW0HwpXmX4caskyY9NqkbGiWYQBswA2dWEoeSYiJb0yfQKpywqEV1nq5L1rE
WexupzUy2PAQC48hhT5iVjQWmhFUW+Pb7BeIrUoDnkZVtHKv901IxivS0SvArVSH1WIOhwt+FY9u
vDdkOx1yDKOXvRUXF70m+8DL/Lukyto1VzjbFfSKyMhFKBggTixW1TDX27CLBWLhbDivbCuBcpR2
u88v70fPJl9x1+A5sRZK6d93EPRJoyaHZxOZ8HMzqmcvrq9sS9tZRYWpFlr558f76A2n5qbYo33P
QOjkeCKeSpJbpzIA3b30nC4HMzsMqvyieH0/VluIp6ZF448egeOfHAbgSGzJ0ScuSs9u6jqRaAa9
n012zxD6AkHKuhPmj0iWX2yZTsPmiI5+I626DleUzfVpQebXYLDqQdATqab5KSYzauVJW7vB6KLn
WzQz7HEaUcAjyPpmkxNOwXC7ZCFvzP4gUPmLdNAOlt5pO0PZ5TpEGMoDV++ZdzLB9tMXYQAkH0ak
gCBpoo2vDPKWoeZvIiO8NTN8/N4smhXORzvDVYg9L+XvAf1Qv+L5MK5JnwNmPWLBw9HFf1/MYh23
Kt26sAseGkt8dSs+uuMOAFoot7QZLGO5VX+sEYneiqLMSO4CIDYxXVpNg77PDNV/8WR9tBb9cZzT
wqive0LZwF4FnljIyfQb1kR7bD9/fD/6IDrQ+pgrMG+DSvr3yeiNWVcN2KaAoZO3nhbLog5nPoPA
H7fTF6azDw9Gv5I9i4+77XQT4UgWozLnXdFihzARwAnQfnYoQNFSq+SLy/fRQuDQ9udrgWXvXfGb
T5PlpKioApnKG4BopHGG02OVy1eVoFmInS+upPHRc7HMvNnAIiFwT+c0c1vnXF/qtHTMoYnMpnH0
ZjkcTHrxm8rS4sCuGxzftW99S/QwDqYIU0NUJQRVRV628yt7unexBGHPCCOQVZ/f6Q//PBZE2kj0
b/3ThZFI61bLYsqcoalfLT96iM3+NrfQkfwXx3E9dopsfxfL3N9PVNtrU1yjxwvYidZ0c9RzOWnD
purkFx/Sj8rWBW1Li2X5N/fkPbT+H3tnsiW3kWXbX3mr5uBC3wxq4r2He/QdIyZYwSCJHjBDZwZ8
/dsIsbIoSiWunOcslRLp7mjMrt17zj4qwsGB9vLQ4xlJOySuqr5tGw8wvHVdNvKhKqPfNCr+7gH+
6SN/LVjz2S3R6JnVgdygPbEN3yK3RNzuX7TN+Jszh/N3z+8C4qYXDW6bXtKfr2O/hBvMOqhYZuzp
tU/Fd5iA5AOWVrimfZusFz4AoUBmvc3k4jUwrEWZ2SL6A2307NJUeY4lVKvBxrGAqw2fUdq392RQ
gv+tCR4n+jnc6UCFT6HHqgnQqkMwZXSa6JultdnY301lY2eBh6CF+Zo3wxVSHLGF9v8tC0e1qiYn
2xI7bd8LRNds9rb3m6fp765CtDh1aXHw3P46gC1L0ZEcKaj8xHyc+9la9ab7jHn8RM+UiNBJ/eYD
/+4WL84shDIBzdZfL7vIrWSSFEOHTMIcGMXQit0HncBJgOusukWT/s8vzId24peCEMWMzQ/kdeGY
+cudToypZEpaVge/mqN1qgb/3k2tcV07k3dKm7J8gocGh8BFOflhFwhTUAzVMAOnQtK3NxRovd9c
hr+57hQbiwUaODzHiV8OSpE/hXBQnPIAOtLdpu3kX9YpZeOUN91zDjyamKz0y28uxN80MVEl0PVZ
Vu3gL2ffRHuzILOdpWOOkbI6ibtDkOrsurjt9jCXnRVPCspJDwwiCUlEdXcFzgv3dyhi52/WysUX
jhwDZjaDNvvP756JNMKv+qzCt5yDUfnwNWQO6Au01bV34soExz5HjYzFCkpZSRPZMsjKXsETGW+U
o8zdNMXgJj748v1sfqYsrvep4pHCMUW2p468PZL8bxNibJbscev6ebpFK+xuWqPuD6kvg61Oh2AT
Jie7KZz7wqn1Na8tJjQyw+fnNByii9IMXkygYL85mP/d72cChgc9WCb0vzaOaLflZdc7/P6y0Pdg
StGi+jp7ziwj3f3zTf+7j0J4jdYANzrbxi8FCEMneOTLtgSENN0IGS5uPi2Kiygtk+d//qyP+/br
m7Z0fx1Or2yDvx7/a8MvB1VlHA5GYDwrYqgmzF6za+1j0YwwVkvrZDVmfNNrW13ZtpHc2r0Bt8Qp
xV7U4Fw+vtB/8A2/wTc4HGBYcf6FEti89W//79tHwsXVW/Xtv//reWq4DcnPAIcff+YHwIF+HMQF
ZtI+HSuTZYpX9AfAgYbLAmPAqrb0ViGZ/i/Awfu0DAiXDgnr7NIq+V+Ag/kJwQtnHJOnnjkUj86/
AXD4pXRHEwiDntYu7QraCNHH+vLTESEelEWcq1RXQ/U1Abmflr9ZKn9Znv/yAcsu9tMHtBrRhtB8
AAkzK/q1qyF6g5KZsX1UX3+68Dd/vB1/IkUsi91PL41JGEPoOchjHZgY7l8EcpPVWay4mOFzr8Qu
LigRkEb6RDOEdiG91y7XSfieNgRJm3tT2J0xr5vSm7L6gpGfTKqvjWzCICESxk1ZcfYxXNH9hD6Z
IsIkyuw8tC52+ZPps8eXXZTH7UOIJ/bkYymPHybZ73I78y441HHck02egeoixJcE7NoGW+e0HoRP
kg5pnagRXBVejgol+T0iiWRsMTnWY9Bs+BIQ5PGr2tgFBvuitUT2OOlyAHckhwBNF4q1XTVmpVOd
gp6YAA/D6FWIZFe9GuSFrApSb/DH9Xa7RrXiOteuEYj5lPdRatwrkEVuvcViE0eGADKc44bcB2Wb
/ZhV/GfV+M2qgZg3/MdV4/IN6N9bzQP+x1py/Prf//XjD/1YNgJWAIqsZUBKE4qWIi/O/3BfIgJI
WVJQRHy8//+7bJBaii6E/TBylwP/z9wXJ/jECYSmDCMaN6CGdv6dZWN5a3960/h4BmuLopg2Ls2F
X/fC2gTjUaUFuJTE8mZyD9z6jApkeqyIbsMe5f0OnvLLOrV8YADBnTqXb/7XORSw2JScRX86aM0h
2TRGHMG+yvb/vIL82rviU7DxLIp3j4LqLyV1z3x/lF6qD1OPR1LZWt4WTUuATOCKrWmocmV1NMZd
mRt3nQr04z9/PMkxf7muDDdsNgSyV/nNvzbPAM3DyJqC/kBwVqmhJqfzrgxSAArIq4iKTtsLYrup
MXFPwT4WoHUXdG3G+apDm3EP/ddKVixwEBAAk8PIszAyhrMqdpNd8N/iGa2qtVMa87jSAqQA/IEO
MhZGnek7/cjizslD8M+YGA+pCzkhDnwJp9eTn2EQTPuFGZ+tRGJN9EklFdGKMc18MKW2HlDyiqsW
7ukDgBR82A6EGeV34i2sqszEHTZO39OOXzTW5fhUDsRWsiLX59gCdIKfN7TWqrHrcxqbDM2ySbwQ
UcQfVDqLzh2Qry3n+PguGkGZb8ZOmM2RS1VXpOKxNaxjSjZnzzrKzzSDDuINptaHqZlAaukmvfbw
c9HMjZCm4j3FlRdk7W1TjgStjYu1K++JzO589ISzozPal5XakObTXhSDLW+B9MUXCPn03pdWeZSI
E7eW049POfTNJ5nP/j13x96iowN8b0P5Hnwt36eG/KEk4IyUqXp6RO7evBAOyp2RVGkHf4HyBAqa
mdPX0dknSPVAnPj0XeGqfTRb/shktt2zj63rHOvEPeL0tR4GyMTPea/qs26a6FxV7BebKJduvnIr
PH8rf5hNjAul2HYiLteqHu0tHOXiTvgpHjnY+MBTmvbdjfnHpEBWvE6gqSQHiMPsOe4gCR7kdQ6N
ftr72VAem5CbOwVCEYeWg4XsHGwh5OORRiSwstPvhBoeQCzeG1Zc3CUIfyE0p/KKqJ0lKi4ZvxUm
EWw19nw67qbJomE1r5mW4xND0vkykiN/lZNOe0HW7MrS/OJIGeIqLpaX3ZDetZGYI0Jwfovv5tGK
zaxaj5gQq9WY1uM3IlGmPSHm7nXicidiJKcrtxbTpoIZWkE1G7iupNO/BWXkrQmhyyF0a7iBGDLj
+M43Y/mOZGW+rFU6PdqU33tw2liXW1nsADD3X83ctx6I1lQb8rUAVBpc2y7hPubDcqmXR7SsAVlO
BOTuZtyRCURY7oTr4zwjTXz6TrCdeCmTIL4ou+JFGd1AekRbXSfhd2irMPcyo/JT2mqVfUw77xVE
iVyifYenxObZxKhZZHsbL/XGdctXNw5GgNGBIIDF46FcOHg65UaBYeh3sXTFtYAKfx31yrsepth6
qLNOvAye37xideVpDYBqtHbcvDr4z045FJd7HS7UdyMHthfWqnlL4NEhDnYmAx9XVGw+flyY8hJ0
TWfc6UnU/UZn+XzJbKd7FjTv7qamtwDh04gA9G3Bpijzau0rMzv0jR1AL4h1toetQCIMYfHcpqqg
rgFVIz9bGXgAaqoAt5ntyKveBwdhPzOysQr/ZWxq1b9n7eC+ZPg4i+QwOnPtIs6eDUoa01TD5SRV
7F2oxBncO0gOePpdPT1aoETWJMGn9cryNGJjOfs7nkMPTi6jPJDzumdpGuqroQEOj584unCN4qY3
O+O2Mcs7wxuu3EpUOxyn3u0MKXPlBQC/Wy8BHB5fQckla4DJwCGx5/RY2cVjh9xhS9bjsB3c6UsW
EkPhjsPXIrWro1En7xN15jGdmSLX1iDODeGS29IbNTztpP9q4VLfJll30r2Md3gULBgfRbSxphaa
UuAlSJ+S7MqdSV0ApD1O6xb4gJ+HF0Yh5CYrZT2vRBTLI2o9vA2GBoJs4qiqsoJJRlWW3xMxE1jA
5AFge+dO68it76Y6yLZ2ZUSnHObPJYM9hc+VFxZQhHXKJtwtQxQmpCxxI21rNI8m3PZDFYAjEL0T
bhtl2GuY07yW9QJGMpE320ZlnpSXRYchse6dKo52HH26s1VHTrm1ufbvnVDKX3s0s9A7E8Yc067o
xwMAAOJ3LEVKRwyEtwPPXNvmgPI7spitRD5UgdiXmynu3p1GDfvES9jz2MDDHf7zcZXayMHz2pd3
iDosjPBFt0PrmRIwWRjAJkP9GpLjtFJOoU+1XgyJZVG84G1sgrWv/WlPQgRwYXQw4YbEGTRpo+tQ
ITpMkC0bVvXgOcGR6YRtbiYWERAqBYeLleC9unTLTpwI04CWY5v2EaVVt3HSlLeq20LTlKuaNu0K
hLh3IfxWP87KIV9zIZ4wuj6ocuOMRgP925/fRGl69Oir+UHkogHi0UUHPXvRsRri6SYrnHkzxoO8
KCrhrn27xCPqF+OqVEmx7VzHvQ06BlNNvGiVkhZ+ginCnTRGJrNLTonyHNLTIyf/HPgJhwdzUkRm
T3i5o9HYkXTdIK+vbkvLYC8HKXfMMgeSOXrrTWIk0RNsLmtfZjzxvtOkx3DUBICq2L1smBdAzFfG
HQkz4ZUl5+liSQYsiUaJoCNJv62+uYm8wrQUnCONW2btKgXnu0RtirQvLS5FN1tHwYxWksfut6dy
jp2XIQ8mdxV4ClG/rQivTSeiHNa5lZvfBP7jkjD42tcbMzfH4yxltBaV0e4HTokvqhwyUlKKLD+7
fdK9V07ukzvSuSNze6sm8vcFB7GJz7LoMN43Ndo1Q9fFLki98UuTW826L9VSFwh5i1G33GDxqZst
VJ/sRLo3an94BnnA41elR1w37TmSXeOiy2fcQGi0l4E1ILJ+nWeNdz3ZcXaY01p8sQVAVIIlpmK5
N9A+lxIpzx32oSWaJve6+hzZJKiEtei/hiRHCCasNN52ZtGx4eAZmL7TfYMxOxnxnWBWyTtA5s45
iE0RbxJvYYymWQWZX3jXM9CaO6MRgp+bOeluIEUVMAHz43VFkZduXF+LL1oMzMRTJFqgQtidMVOQ
Ff1RfMnMth5ATHRfBdi/cGN7Kb/PqpYetJ4me0sZ6t9rkl87gB1SgsMZ3WKTp3Z5ZNxXn0t4MQfX
7AggahSLcZsn+aoSsPI3qdexuUdVY9zVSTQ8ZbbD4byi0qg9X1wl88e3iORnh3jqbBVLuSzKpNl8
7yEOkqQSUJ5EUlo3LIP1V0f49M6MBEP1R7CTn7AQraqWr7OQavapZQxPaQbJdmVJI6wBq7fTPqn8
6WSOhAelw6g2yeIibyi2XlCnV+tuWspfPIcvQa9LIEb8BNrByDUrPX3HnpTt9Rw3ZCFlEZRrBQdr
8mKThBThlFhNI/kbjZT1d2eIJRWO8xJqnqU/9OeOiw3zP0mM/pAYtryIGfws5XBQr2UuWzheS3nv
yHAzcmNeu6kFNaFqLvbQe7870Fi/Tr6W0dryTehtQTH+i4d4aJymAk7bH9yMyn+NcdG7Dvze3iY9
xKrJpSBMI65sn5j6Jkgwa+SdB56kb16TuObBrMkk75xxOtVKyM/D4LrXsOT0o6Li/k1/9y/TjeXL
Lg5OlEJoOv/iPabnWwSj4XQHI1uyazrQ25PgRTOtnNzxgaeOrYgHzBp54kGM4VVin1riU5q3XFA3
ByC8fpPz9zHF+fNJm8BtnJbLl8LW8uskOgE2YEcZLuGqcoiQQOm0OOkHeZ6VMe7bdkg3LM3zdqI9
TdTKQAWVCw6vQbq8puhE73LlyguMWIBHY6/5SrBzcBv6CYiEHnxjbLSNXMne+52mkwnMXw6zqFPD
RS0PG22RnPz5QfQGAyPAhLVSg4xYkx4u8q2somnXkFnEtcTPEaVO8J3ovfGQhU6yMyz7DWvXM0Qv
B4kK5ZLhqWQz4Oe5HFvbfRkFOJ5sdoqTaVbOq41CXGNAFfV4gnwTwl23ig1JzpDhNC90xVJySCIQ
jaaVgprQFfVqWUVnCkiY9dqZTqjeFHm4uD6aZYWxQV7ejUnr3xtgkklYS0xs6LXrGiunY43FR07d
qxoyWAcWMLDa1OwcljmXJAX/0UwQcL1qodhBxlhqdV3P8rbG7cGaApxj40L1+xwBZV+5Zsb4DAD8
1taxuCoQ5p3zAZb+SOYaMI10fEpIdMSb5dnla+sQGHfRl3NAFHesEi5SRhqQobteb72kSM31IJy4
hPri5AOgI3CgRudu+EG1/dTEYB476QAYCvy5TI5EqmebeF7+j5iCPt6YHSPedZwhEx9R04b2CV1E
B3PE0YLdmJq+NdO8Jqgm5RcnddRsNYsw5ERNKR9ooHnGRJHPcdrEC81BpAvd7tkEWETz0/LWnUfi
17qK4KrrloNbmLriy5QPxa7N+mw/jFRXZqF4IsHW95u09oenPitfg5bzI2lm4iVUpZNt2mkJWVqu
XbQAUC7mmYvPpmPcQYNxjhYbx23hjNk+RgVer0OvL489ETtvmsixN3eyqA3t0rZXvLbFzunD9oaT
aHiepAnySXHo98u6e66JRHsml9w5mprVqF/OdnUalbSteyLg3bnUREuUathZc1Id4bdxaqkDZ0Xt
FNxWTjs8mRY5djR+mzeva4Hcu5ywhMXpedPWMztA31jds53TUJKyFFdkNABwiV1Wkz6uw41Dlzrk
n10wHI0384505NpYoJP4l705y/em1lyVaiY5jtPhysvc+YD6Rl5IIenK2YzhVzpattC0Yrn0poAG
UGXLzxgowrOlaLOAGI3OiSXai2wK6rOfcOFQKkz72rS9dRPW4xMCCo73asr24dIBQt8grqqC/lCQ
cUxGyjB/D3lL520WzuKl8KubUQfiC6ETHLdNLyGW2gWCpVJ0LS5/aW0shfPyrbW7BHiFyE5b+vDL
PXAUccPLq6qX9d0sCrUhska8elIDKm4rZgg5k/7tMGZ0RpbDa6ZNDvCpduWtWbfcmSanFPnYi0Wd
1HAdEns6FUxaSP5pFX0dB7ANjVV+XRlMpzkBC6lHumsfjyFsDQqJpIZZqgdjunQTOh5ON8nbj45P
7fD44GAt1z7sOULhOAWDm8sOpUtBVaKOOA+xj6xraQ8YicFlwMwRrGk4cumXRt6cwd4sBA0hlabf
25CAs5nXrV7rKaEYUQv0N0zoXplCF3dSIJwkkaKIFkirh/4dyKIc4NJBxOMWJ8osyQLkF6H2sWni
zLyCSLFowcWES9LaMUmaG0h/iXIeQfCXltrWUGbX8DsA1xaANyl4zJbGF1IMJsV0BMH+yc+z49Io
83ol3wGMkMdo9tNjDTBrFdtteTSW5go+WJY1TvTEYSydmiUXZRVSahBSNWf8TZVNs0fOLHGOxcd/
9G8+Nkld0Lutm9Qlzc74ZprzUi4HBrevrCiWZIcs849HkxylnXBpDdWNFd+ZVlmfRWMXG4xt4Tns
O/m5seihkXlCTw3Rf31WGNGuR5eTFpECPYu7YXdfcbo2rzqh2GlNGZ1VwDrbqJRLmHrk0prQh4EB
FYOFy7aileNTnvcEK5yX51m2yzKM3bEjLLWkIxllATVv0fLH2USnU4YI7yFdut7UJcsuwAHt1Qp5
JNx56L4OkvSF1IqT64DU0Z3VLs8PyDMYZvQhS5+fEy/dr4/yNozokMKIK+4qNdJFIotu4yMiffjY
G6yeFvAQJul1wJJP34km6mh47nWQGB5bhYrCs4woQ+RU2A+qJWQgqqCj+mTMHl2Ow+vUz60H4UM1
zAZuJOAOgsdKsz5Dp67Pnk0RWy33IKU8fOmQSotdOzcU58piNSMs7GlSlMmioD9nNqX9QH4riy3r
2GeYluIF4x3ZHMgS1h8twbGnaRkChrxI6lQRUUH52bGaiDXHnGK3pN3uZKMpTnoOOxUvNjQqhy5o
U/JSTObYvJa2QYNa0TN2spijQk/h7IBK2dg0l7ds9jw8H8usDrgadI4I92zc5JlT/URgnF0t5wly
Ti906+iblqbNowio2o1Z0bIYu5GLabK8pSPvUUEO2bPpj4IznsOzZpjxnVb0y+xSV9mxdj15oURJ
E3FZKrF52tu2cIpr+N8gw/3Mo+sFFdiREftDSsuEd7KlO42Va4k2s/AnymD4FiyBlT1fnVjFghc3
iziEEBkivgCZpOSQ3Vwe85qXLBNZeg0a+HUcPa4aqcbO0Q5TXpWx4Br0pclpaFTyM1VJ7q4GTcLH
CsZYRN0yeNkVYSIssookoaemiakgp3HajAM3fApx3RU2LfWPf/x4MacqZ4sxCPp79xR7qmBTOdZz
r2/gWU+7Ks0zMo0aXuiMqjIJPBYZFArJNVZMhFmzl82Xwp85kalgAi1ffB/cufGJV+IA+9EoDsiP
c2Fj36mlCpi05EhGMuWwp5HAL1ak9OYQqUL3hbCoFNQXxWxPQ2U7eGRsrAqCuC76uP+hjv7PqPJ3
o0q8A+j+/2+Bw3VRvqVN9fanUeUff+jHqDJyP8H3s7BOIzFGivVTRAX8xE+MCv2AM8zid15Uuz8y
KhhI8m8WzAVWKkaYP/IpHOcTEl8UNmjMMIR5QfjvzCmRt//5EGKhnUAYhlmXb4Ck9Fd5WDsWYa19
S164vaE3jlvuyIrq0dj34a2X1mlDel5i1KuewZS3LVp/MJjSePlXlG520620QTIkAZAV8GoSAgyn
fRgmWZ5CjhX5TU+g7OvYZsELQPD6IrWS8tSr3CbjrKDFbGZZdUF1z7mhiMZNP+a0coQ0mpea9KTL
cWI72FeTtScXly15Tm3BWF+10Qv1jRMeQnOBarLD+J9HpYfwZrK9gJCWLD0zvundreOP4CKiRITZ
29gb6WeW9K46NG0DZEJ0HBnOvUdqFEersjLd9WACiddUMBy31BVWVqRlu1CWs7gi54ifm+qO5jLr
aO7GyFV9pPzbqpFLWHuN5CIsV8RpI5Ha0K+v4qvQnpGQ4AXhespVNlWDkuuYIYraDONIf9hKY8t8
VzTn1Lwt0syjPVLUnTdjZ8qbuFhXQzuD3fWH2iFxkQS+aq37yI1xb+NoQTDn5aQ1rQsf9Cp5q4mw
8Xauwnxo5vzrHE9T50E8rkiK3owolGkH2u6YQE7UcXvFoNA4mqpub0zIt6sZ9Cm6C7dd5V1aH6Hi
jHSLhX1fGP6QccAz59Vo1erWKpW38yMxvQUiL7b0CsnZLaYUrHEnd2NYFeeWJsG+6dzq2DT9sC/q
UfYrWRP4WY7lsHQ/18GQMuqqwDs7fppc46KrIaKWeoN7q9gA5XBWuZ80aAij+LatVPVMy6NniYuB
p8/GKK5hdD8WTZXcOonsblQ6BrelKMaXtAr1JokYrLQi1bc8D81uGpvsqWSbIy+umZ6LVNCFJydv
GeHa8QadT3AVESX2lArtHHTqG9cGY5h+1bVGtBuD1jnHflzuYYlk88YKoDo/IXLzVkFc+o/St+r7
btIFeYlximfHy6WjSWxuA73GcDEf69b2fcqhrtoO+KqOSs/tXpW448AoOqdoXlZvS3jqgaBYumAh
KYIgE4u2/G4pTtUEls+eXiWQJbaF3QDTtWzvps3m4Ngq7yGXwabLB5eGs6ODszUJ4L0Ef5VL2PYw
Xg/YYU+W1g2W/GhY9fnEvR7Krr1NS79+ajtd78eYc4my02dLcsLuyzC84E4TzCwcl2gMAWxlKvUt
YM/0onZ1+5BYzvx5cGYiyyKl7fe8ac2TMdf0m6V08ICSwraDSfVtCVI6WJ4ptymRCNzBIOd4Gg6f
TT8vn6dizp4d1Wce442weJZGHW1UwRvmGz0GJqq7bcQIeken9MQu7q+rMCv3eetM1zUyzgulu4i0
xalA08SfNa4teKhstuCHycgws5s6zvWFNoTmIEVEF08xNQ/uKV2uMtoAGwjRZJQwVF6rWIFKRTO5
Ckj3Wyc084XXqYvGBM+EjNd+cqkwrnujfczm9j4XRvAVCHlhr0z64cxaFL2+tS3m/CFoc/dUAZIk
q9IVKz/vCJDKkmPkdgFc7VbyagzdPaEdxO21ZvPuDxxoBRHgN04czV+kalq5YvgPmK1S4pQQR/KY
oDpY+3JhRahKTgRRkwiPJ3N4WVpUNdjodVyQdjoztJ7XaCEuCGtP3jrgE99KZUNoGuXZHmK19Xyl
yawZnM92SnPdwWQTrrRS05mjwdKI8VFh9b2NE7dA7sVcQhs7EOwLDYcM39si7zrJRMuKtuWgraux
y5bjZJzR/0grleuDnfb6rlFuF5J5rJz7sY/DL4WqiHIfsoGqLixVtKVjMt25Rhyem7H23gYw76fI
j1t/mfqwzg0mVWli1THnlzDtOLYTqfxRKU6W0V2RQD0Q3zU4agN4iFjGLkuPTRWOyDAmzsz0zJqr
LqOWjpTHUMLUmK3C+s5S/nRMDAYM/KVk0eRxd/QKQsp6xqFno7ezdRSK8N0ls+x7Y7hfMyFtEubG
rl9PEqoxQbJb2eYGL7lRXCqdhpeRUxRnzNl+vsrn99S06RyazIVcrR8bs73XcjbXoYXguY45zGaD
n+4yXK5Es8/RrSTqfmsQmgqguFMd/en0qgSpzQAti+mJtNZzxrFunyce+Z8yeM+hQdxJWurrVJbN
AzIKVpC0FRcqJ4sH5LFXXnqNRXJrV4+XTW2iX1Aaoaxf+T3zdqu55cmtNrUZqZtsatqvUneGSV6a
VVL2uOETom33gm84bWwlsCl6whOrsvCqmyo2vF1pw7u26t5emx0E56kzs7PRJgEGhLrZ94MmtWHQ
/YvdgjotwwZqV1C89p31JV9wTpwJ5vOoqmRY+chxIHhLcjloI250RTTR5Ojuu0WiyXaA0H2fgzXY
jq4Cv55gsnFDuoVOa8T38H26K98MiLmJHAadHdZG8O0OvNcZ8P3KRXO/NtrUOKrh1GZuuvZq9aU1
EQhITYMK/13xtQohH0+zyX0Nw9c0LL+1RdYdHYPt3gzAaEiP/xWjVmU+4fkktvQMdvPS3YyZZe/s
PrPOszDyd0BznMbKDzY8ZF5Y9uVt3pfOhd3l2U70oN4GCpLtIMvoQEQvwH9N5YWf0dsXdjqesqph
NFRqRtS9ZRgbE5E4XqNmhBnT1e+9p0iJxq2SMSleDzCKD0glGft5l7OrxKFGK8DkMrJ3jeW9S1Pc
DgO4NFym+Zr++54l2lhNjoGQwJ1WwJgzED4zFUZpEnBtNleBaG8DE5l+J/ezqiDsVrSZzLS+Q+1C
mGQzJzuMHOFK4vMlkYrgXhciPQeyZEdK96VTGcYd0UJqX/pDdHCnPGGgUt2iEAGcnaW7nqzH1dwY
9dovp9toHKwNQ7Vy3/WiwVIqahjBTbjyUjKnauQLLMKBc22g5F6xtgcPCDOYBeYx6cae9Y1sAlI3
aK3ClB2qlZ0Jj42sSNkPnAEYgxW9Z9UkMRHy+CHIOPh6rG99g0jgqJ9TTmeDtTYjMRx11UaHvE4M
Elzn8KLqp1vgFYuI5A8d23/OUr87S1nWAqz9v89Sl9k7VIK3+k9nqT/+0I+zVGh/QngYsbyDhv44
Gv1L9hmZn1x0bBFkM/Z0z/VRL/5P3l/4Cdc+wkHi64EjgHP513nKtT4ROwRLCHss87cQkfm/IRf/
lYFhgwdAXc1cFluCi3t/EYb+JOdmi0SMUnbWqaYp18v1iM5YH1qPXgiDgRqzZJNOQOnzwjLUY6Yh
FzGISQXbViS8N7KfattCJQHXg7yw3J+BhgHDcvNTYkv2Tca0BaKpukPj+NOVvvljZPazOnz5Zj8N
0oh65wtDUGUOhYODId+fv3nYDarEhNeeGFDoOyutjbWnaPBNY2DSJJnYif/5A53wFz06Hwm/DE6L
Ry/S524uotafLpaBPlsYQ5OcfD86E/hKNEc5gl7Y46pPJAchaciD1ZrM3sE6SL0e3DFwD5E/jPHO
SwgzOMYB2s7VzLaCRsiPh3lv92TqhHWGPqqpifEFBmM9lLbVz3s3rptT3i00uIQ03HFlFUuZIVtZ
zWsP0in9NlVzrQ1/1HflzBDYtmbvjdAhjn65DPmoKI3HZNsGcV5tlAeNGVyiQYHjc0fkuuq7Ydjh
z5wuJx91ZYsEUq6VU3pvrYNeboKUAYquJ06nDZuCjJ8km5ItgwiVbK3lm5upW3IyThP7waLVPq+y
oOO3gfKXL0ZKkFfiK76GtrNQkxFnixd7VLDnffKv02udVnyjaPKc4zRbqX5sketiz5YGI1k7T60O
CxJIjSuM+4GxI13bF59tGpvpRd92PH94HOa1YYNRv5vbmualU9r6WYSWNl4du+fKZR2ARkqzRjdH
dgHUsiP4zxncP5XWqhQj/1YMBd+O4CvEp3qWFIQGKPh0GSR1/qoh7icl9cXh98PV9N5ylcRPw+RH
T+PQ8sfpz5PaITP/Fqs0f7XZSS5SNrFZrny377vPKYpNcXBnwpK3XEdnWHvZklWbGSU9P+0xub2f
5obbOi5o1BNWyTK9mJdbEiwXJyKkgftHxsEpksZkIQbrjcU4MKrLlGbDrUFrgdg+zcu7qBVCRlCZ
BZOJWHg60kjt6DuAIAk2zWiXW7aIZFN60lp0Nnp6YILfXxleRJJhlZO6w1FkQCiY997lNCX+k8HR
/0qNorwhSil5o6LNDo1BwbXO7Dp4q5NifBaOmWuGZzyyqWL6P6qxD9dpDmFnXRHVN9E48T1mmwSp
PxnQEvpbO5sNf+ONAY8NaQdcXpVVfntt9trDe+fRx8ErOkjH4vTohunsbHKeSPtdVZp7lznCVd+n
nK7LC/+zyr9jxtd3WWXSzPfxq3F24hnp6CUP67SJrAc009yesjCkvzJixb1lQFlWyCYb8cKV4eUi
kZmXshCNinedaYjucxd7+g6ZOS+CMQdc4MzGZbwv6MmePJSBYhXTZDkkY878MY9tfQOaWB4GslL0
2SFVMCEQbOBTyGPPZ6hSnRFtkb1zXQhjpaz+OEGQV2y3D8U8G8aTMQSzPGP2MNqbSaO52pUUQOpx
rtQUPWYuBc5dPOYM4pE/0Z8ZHec4E1k9ruap4lq2aHIzAr4VI5QoSrgQAuXLgTYEGnSXVeX/s/dm
O3IjWZf1E/ED5wFo9AXps4d7zJJCN0SEBs6D0Yzj0/diZBX+lJSQ/gT6slGJghIpieFO0uzYOXuv
TR6PQDYfvT/IxaRx48gz4z12h/WlUB1NeI5WjJ9ZzBuT0k1DUYxdJ3U/TaXfm7d5zKCEwZZRNF88
azSuqevnOGLW4PJQKxJOU16cdPnnzugYboekR6mvFkad4iPdNWkQfxkvTnfbVHXtcozjYBNsvZKI
ra1Z4DEOUSHkJyk87rkqO+OaK1TcH/0+FsU3x6tNjir2LBLyr/TBNG8r9p9F0CFnPn2Ma9Mndq5p
XF0/pqZFcwooJfmTGnwTJMoLs5Is8a81NsRPztDHazbXowcoZ4yMqumfEZlrWxQhKb25VkZWn6RH
qwxi9OMEaoRVhgOZ5iQ9qtSrnAMZjO7KFcmFln3kwNvLnd06bp0jCprjmkWmObatr3+QNKciq9I/
azXHPVUz6CjmGmtQOk7+gSCb5K2UsfdtSgDYE+hc3xLccNNz9J63RdlN96DQk8+ONdTbik1qg4rN
evBFXH827LTamZyYYgh7FaEFyuvugoT0MK8tiLUifbO8cLAun81cehyIpdotlKihNkwAW4jbIoBo
bG+HcqluHESt256p6D3Levs5D/r0cbDLu9HTp3zfCWJVxEz6hZ43NGGyJntMpFs+Q8OSya5TNYI2
NrBNWYjlVGpBscMfkYWDGOt1aOqx7A1W88Sm036qnapNN/ki652f6c3H1HXXr5b0CzKBnZ6S2yOc
vnURJibZUBH+5MnvWUfWeol26GCusLSR6f+VJCrP3qS6U5PfM1MObGRnDmchq2bvl2IGiVxazXGN
yNoljnFPOd7udXyuG9I82k8M/9qRXWpwjzW66mE7V15/FcqOH4M2dfeaXAqiVbDB009bfEy2rnvV
UiXOLNjzAbrEfBw1I8ApXozbWXYkUyHViEQ/58x2pfs0ZMPyVdfL/Bz4wXLmeBz8KUziJ28e9QmY
MP5nsBhBlv+5Ny6ayvJJbmUwptruUNSotfXRYhOyNQaliCabc8xb/gfL7k9Wnverrg1+bEPESwCx
+7EqsuMl9dLRCU6c6dsX1PQsDK0yqTF+X38xQ/ip4POAwazIQao9ExbZj9cZUsTeMkjik12sFYan
d6zZq2LCmWIWjH9/MTz/iNwokLFf/aR1MniHtYQi8PTe8mnWybZkEhppWR9sf3+pXwtZbFeILqjF
dcznzk+FrEgCryXWkTwbdzau9ToxdSBMoLdRzVmuCIR/fT2DEY3BY0JMhvMzSgLsHq9tWTmnZUrj
D39tQTXJFRltBkk1IjMo/X/4On/SDfKM8OGwVLKp2Ny8n4v1uUpsFXTKPqFHoLoiMYLihwWVHbie
CE/FUcGfirRq4Ne6lrN9/P5D//qQ+g4RCxA74IKYv1hJm9oW+lSiuOr7bM0GYOg6GeOfYKj/eBWM
6wH0zdXZ9tNTU8bmWMeZdE8JY/0DPlSUVP4fQRH/dBUOlD5tmwDP4M+vuassUzganwUBsr9xM9QH
7x3Q339j//BYMvmzcOdx2lmtej++boWoBKNqoCZmjNQDvAAPxTBjktvOsTKuqp2G5Q9Hul/XL9Z0
1jA+Fng3LvvjJetsiOexdO0T5lv3k4Es4rToA6VID45oW6NGoX8jFx6R33/UX1cWKAABI08+LbOu
nz8qcNlMX1qiG4uetztuWCeVO/ibJUf/8/tL/cNH5OEAbEANjhP858XSw/XBpSoT7cI6La+M5rzQ
R3opbR6YYj3BTetT8/uL/tPnAwDkA39z/gFQPaCostLANU6lK4j/qWzrWOp+uueg88c3/R0s+OO5
PKA7ATbF9gJvjan58SY2qd/5OuvJaekkcofcqByQcp5ePrTD0l0bzGaMeGbK5GmkrhupteR1ELgL
djYCRw4XjfOKyEt+Ba1jUXUudZne+YXb/omF+usTjuTRgkjEiuTSoFnfs78d52uGlxmSep7wyuJC
WYxAJp809kswtjxqeUBZ//s7Yfz67q4cW+pKskkQc/8MnE5K+iUxe9xJ8zVq3cm3OD+Q94LyvzPY
MtM2Xp/3PDOuoi/FCyKRxdhYWTA9CGmKkiy4fhE7qiRUFGgf083vf8B/+k5YKd+TR7h3P0NodMHY
fPB566vFp+jWnfyzkWjWCZR5naE6oc/6+wv+8my6VrC+DbRyeEQxLv14E0Qm16KfjMzBjol1RF+a
h7OoeUynltP4v78YfSMYAeCxf03c8RdyvxJBxO4EYfEur3GmoZPllOPoLaek31/sl1vNJ/NXip1u
rTvez3y+qtCMVsb6TEKyw8EyyRRPFi8ip8TfX8j8SRNhQpWw3LV4cPhwMDh/epDJgM4mt/VGKogu
lXc6Z7g+0nypgPTBOpPnNh/ohNgJErt0TCvSsFrP6kJRrttgI6aHNCvoE2gjh6VIGsg+F6/rDrrm
0sqi62XtdFD2HM9FweH4Pbhd1diAqn+7EL+DnmFXsK9ZSDbXp/Nvb2RGIm3rVVKezAWX70j+xhmd
abZP9PlfV11cimcAHIdJS+8XAiwGBVMNE+K7DlELgraczw8fNdhCUW/Oa5r4n/qH6+71t4URYQzr
IXwK/p/J8S93qV4qizm1Y59cMdnfYP4Op86Ogw/vDRHXI/9pI5bSeW6myfzDS2b+/IjYXBmYjmtx
ZRNbnINE6O/frF3GKrOBXp4M/JjVgoXKd8F6zjg4LGQFE4NOpPYF06FGMp0KkoY30OqS7GCqmTEp
IYTzg95XdBGXYu3XCAJnOFj0DPTDdw1bV7kyx4tlZHeemrWav2nMnENAPm5O49K3GN7lcvkAwYnt
TmMz2M8KEsZp6OaWKakrpztnnGiNybig78fclY0+E0OykohGs7gQSogIRzeK6n6k23DtXKXtJztz
74gJ0JgUeQQk08XGJal7mPfIPs11Ukw9pw/C1O7aG1XYaFi8EtrqpgG2xQF6yU6ozo0ISarTM7w1
UoF3tBeEPNH71gcMs9aS1w3vDMkVC6J8ozS+jh0Z9je5hkI9CqZ2bYZiVUvvhnni154mlubokrTM
VKojx/kAwpxTUS0W/usivP8Un0PBmH8XwDYxQ9HyrqU19JLvdMuxJxZGQkpkOHdTUByJwZkeWrKy
0ztooiV5qokY1L20JDfEbAnb2TZG1RYPzaKzX3S9MsQOqOb0UJCTcZO4blM8eK0hv5I/z6fAlOgs
3yy37u1LJ4y1FTUSCxoivuYP8tGdVwcTEQRyI7AD9Bu5fTOstjs6GrgjmcCpYtq5LWOsDX0QOleM
pmiE+9XsWtvBivkbGRbHxhv+x/ooprzXHqcm49KiWNi1Ar22aeGkpSXN23ocHPVgZGQQbwoel/SO
8yoacmP2MMNp0E2Ow9BJcsIRlWrR0taIuF1zxcguaN1PdT1wkDC9MfNu7CE2xmOK7DpmXzWG7Np0
JT0tv+3lsp9KzrDM3AK6jEmvIwkxaqcrUcI7PGBwxsgz1bKOveG9DqBnz9OHpJxWQ+o29M2wR2Ey
IQxuIiSN9OTpO0O5+A7DyHT3VwvOKXt+GCsFoGDnpvOaxWkab2UvmXX+9Vq5JmsLWfXWcfSgM7zW
MK/JbnbIujAmI80OdHvpzZvMDfuocx2eIuGv+ti0dPheTbn2zK1c9m9zBo5gN2X04f8azZAO9Ro7
1lpIJDa1nd949mtl5GsntqM9H7Zwrw+YO+jAv29/Hvq47i6ld+XdOB7ziLDQsynf4SrT5bnC5o+g
rdWYNJSzzRdrgwaxdjl4m+xe1oIfxNDpneza0pRkxaK5+NxPnqVhU/WconjwGwD3F2cqwUnkeY1i
DTDE/M3XmGRsc1+Y9v1stHSB05naGIWPMXoV+zFjgLQJU9oVPCs205yCN1hZ3kcK84LgQadTGO7C
MhuYYYdxvFT05rXSyU9lJ+nWzyVNSZTZ9eLTkkD8dqp0faLVRodc+TTIln7Ix792/P83J/3jnJS3
5m81yy9QrUtW199ko34UnRrvf+q/g1IgOP7qK2QcahGH8Dc+TuD9j0kPBkLN+yyU3sX/NygN/gd6
jIWTjp4QRzfUpf8VntoWVB0AWMCYMbeiGv13g1JoMT/u3yTgcQgmvoMDw4oyfY9z/FtxYmHaqAAJ
6+da15pU9LhfXG2DeyeGVmBM7bawLWTMszW03W4Cjg3woFUWqb8lPp1qyWrmTLO8IOi2gwbvbL58
nJbStj8YAdXVZkRmgk8rea4mHCZZ4jofB8xCFyz+6m4B4BfvsiYHTN8QAnZJ0D3a0eBOQYvELyX0
ReX12ctR3leTc192ynrTRvzeZ6ZRE0QG11Q3Qw4Q4Nkq4t67kcsq7ulLd0SFYFdW/zV/H96acmI2
1ughPs7dMmPjXQo5b6xOt6LUs/oXWP0js6YecsylsDI8E6KDtb0ruLePECIqN7LMuinAJcbZs5HO
RNoy/1qiLstpr0I6ws+DSfHRtXvzKD2V7s0JfS51+TbzspV8IzKCRWjr76FvPc3I8e/cnAnmgd9i
XXBhxxWgD0wFCoJ+F3Y2ScZIT16nwp5CX8+rEf+Wx0YBjGALiiuYogGF/YZGpXC2C8fMB0MvncsQ
MI8yVO8ZSFwCwakf5eaHBWnNY+s58VOnZtM/drGytE0uW6fELmKzMnsoHRHwdulWgxOHltXz+A7a
IRREVZ/coEE03HoMwnuEuWtlEzMbnufxrHqVIO1J2nTrZe7yIOrEzvR9nDCdKQzIB6qjW2SqEdrl
uNQbmkdDStyzyHf+HMcHu6nMT+1i4QBbgJ09BaVX2qFKRi872Jrulx+yDgj+M4gPUFTbnj120rak
PwdS7pmNzLo8Ymupid3LSyczXhOJKJ87VxqhA1J7W0k7MjEpXRcHxd2kx/XWDWrjSO+aYPbY3eLv
L6OiaMYcAc+qVWpEhQUlUKAqlfTDNTePEHPHBHxBqDnueJ+4H0QwxYTz3zGPSd9dnNknI31cQi9r
rrZYBAzxYo8zKj55Rb2rqUyfNS29n8BfhR2X2SULwtZqmF8MfVx2jBDiXTzMj3TT5VHgFN3iHM9v
RKXpx9axi52KhXkKwFmGBeXsVmpQpSt7yk42raTd6Dd4+st5OeqCV9N0S/M5mM3PtfIhahjowfJU
aZFNUviuqT2lTsC58iNV2VtHNXFCk5WcBZMJ1IwVkYs4UxmfRdJu+529tHw/GriOCsFQIrRAC1sM
x1GSpt8cjBRYK4FUMH2AVI4+ObA7EAfwxzDP9nNyQ2g6JGxgSXscc48q02RoNJkRMmaII7uDQ8dP
n59zZ9Y6Bo+qPSLw6L/hYJk3fmrx5fCyHUQ7bAqPDbJOFuBTQhzr0XkUVvlQ+NnNYsTUpb0OM2h5
ypDWNboMTl4yPsgAS8xSmRtoEdsE2kGXEF3oD/azFGLvz9MlBzuCg7Wfdl1bqu0QL2BIY/uDazG2
J4Veboyq/FbaWNDMenQ3tHv6x0yDNC0MIwoUlhzMySyCmX+x2wrpdjUxSSLYMoTebd/rAF221dTV
DEeR2tEQAXzL/XD31D0y0tKgP/hd+WXx0AVS5Acnl+Xy1HdMzIgfzK9poHLsJiA9eSuM+yQV90Mu
t5rPh1qa+jr5dv5arqtZ0aMfRnoutXPbmvZDZgr31LQqjbhhlDTwsl88kX7SNUk5Y07fU1UZh8ST
HFEyUYZYa8k1YHB56ufM2kqW9Xtljbj0Fjc4Frn3ELvdPWNwfccy4Z+bXBu9SBau+si60m/MwYuH
sLVUfs1NdN1CFWqvc6N2eiN6JlpO+mBNU3DpJh11g6Y2dl69YA01I0Zyt/NU7QihT0NiajwS2eSD
JHSab2i1jev5DsSExY/X2K+pnWFHTtkdBJmRhUHEYK6eyrpwd2a1xI9jMV5aTXTRZKj8GVnLs4Mb
Iiy14RUt+yc3gXPSOy7PcY+foUTfm5rjDivZEeXoPjDzmG9R2FfTSMR+9LsvtTM7W6db5EFX5lNL
wBoPcMEko0rL4eyIUb+mhvXQB+1NKdMPbmHibsX0rjdI/Fhpt64WfLaDkdEr6uFiXUtbzb/zpbWX
WT49TNy6KmwHklRYRv3PRZwYn0o8KJvO8lYRtM2J1Rsu3jxsB1GcOB2rnTMI89yB0wnF0GaMzYMm
jYq59Pfl1C/HtFEH1eanIYuLPS6sLEqgKTKq1HZsZmW0xIEX+iMW17Cxe/sLEmy1miU1/4oM075P
q9Uo6HXiAolEi+ZxaLZQnNI3kt7sCCXzzZQJ9oSxfDbs4VDDkgmGhY01D4Kt2anHgT6oyLzqyzDV
pF3On3KvKLcDnwfhQFNEYKOz8zBjie4qY2fDAzAjLIrLdcK2icc7Fu2m5xR2djIn2SGXn0PZJ9ZL
3PTtA92jog41hrPt1i9YmYbKqu8SbZAQZDqsvIp9rYVpRuY9/EnDMNpd3bf9jYnnFpWHyeGlRwYZ
W9hptHHdnjHyN24Qar5zHXUCDxBr1Ld60g7Txp5LG+TMvOT9Q51r/jGQxXKaBuvZnvT2jcgOLTnE
FdqIneONWBet0iDDxbYbXNHss+Z2UMGXShvujNTLImWP6kE69d1YaxoHSO2eiPf+toALLDur2/WT
25zAP330JTrTKStOpob4hcblsDHx6n9mebUPozHHr/lidFt0UN2RtFlzmzdDunex+YW+j8C3QsMf
ZXJ4CRKiAWrd1y4JaqUPLcCtELa5/93twTT1jPGRe1rlK3TR+dEbNYQkvf9iFU6L1L/yPmBHzDZa
7OqR6aX5E8ZlHT3FKlL1YDVb1tRsJnt9ibhheQh2B9Mk82/ea368hBPMtsq/tl3xNuua9xAE9fDR
ksNWZxJ/xSDobGZo7GhVWgPjfdYhEV7azg5bvSvPclkajKS9TY1QJxfDLA+qwJkDAAEVbx80D4gj
BDgDP+3vYVz5h8VzxUdtCQ6Ey09Pg4R+bQRZgKAcns4NhLevKNC/sDqXO4FkccMZrn/OcuPs1law
b4Nu3jiIvLYxc/oLXBR3o0z8t6lj0n7RmtxEaUHmCml+4iY35BKWSs43lT0Gh7ExJug14kuZEJjZ
T2UG26UdjEcWSIlgrLfwzrhqTMu9XSfoKiq7YPOSWv0iGF2eE3dG1k0t+EEfsVfgcC99RA32bD1W
qWW80VBx3+yshuG0qIQAslTghiwpGHq+c5OwQrROoGXsajh5/aKhcdc3tWXexhxUcJHgNYJ6CCdg
U1F5RCk4xySNqtigL3nu0EjsimpIHjEi0cu6UGhFFRb7LliOrjl+ZYzl7gVOyk3FvGzb46JFnNKY
4TI5QcgmueeunZzcViFMqnZTNk2Oi77/PCgbxuzS9mENExKqbBOHXSzY/4oGjmONDTZuVYjOrTxY
CA3CtMuHU62P27izrnmaW8iECCYvW9c/Z2mFjFAxbyq8AJlZuisH0T0ADLf3uvHWl9iaFHoIspnj
Z7pOVVgKcxNrtrXBc04UkNOFPqHtDG/neusJAP01z10F+ShksGZESKPbKLOHDfoiwXKCaRYB5QCg
AvbWUqSfx4DAXgr8ne7zFcOMeJ4a2ErkxKIMyqrz6GbzhkA4RHQTpSHaNiA3ideyJ5YNrhP7IUBc
sofv86Ws+2dUNcAD3eVeVZxTTOXgTEUHCWRJbVp7TkOrdbqL1k0DVmfN/MDQDWdIWVXPE3amiF4m
W92s2QynOjggDdqQlIFqaOYNnbVqea5EiyIKnVaUNXH2teiMjTF5y/2CeHM7lTg9dHKF3MmPnz2j
vBFpb187O1BRL+rvFL/YjlO5NfKliVINq81kD0gdZQrPv6+eOzvPNqXdJzth18HWtil2zNWZNWt5
eQFouAa7FFiUdEdcXT9+02VHPA3x0vt0LKZ7MSOFDKRrRHPpUfUYbXCrt/m1nub+aupNhMGPSGjZ
rT0Tfb6akO800iIJrWssYGcDA3jsSTdMfb82nDcggL2Y/vKatO7eM2R/wzF35ssoUNYsx9gvhi2q
tH2Zftd8QSyiK/UbQ+btQRTdHfnVQNZQrwep8CPEC/qubTneIqaz9vA092bjGHSr8rOP2II6QT/p
hf+M9xemfra8Tl7/Je6Tt6YpeH4a675XF6+Jn5thUZif6+SzpgEf6XG1Y69GW295N0vgf/LR3ndB
0OwLNscQpCBgSUzr2Kl048a22/t8pDrTZK5Hql9AfhWgX65F3IyUZ9odvCsE9UU1LWwJeczHZScQ
SA/adDf7BAB2PMGf5y79ZgE6C614xHtgmbILRxuKHV6s6qVscpKdssyoSC80iU2ZGqukwGs6b2Om
XX0/Iqsk8nUSEaDJYp9nWtJFrQl4JWoKhr4mJj64lYPDIacVz2PvlzQ60+FIVV0cAy+t93ZQ27t2
XpLzqPfurqv7p7mDaCaa4Dbw+/yuzjTju5PJ/rykmXsC09cdzHIuTj1guJ0z2t2TXc/kbnTmK2f4
/FLghIviRL9dlmTALd8kNxjwrKhHwX6hZQy/bZmmvdXA9MkHTksDFNCdYqqx6QDUxFaN5qu27E2C
bjCsBPO6TKpkQ29DY7ylA+skedZtc2trpmV86yIThuY/v0FLDMLK9BDtlnxjFLWXuie0psvnI3Fe
yBbH4Yr8jrJCpghRi+AzfN9sI3wP3WeVIsptnZoyqFsw2/HX46Gjncghy50o9zj170gPIIdpMiNm
KPkuhfJ4pG48ehVekrKsht2aBrBlNZ+59U69LQH65KR0cZjyH/pcs/cchem4WFP+MhRBsOJb9OLC
Vs0uNHJauM4yOBNWgu2NKLWNGXtOSHp2pNHyDhvDFGcPUxHMmDI7yMI2oq5rcxKkpH5WhVAn2Vjf
xQLSEhlWuJ4tzCW7Gqzu2wnqzF3ecRubAihKUICjLcsx0lCVhW6TqU2Bnvs82vldZiJuxEZ6SVzv
Q+MHck99LbDc8PjLadrVho4BmX5HqRzOMgSFrRQ4/iqEmwgf1belaVESqstM/z7s5pgOt4UmWHDO
Mi280RAgwlGlfDwYE5AlIrTFrMqOHh9SYoy2AEAcipb5NPKmRv1KhtN7xRrpGB0My+Ft8PI30Fpk
Y4o7aDvTMZOzueEIeWaJ/kDSRo1HbNpy1OJJpssfqUGOIW+DfiWw29z700gbZWHTpeeLatt4mHPt
iEl4uwxuEQkBZpKDzlJ/FLZG22QcR39n0mNm7Xww5wSbYTKoLY5ATl7+GCUdx0GFU2xZMOXREdgY
cTaeUmBroWPXb7Vqgvs80biRvrMXo0g3KA6XZxQVd94C1n1qDRNsjL4jgtgL7a7D00mhrMEW8maw
zV7+hI32m2+Iq1zMc+G7r3Dt6Yq/KqPa98r/3g2wK2DOz1tyZvNIVsFG5HVk5G2+WcTwvVUE7JVa
8TkVWroVa+tftlqEc7ahqeLTK1nyINnUNb2A1MAHxKpFLk5+16Us0JHsO3dC5mt7tzA3zBP2MbdF
Vkvu8jhwKB/E3PGb2MkRvIPg01uxrfHQdptUecz13XMLDBRSReTmE7ObqSj7HV0cFDhl74TFYniC
HXoW/Q0T5W5vw+0MQiwS3TErBQMQVjWFXcnonIrSWKRoeqnI1ZNmu5XcVT5qz12nFWMXWYzYGgj7
M29hJcw+2+U4iAVmKb4jB9dkR7rwrN/0WGDeZDF5hQIpHUg6Fn+Nm/9v9+v335o1G0L+r/Uv/kJx
wTqXqv/947/Kv/49+das3e8f/mX7Hi9x33/r5odvsi/5o/xF//md/3//43/A8n/sxDPf/X0nXsqM
fwjq+9G09P7n/tuLx36kI8kgecHBfPTecP8Pqz7AfgTciIcXIcd/yQ/88r+0B/1/cCWhLAxMBI2u
5/wr2gMN/h977kg9HVAPBrQ8ywpQL609+b/13GkHCzyusjhW2PguXgIgCvoP78ZSYfl1FMgcJRwQ
6fhl2IgMKDl2OKzQ8Yaz5DMwA4jmuACgt7GsAkAKDGyjUREjP6KLB+F61hA7tEW3mJA5s345x5k3
97wbrQnkSMGx9gCg8VOyyM0paYjXdzY1ZEwm1SKDTNelVoDbBonGA9YMD9grKBh/HBkIrkCrdwS2
h7rl1DgTEzi3hmnEjwlWLh7r9tUK6mWHQhTqCzSK44xgmAU/tampD+Xc0i99NOKl104+VZZBjYjK
8uuQWIm7GwOP6lYf4iTbVn0ydWw1qea8pHowN1h/KLvTc6Mshu+r+bod74QJxCD0En9MrtATUn/X
EHWdPIyJ7qLxKCphkwFa6aymkr7VRkt1yzka9vo7EwhZ3qepK9p6T+sSRQs8PLK75pSVKzYklhJj
9BfLjwA7G0kGWMuNdQ+/Up28Vcuc3A7e3Gwb4FB0iL1ZYP5NhP9pwXGrsSqO05aRM+Bid8FIOk7r
9B1qTS6Gq0fZKKNCT6xDicaBOtxsNmMcD586kpD9oNxXXbXSXn1GucGu7QY/J6/MZb+hKhC2aO9I
5TB5YFoPImmfNZE2A2kY3Hl6ZjMrPunpXIReWaeRhfUlUlnhfNPqKX9ARTPhHJ3EBi9nsEuBgx0V
fMQXwK1sPEwpN5nX1ccsqNUJzMUBuUn5kJZ5cT9MSOHRuiZeVI8CjvroUgDUxymYnzwWuy7UgkC+
OSsIqwJut5k4JR+LxK22+qhIAtFLCe/dpgm6ZCUVMQQuoRnpPpma4IsLbLjkUNjldwN2mtdkYPul
CJj1azD7bBBklmgn8HH8qVmv9ftuRaKOYLI/WGb5lGut+eKCjUwiqItfMtM1Prj4xzf2aNk7tnT7
mHC0pUk9QcOzxm9xLP3Xhe7hNmgbbMdDmqhXWnyYlhkpG+loh0U7ngc7dW7LQpY7a8BFSykUN4eO
YfQRA457gcFsvExm718NrwYJbY7qGOQFODB7DqjyG/kkcdjdWnjfD4VVWWfY7dMV5wpzraR1SCBN
jStwwfyTqNP8hTta7qept84ARMpDX9fttSAs70ubKDeOCHzxTllnLXfCUQMHGwSWOFSMIYxb36Oq
UAybNY22uUZGwMWfO+s+WIA8UFLw2pdTF9O+97PsVHP4vO1pStwMnZV9REYBD8qaR/0CwCO7qLQQ
T33Rj4+kbLUnXFL1ViPn4IWOZv6hG1x1Vk5DCBfN6vykL95i7owqre7QLMdH4vbGvVr0BF1O4O86
MTjfnaETe0RF88cpByhGM/JYF20F+zC+YD2C3Nineji+j7Dq5GgG7Xl29Jm2pkVxavdf+3pEJlDU
5UFH7RbWDicmw5BARrPa25kpBvhlcsUbSNT+rIsx25X2nEVubY/3ecPRMyW399B0vXWPLHf+1DfZ
8gUH4XDPFxLfTihBPtKFN6LBHqsN74naNNWUw7i2831r564A/9UUz0TGlmhzDN4Wbc1K9Yr2K3xf
tV/8ig7CFOvWdnInG/pep+6IVqhNupPzmmgwpODnHPP7YqaMUXT8kjzKHGZoOjyB0xsuaVzdtfQK
r2ZjJp9IUin3ixOIHSRQJAhAwPSLmxX6JVBFcNWYnt3P09CzUcgZB2djlPugnG5L0bcgjnlRkYcn
9mahyVtF8agoXJHhnNqGYwVugCziy6gvPWSYwLNYauh44r1EdGAK23h0ZwZcka60OJLCnb/gfZs4
L2p+l1F05vlBzlK8MS1ksJYXJ/YSxMaiMT/nHJuJH3JQdxLK/GR0uXxIPOVd0V7RzIIhijBpLsSz
rPuAdq+3XAaKw9e26RnTGsb4UGYNHT3eHu+mhojxFTRmPkeIhJxDXTvjifigYR9LY7gOqrNOZmmu
fhshPoyOI+8mhzPADCl7b2VTes/O1r64Qd+8+ar2vs+IfRh2KInRMUi+0oHIV0gbvTTVEs7s9+d5
ks7GM3RFs4+fMwo0SbVuFPkY6rIcXtuKPhXORnylIIM1NBqpLT4Qdq22jYc3ihDILI4cNy++1zb6
I2IkxUc/qV13azdJ9WYlib+vxRRfeiP2z4MPp6AER3NMA5+2dAF0bzbZ3+ioqfKqbD24zf1KXgpj
VtuemPeTaDR1iRU6k9wu6FeXHqfJoe4/+iTHwI+gt8v4jrCMUFpjf98m0r9ZtGD+plt92YdBn7Fd
B3zH53JU2lOaOu6LyBqWnoIBy2rTzwnPGFXrcsSIySTW/QaiX21dyVutWZZgtBV+ORthHjv+3lM0
yXgmxsyKzEDDh2ukTTQ1nv9aIA/f6Zn1igOluWhJ7Tz6NKOR2UzWzQhJiWVwNu8Qr+kRSOXLegNx
3ljGflF9NMx1tgaHmJfeV/kxMRsr7NK6uWsS03r2fDVsJ0+jjSugN2huTiMRde4WLaCJXSuTG62x
Wqy4urz3wO5/UWlXKhD77bLpxyF4NKA3MXSS5k5HT/TkxHlqc15s7bsiFnDqzGEK7suE+AFkm000
6taNH3cjt72ydZQMtEhtdzoFyvS36L3Et7TPTAVpllZwrIR3YPjURrKUM8SRWd61S9neFXMrDvDF
zcNk0QD4P+ydyXLcSNplX+V/AcjcMWMbiIERwZkURWoDY1IS5skx+9P3ATNVlVJOf7X1ps1qkdqk
kcHA6H6/e8+FSWeE06QDfYik8j6xFjAfZyvIFpKU4If90hheSppz9lHePDtt4e2MLLizTJiufD8B
kYl1Sndh8sgDOdRnCQBAZRzdyuwIOCObRry0W/2WNqpsmcVG08kc5q1T83qjyzzm0rTZ0mS5cxux
Nt3LlJf1AAAyY7KsvGxrtZr1B26E4doC+MzGVz1R4VfekIm1mzBiXHTgfVftR3sAA9+zNTJS6V2Y
deHfeNKbeSt46QsLNBfFN0PQbpfoYmiyiClyTpmFJ5XMj04BUIMrm2Be3eATUPacgXcSNcvXsSMx
yHbr3gVlspm0NR1dsZAnhDHIfYJRmIsj8JA2dYICmZuHXPBYwfzCYnpmpQpBzRTTwyiK+KPI6+Kj
bbIGtDEM2CGjpvamyfvgrHOX1UrsREfhNfhIYkAAeB3gAKH8jtExHUbUGuKM2SnrsVgwTpPpwBIz
qC/Y+8XdV6vMvC4gB4mbHauA1dKLM4LmxqWlTk7B9Ja4unWFSLpcBy1CbJCncdjH7XxKKhhkMQv/
Z43KndnuY+wCfx7M9Bpvv+Rb2qcy9+Rn6p5MdA6KZ4Fv4O70StIlejSPi+GBeJkSa9sOQB4bS7+q
hGIPz7jzoZShaY7utiCYjpTNdKbuq+kgaMoMc/qAZrYI57SQ5a7I4o+cFmtP3ZMdslMdtlbB4sYo
UsClqXXVOfaL7BhKzmNPV0OeF9s899ECy4IDU07MAkrkAfxRzQbHXnViam0xf/P3SVwtJ4YON8li
m0+WIjIa+nNdhgJS3V6SdQq1MZNmzwdrq+uFPbhdEjqap41OM+tlMcwZ4RFTQhn4hwAezM3sJnnY
uBV+Ry6/V4P+YvLz0SMsAPeiMaLlhIAtrpKySEGwTTbYG8VrrkvSY9p4RB+7Xoc4251wsYdp09R9
fF2RY98HebbcOIIvl/nFLtV9yT6hUT1iIC6L3+1a/4T+8LOZGmSGiemCuR3sij92bCcR8kE6+Okx
Kzu2dcZMA4/SPk9pB0jegy2q9o2GWpCj+BzyfwhJ/JRZYFe6VsWa5pqNstx3Rsjvd6U4uZiE6CY9
ypnOJZ0puKJpkdz4eZDf//33/ClEsH4UkEP+W3e/fwwHpjihXCAJfFRjUrXAPbKQyV7i+uvff84f
CkrXD8IMv1bOAiVxf+bS5/Wy4ETx4uPQoBsT4rGP7vDef5T2t63KiUqMQcJUfLHL18aL2VFPGmyt
ESXr5pq5WrX7+z/pj6d4ddpBOaGSlz3tz3Xeg+j9pGeXgXu40ldirW6wspUlYRcBXnkRJ+ptHkbO
s6Rv6/2z/18rQ/BfVN3V3/oftaB3feffQtH/R/qRhejDefhr4s1DPfTJ/2xf85/MnL/94G8CUuB+
sIkQuQ4bYeak3KD/ot4gLH1giEDim3Qhad414/GdeuN8IPe3tuURnOG+/resZEPR8R30JCI10hUo
Uv8J9IbMxY+ykgj4FSSIQbNQySvI/v8oKwWiq/ooao2zbbOdIQAJAsJWzrEsdL7jRdZtBa+He0oW
xoNf23pH1VfAitZPtjHeNyyJbnnGuV6Gsu39izwVzHCoH6tCqNZZSAtKAj4gvo8b68LOGRdFwLeB
hldP05DfTibz3nxanYAAtJinZQxkOhskeFmBfrfROTatXZgPfYW7B2sSoA8rLq/taewembjzNvJ6
e7vABv0iDLZEvvURJfib1cDsxMN9twRLf5/V7iplI28zfRvKewq9BtxNfntePIipyLNlfoBWlWLR
qubLZXK9YwlFfJdlGiVD0ejUdwOMiLzW7jbmcBK44G3CAIzdAtSAptx4NEEkq7qwXGihxE40+Cca
zNuXQvkXRWHeNwILn9UH8qrMgQxFcwkyGp5j7FMakic5ZV6tH+170ZQhFwx9O2APNm2cT5sU9Cjs
Q2TrivWV7rH1eY7hncoM8T2qMQANNrbT2Yzxy8yQ3KExdnMMKEE/0BvTbqcleeJJYQImcNzjbHvj
SyUZviddG2zFYtXRdaMWU+yKOklVECK8S3Eeq8jSD5UCjTfsUvY3xltezOAjNnUxGHo/EHNRm6Gq
O0AvTm2zkbB7doQwZpf71qp8wjOBwHXpM0Zi1TG206FkcHjBS3Y+MIpCE0olOv1cVv294fXo5gst
cUnPrLyzRuycqXPp5Qo3iMTLsjNyzWy6HwOkCoCZ+bWB26wxtgbGuZjUS6O0UlfkKslPFKy9qA11
2MaMnUc/El4iXZ28qOpd9QLY3blXuplgWARdnRpZvsFHr7LpLurzki3We1su4E7cPXtyK4K0F4ZG
1cNHW8zF/cgQshMPxri4fkzLVEb3RmjGJS+KPa8vf0b0y93aEfPVRJirafdtF1U4pQshP9V+M99N
TAWoEc+qFgZdKrM6zI143qZkqqPQGLougJszGk9J7qT51tQe4MLeLWf2cgLYZBW0X8h8rMkduLX3
JEMpvOVJwt4vy5vkKXKqvLw2sgVXQokUdqPHyR33heFNDKraBKSaRJQ7obEmF6TgKUXXnhWHkz8s
DypKvHhj4Rv4lKcFa1Knda3PbWKzN4rL+IYex/bGpYds149NE7oJaNkDf4C4Yr/k7EoQULu5QqhK
l6q5dTtVPaEbzgODPsliEiFoLVLC4XM0syw6EjaJjuTdDOKxHYXgmxjszVbiXCK/JCuPU64Z1WSO
1S8bOSY0L0HtuB9Gr7pt/SY+eIi1iRydmyAb48eoaOYzNlAT2LgR65f/vhDfxzL/PFD5p2gDHGVS
bj9NU9Yf+j5NCT6I4PvLbh2bfB+lOB9oUILxxv3473egAJfNe2kNGqx9v+vv+T5bcQFs2yaKuZTC
X1+R/8lL0Fkrx3+fRySHyGaOVSX3JZQL52dYgeK90w5tDGaK+7XdFEXs8lqwIRgx0XTt8UXEpQcV
yqnv02aprtcIwqb1oSuFVTBkO+ml4iHrYTHulDnnNwmKQ75xDbA3gacOc5Bap74aAAyPadNuHZ+w
MwvFwGaqDs1rvyROch6Lqb4UMdmLTW0Wlw2zhFuvtvxDKYLkEHmRd7Ahe/ZhXBoUJbG2P+g0UUey
Fu7V0K2za90lRmgNhAnhYNNzsxSm+wlcaz2EXmmyDwdEFFp0fR0yY/Vj0Dt4X7e2zRsGuuhxEL/k
ua5fMVvCC86tCMVk9ns2xWT1JgIW+zya3ZspmnnkSTcoRLi2BB1xE9oXuTKNt4nt7jevSYMbK6v8
I28m9TWezailW6aRt2nSDAc6ENS93dnTKcs9QayPvRK9vZn5NRM1T3oHMhQ3r4U7DeDWdSyq+Nw1
2nhDd1YoME1NME231XFJ2+eRxwo1UCuEKvHHj0nT9w9B0NMsQg+w+mWlez0za80R1B2cPKj82YBB
OCBY7ldE/wlwbkyRop85Qe7hh5LqtSW5ODAKmD6x92FWP1TFL0Xa9xeBTvu9RJd802IoLlOhbgwd
O6dc9c1JRVqfaaQdw8rxVjKo35lbhZsrQXwdTMVJjfNnvIQsZDhKA7+tNDqGS1ZxXqQXhaouXb7o
HGBdkNFwSXu9cZGBOD/MbVQ8wu1IPuV9yo6VWZmFMYqC3F2J5CqxV5Laxols5eCcuAAJAtjD1WAH
uqNXRVg5xGm4e4leUSMx0Ydw6iqwrtpC4oB1Nn1LsV2zCZ/XaHtVEA9ssqS6TaGUbWxMVpexqvWW
pp5hYyq/vGp6I7s0DUuirJYTbl+0fab/6ELxU4SgDy0b9fgXGK3Qk5kq4aYq8JfVwLcudKNJEmKl
wd3CEucaRlNwF0dLwqvH2FGEiF1yGbeucq559YxvNA/lR6Ew5U4ZUYjt2A00zlbJfNYaDz0JvL76
GNRZ9Ey/bGycyDu02S6oPPkFd3U3bBIxDfcjjRjRblxy+dIzwMQqU7XDnRyq9rMidBoGzSRfcyy0
GIGWfrnvYD75F3RYTbRQ+2g0qbl0LEst1Pmop0FkM0TSerJGkZxbyH+/YKMSvFIJ6MWhpxjANHHl
f8484V3lzrwIZl158KjxfuOIJsKzdt/AU98isNb0rlblKxHL4COj2F8MMTVbt1HWlRzc5avD0gzx
DeZvtYv8qHrOYowbYaEy/Aro7uql9zDObUgDNUc/qntagUcUqJ6J8uVaEbrFUXHHRDBgsJByP+Nt
aENqKu2dT/43xIiEVjuy1J/tJt3aSYC5ZOqpf6uld3JEty66k8znODDOqEGgY5WxGO/SzCoOI/1A
9+ZoOIc6FTk03KCP7J3tKfFi5knAboIn6miKhgrWqkwzFN+mOMYL/bdYjMkZB7XV3ys/tTmwXpmx
4Mha1sKS/ABPtGg4Rqxq/dA3puYzY1NwTjaB/otWAECCVrB0Nzac97fa8YhQdDIbUYQXg4eLpsao
Ru9UJEvscW9Q2fzZnZbpa1sk08tiV/LKQtIsd/3U+cvGchYVhUFktShMQZRvqXYpsX1OrE9MYzJD
KZqHOO+aLeLGdFauSqH55e3WrbyT3SwUd1cVM1g6IhGL0uiYsbHZ1dJuD7MoH5Gvh0On0MJSdvo4
QhXsLvhwCyUH/ejugPLoLxp2W7kbJaWvtTUw/KyTETKj8LObWchiHM520bpVT/xlatJP2ohxjS3I
ZLl49tmKYbBMFLP6nj7BpctuopmhnRlkLlh12HlaFurepaL63pVefMtjkWU4VSlHxK0ntkfVfQvH
4X6QXQQUPc2ipwlK0TPrQB/7LVPKU0K2+8mv3NVfNXFb+WlT3YphLm+hkzKuiEsIymlus/InooJz
EWM5qSUe27zywrlc0uvBDAYs3l6LOtyV5XUWCP5cNzf2siuwtnUk4rnVsVVspOrcS9CM7g2hJ/PK
caoIb5zuowfbV+4RUvz0iEPGJz094jmytLHcVEY8lIfeaGtC70t0HVAA+kCOxzvGfPE34g76OC3K
OUB7pXgravVn5Oq5DnVr6ItYFgsmnAWjKmm4XdtTcJzjqh23Qyr12exh9id0EoRQ0m/bYgCn15rW
TVQTh+Mhm9P9oqM1C2JeqbmOa9qibNqf/aG+jSEmHtbj+ajqWV7SZMSs2Da8Q0YJ002ejyM2QXMi
sBjo5EvUA5ZMZzxvG9XOQGYd0dMty5TxzszVdAiWIDiOcuieVFTTSyad8YL7yV2I2tUK269HOqOb
aPIhm72ILZHIBI+gFbR3kyVKbAeZRQs2Bha6T1PqltrCvsG/F11pL5iPHS9GItLmdE1Rz5uo0+BN
dpZZsz532mda05PPYopyerKN5gDJw6DNZ+RRw+WX8JK2C8sJqaz29umY5bfkS6bPjedN27yX7otZ
p/6NuVTcecn60ATxZaYAqydH75QyzfqhWoJneJowDcfETxrYde2KeqZEI2EgOgUvqRHlD2AtuvbW
Vdh8LiwPGuhGu25Ou2smW3FpurhkseTLSrRAT+l8WlOQHPna1Oxw2ng7BxaNZVbievsmcL0wAcAY
hVk83WnI89m5V2vjyLCWjziN5aSv5nsnCehM4ezURF6QsIO7mruuJP0MI+mxGAFkOHHJmoqszVih
2L+2kX5h7ctWirTJWzbO5lNA0vJRtnFzAk762Fbesiuttjx6bddQrjECIajne7fQLzwAv9Ew+pr1
7os3TMMvQOxYQSDRQJZ1hhcvMLIL1/OL21YWu8kujUtODiF/Rf9hBWrhm6WdkRFG0+aMnck4wBwc
0uJCoZDfWc6UL+FAV3e7aRRRj0ffHdSu1Ka+SxgrQWasJ6c0fpWs/6sp/uMWyvNBW/+1pgjJv3+t
fsqGv//Mbzuod83QpDE1gKkmIGZDL/ltE8VW6YOw8QHDyZaCOQ77pe9yIvsugdQnAAt9FyF/20rZ
9gcL9B1DetQ/kFi2/E+2Urb1E4BHwO92JZMAypL8lXX3E4CnwbNrRizmbryGWw8bZ4k1GpjO2g/i
5suFB/K3woQbU7e1YmuvYrMwwgKb4ZcuIpWII6s0aVATSTvTH9/iv2WU775pZZLJrVLf3tBUv1zW
OO6LT6m220vkJ/Els+KZFuIhR2RYZc5lXQSN1iE13PojuVXPPKJ1jeOJgIyarhRTn10CuYNlEx5x
MsluftUwegjlEPUbXNCXYliadKManzryrNLmFt/o55GVPE/pBDfwOGMxWTJffgWvhDF0gTa8D3yG
ADvcbNiNbTdJrwrYL0cG596FoQZ1HOuSohNsJ/Pd2BoHMxvMbW0GnyYaWxFQip4wSVyvfxWJsU+z
w+OA4A9pNgC6SSCxF62xLSmxfcuo3w51kWEcgWDk8IqtGD8wOFUdg7AIn+qGM89RFnpg62WmzokS
ge62a6aMLhbpOW8cEQokuyCL1KN2G30Ed9sZ9tlT8ZzvMiU3YIUpyT4ov0nosp/NCXXNpgm9WH3s
bM6rPaHDcpThZCdJb11kuCagKBHtbMbBO2NoA+6pQ8nq1cTUluRDxis+iBV80aNECA1GfARBRvSW
Ny6oqnfAi+c1W9QbSnEtU953lPPcEpkx5i+s6pvsW0By6ttC0/RkXZs0LpXygcYmueeBv5J4YMB4
z80EFRUfTTBeUhKfn1wifBwolUcJWZEhO6bkCaydKvI7FtZqJ+j7IRKVTzfdQoSQeivqQQoCFdul
yWO42lKefARgmu2F3lMtnh/yOrmRaTPf9+5gUzlrFOY2DfAYhEXbxyffZ1ke2hZHOzTpaLrAeYYT
u6CJ5ljOQu15vnavtdkUb2bfSouhYeeSf2hXw5of0UcVU1pJbrkL5KmziN3ZVlwwI00zeWFXw+ck
s8c+1LXt3KI/4j+s7Sb+HCtb0Ddjl3vgBwaytk14no+7wi7YHKSW811V93LNz7CqtGXkYT32p2GT
myI/r7lV7OdYHlnlutVxnATbsD7KWBD1hX0JbEifWIXhH88ERo6BN5OyyOQLgphDEV+7CcrEdrDd
S/CT0L7nPPrMmiDYQ/Qe2VVa9i5v8+o0SK/5CATp2qk85269sm8wTootigBB+1Ze6YwNJS/tPvSt
xsGiQ1qEI9CIb7VEzaydPH6OmxR8bGtDHB7z4qIrMHovqRsfsmzMD+AnI4rTm+6LOQF4alwVPMS2
gU8T3v0ljdhP2hQ3lZWBMSCgeJnr0WF62bLrzrrpk9PSoomWOk/EVS3zpXQWvGMDbHLmfYWw7ql5
G3YS7vA3w/OJlPUcjX2us/449MUbiLcAzgNWwa1BrVqwyUfXfmgs2mZIQo71m+0v8SOBt1hgyFXO
LyS4KA4FT8DvaIwjPj8Ayajbm3agQHMSBDtzJhWhn2XZDub1vLeq2L+YHZduVWqi/c3gEvXonVhy
oQ99epZBMjziW8FNz/F57Ob2jsua0KO5XAZUIIZOHgUXBu1VPgP31jv5yoA2TK26/2VmcHMbFH56
MUZ19QWBK9gWgqXPpgEf4+6W2haMOyS91Nl9Xyr/CO1j3uZc3Q/SqJmIyGkxsSRZUTj15AcEOsUy
OxAFPK9NrzPwfxtMW9Zneo+mTZkMAEQmaWdb+K/Oi+NPwdaSjb6vUc9CtpMTvV8dM20rq69MqsJA
E3rzmzFX5JpNq//GnISMgNPqXV0kHTAs03o2CfDfaIkcNVJkfbtUTr2XBQwRkzDKOTIm8YB/ROch
tpS83dd1F+86KuFeQSSprT0P9T2dpzWtQRgjALgPlMJgsvhGQkVcVGPlvVjsCIyt5tLaMUygQrlf
RndDielEoRNPfn9C9vD80b0yWx2H3JEWzhEGMbD3mrM/OcmpDlTD4o2QSt8KNoJLkCxf00X1Dw6p
7ixE3U+2nVgKdjmSzF40g2yXNLUftVqWIQQe9bUsSd0zgg/YxZr1FTH4LDSsVl3CoJ/uCs/YYUYL
rtrRdNINuIAkomaU6qNEyHYr0Us+F91ID2tXNFde44OTmGSH385Ngns7mJEKfRyA9RzRQkfhNgWd
VOveqLHJP5V4wT7FPkV0RJiipyaP0vOA1r9JcEB/lMpeEOvr7LAQadhFC3M54VbgxJkUkc9jWyf6
I5OCEVaAN3y0bYGhNrW7amtgNAtdh0EY+oq4bXFVWzsPfeNUTcyZSEVNy5lJU5mHqaJmjOmkxXHs
p2d7ZuzjjIASAAPgBiLrr08yle6bye83wjqq0lu4tBMJDxF8WrRDOt/WvOj9CmGPyuku3WOWdC89
0gOPkTcq6sghFzKYiBAqtv40Xw5trfZYkgFz/3e+8L+aL1jQB/9ucXz9dfqf01fVfV1+mDD8+mO/
rY8960PAKtdD0WEF+o46+r4+9pwPCF6ARpkbiB9SGxTJsGL1QB84LKs9y2bR+n3S4H8I+HVC8H/I
gQgYr98jK79Zc0i7/Bph+ROrjmWt4/Tfkw8JqgJzpOrG9wGE4+b4cdxutqqCL+Soi2CkZRHavNXv
sLCo/Ew5iXPmPd2OD7HTEZEQaTIcx7Tq7+g7HMtDTuYoJ0U3EpvH+oY/Lxos+BZEHcxmpgYN9khK
J1MnCMFVQOIDHh4aBeE6ziW+LlT66HE2K+fZrcbXAuk25lc9jm3kPPRMtu86FTwi4JIPrHBNb2ra
jqkTlxiWeMPrq2Fagxo+C977jvQsO8pePAc0FFAgYaTmfVVN+alTLHGocMM8vTqdmKQbO2gN83U5
10TNDCnvI20a0HWM4FtnKkLLVChi0RpLTKwUR7AKww1MFmQEW6CnLgi13WUEojhQ71Bg5SW/cP5T
YHgdPz3JUVH+huHpQIQtqMOsHI6aRGIIoIkf7JwJHd6s1nyfWwZl8GnMdBuHVeGLZ0o09ZXbjEHo
mDRtl0hwF4iBLNONgU+XRFfo8sST2KV9QCMHmtwmgd5NqDtNeRVOnaUJbfrDSh6MjZdhsPCo9vRZ
0PppyUvld4E4TI4snpa8IDY6xoN8VuXaRpPPGGoxuyXzjd8UxjedTEE4W210ypM5+WLQd3ndMLA6
vP993fpXcWUroCD8ezQJNNIMttadey7C3F6ooTog+o3k/iniTmsOMqpmv6MsZ8259Kl5GfvoyVQk
9pTPX4LeSxKKMGSuL9wOK/Q+cegdOVjaImeXRaTTK6POT9quj6Oye7owsnHY92lsPjeG8N29bBaf
2H5urw3XJdcC3IhTxuCaLtG1gq/rnBQh2HEeWPsVT4pCmocELfu5bZLu0se+8ZhB2N0TJlbuFsi2
RRHrEJ+jlklHRnMlWPTFORsNJ9vHEY3Y0jtpOELGCDPtUB2mza46EBsgb+G0LJCBL7krAwbZpJqW
g293wQHrhfVtcoHREIEoy5pKBWjvuDhQD/dBJvrkOi9qflcwFM3erYEVmKzaMSvS06BqL9v1iL73
URksV6me8tCi/GerexFdlS4NUfRETf5B4uvYqyKxnorBzw+UmBo12tBKS5j7tPQPDO27h762n52+
IFbuiE+VPy9ZuJoiWGXCW6B2gmKKMo7ojOuwpe1TX8M58tgN49vDCBn5eDdx+inyykV927m6vOsM
i/DTspCeSG15GuKKTTBIi11JIHGlWfQ7M7D1CZd5jiGBHVM4FY71kb2W2DjlgqGWHiVuVEZeG5sy
gbAygY/DwKTZt+pHqoDqHgKBiDKAn1NnwHCwuit0RBRp38rPlTE5t6w54ZRgpVlhjp3A00LNTbbx
jcC+LEA4DttpFt7zyPzpKpIyfltUln0lanpUC6deN2vkC2jrBIaghgKyZPA4Q8HPvGrao1hBZwpn
S1yX7QPVdU3GNFImuyEZIWxRTqc/4tsXO521yfVoNQpWelPTrOMsB7P1BPE1UgBwueIGN0pFvRLN
3gW+IZM6CsAaFQ7ZiQeF3AzFJLaj6y7nKWrqu4R+lE8B39+C9qjn7NiUtddtXR3TzYnhm+iUu3Ii
aSGEybXCKzeiHYjkJV4NXLVqVKgKM3l0Cc7pcC5YiZuqzM4j42Hq2WnUozjEBLliuU0XqmCcD4mI
q3Baylfwpe1OpYvJFLX1rutlMB5xy/LwH8xEr6WtGQSDquiRNX2tbsGwojiyDdhSYq7vkCp5KnXu
EL28P1navI++BXOZnwrqkNdyLMmsdb2LGpeH1sxo4ElNJRB9gyksAxsgAKwUecOo2q0O2GvUsanI
9nM7TOY9cjMfxN5i3uIV5y8pRhrXJ0EzEgs/I6iueW0v14AX6mVb15r+pQHrInXxzvm/y6X/zXIJ
hPEqrv21lvgp7d5ovUl/qOT77ae++zHcD77APYwFEEftypX8l5oYmB98bIvm2j9AmcoP5kTqzXFk
4Grk/7yvl/61XFrdiSy6MHm42DP8/9CY8WPk1fZBX3uOJUwMDKCpuf9/WixJgV7kJO75HRYL6ok0
gISHzkADaCtIYQcl9V8H6E/WZ3/2gRgxeWFIhzeY/Em8JBxqNgz9nDO7KH8rR8jyvBbmW7fw24t4
6eT1338e5pbfrQZ//YKkKDhe4DlZEf60GmQupztWpAhudeK+AtmX1+BB5GPn0Hzy9x/1o8Xl/aM4
1ZxrRF7Wv+sS9/dGbQXsPB5yaZ+Z10Pi9TJ14fSahirXjKmwoIv4yWOFeU3z7Hz/9x/9J9+SKwkD
rO+jWHssoX/4aEjp4yIMZZ87M7OPlQ9AgN1URfyQ4vN/4trLHwXo9y/KFYiZ1XFxiwOd//HTZiZx
pTenNm3TLh/kNUqMmykTQO3H3qMdB8GnSU44BkEDQzUZu2dbIhlsAS4ZoTCr4B96Lv749enW8l0X
LzlLMdtcz8zvgtvY65hyszZnt2/zdQPKRA7gu/nn/+6z2EURSl/d65790wVFc64oEuzrOHInsqG2
AV+0L2eAHmbzqw3uL/cy63H8905mPc6MGdD3HcfDz/jHPDq9Skjrg31m8spKHrfiYJbGr3vhv/yQ
Pzt2PIQI0fNhPKV+OplizGyvNwubdE0HuMkfqYjwXWAQUuesof/+On3H1v78lSzTk6aLJZuswU9n
yo8syRJFWmdYq3QM4hutzzIyOorvSQy/+G3uvNruwk26llAs6N3sWCLr+A9/xh+vYJcyDvE+jxGM
cX76MyJTMkEhQ3XGe2WSn60kGmAU+JcNYcJQtCQydzkVebCX9ID9//3mdZoOgMs/13T82RlgLx0Q
h+BMsxH+8erNCwaXZd5w847RfM+UCXV4LSOwGRfu/v6L/9lHweX32VLyaqHc8cePmhtf1cprrXOK
Jen+17Y+GtR51PsuZ+LvP+zHRz2Pb5SeQKw6AfVPf7x8m6Svi7ZtsAuBxtfsYFXzUlkFBITJp7Gx
Wng6/P0nrumB390x60diZER6cF2uZkjNPz0HG8LYJjJEcBIRNUI20U2kJtUx551A2iNWc14tR9N7
6mfmYxpzS5UgY84e/INp66due4HtDelgfYLgAWeesWiKIxlbGJoeTFn/00EiwvPj38yLH3QcWzSX
Jhtrjfr8eE7Yo2TAaEmPdYUo90Kz8qxT14CA0OUDWIJyQXkoikxBv6mzZnF3kl92p5RBy+NCA1u3
oS6dZ2/k0HpICr7/MuNfwB+WaO4rk2LcZCtguUJtlBOYdhkH9ivMFEpcXRp6KEHpv6i1l8JDe1bb
LjNhxZs0qvajV5+JH1onCDS4JFYb4S2oBapkXJIVT1D4KaVNgqiVF7JjWkBUIFHTtgwSuDkFyjwS
yZBa7qGoWj7D50i7XbLc4sIXgvIEUn503VP32iX1akm0ZfOy1B5ltEakA5ekJBWk4J5KtV2UBIif
F0n/Jc+oqvGaymxOpUyXe0n/6i1mSzLYsDXi9LNcAk6Zpy13ncf7U/T0XhZX9bn7miMqaKq+YeUv
eBu+dLJZ39A037yWS26+NToyL8bWa++VS6TMmTxGF2mM8Z7nL7kLIvC8YSSDuUfUX27S2fcv7SjH
FDrbHNEojZ4Iz1FobFndF9X17KxqAuS9Njk+tGt6DNti/WSOgKmbwOY8le4UPMlZdV/yEtwqs5Me
qbvD+xaCCAieBhgxCEARMM5fC47LbJGP7zW59iAw7b2/5Sre1PuGZkTsniWAvovYZpyEY83jyrYT
CDhsnzC3nJJ1YWJk5D5jZneX7I7obagXd94VwlgbUquCOiCQswmjBkHrrZtzNJcsY0401j5mqlFE
HvCv9XlJV2vbHTp7pCyI2SV/DPj0vNypnveiCzu84AqO6ad9b/hJjJLugcUpaQiIap+SAW+xed9A
jKSkQFYW1/KYGcFTJ8APHvx+oKEKVsJtI1c9hxEzPRDQPll09JVDG0ZjxRo3TYHuL1NqJMa6dV7d
ZCC12r1XHjqLVA+xpc0LrSc8kSbtCp+rcawefZ0uV0WLPbDt5pqotFFIn3StUKeUWc4xZvjKbyko
rAQnXg9b0UXuY1HolJy561P+4aGMXxMmE+fSTiAswxAD4ed0mLAcUptLpZfHHLVyN9SADU85gABW
Rm4OTYlI0F3fdD4MrGgov9YUDHzzbWo8HJMiyMBduyiXGbRLOOQ8mUJqY8vdJBpy3OR3m2e3yFW3
75zFfZu1J7cdMQOG9AJ4NTFCDz7egM2QwAP0tHqor/HsywmjVJd8ji3Gc17dN3QwI9+3FFCeSa57
AJe7yX1p0rLfkyjQn914qk+WTQAcmKitP4M2zXd0Y2ukk5HT6EfOCHx6qj4zCvH6bTWuhRpCeYd1
Mcp8bCa5vVWqNHZAs8cNc30GprBx1wcThaO1iO6HnOx+lbfNMaNLaL84w/I1iutplxipQbKoLp/T
fLTDYgGu3VQkSbIWuh55lVevt7k/UkZDkVkmIdFfuS+J92fKN67tORE8/q0InQ3HaSK3rkchZx/m
LTYNJsDYeeJ6PfPNdMlK178wMdo6W3QZZsDvtavk/qIt2MTk6NcoB0BEkzXyauzMtbO1yd22Cceq
2wMTJz6eiDe4+/VzUKQISIGc950BShOfkCAH25d3vJWohNU83i9dm/lvEwvOKMnG7LL2Agx+/dDc
Fl3PRW3QI9S/vvfeGWbGLdGtpcA7WNFm9n/YO7MduY106z4RBc7DbSZzrKzMmgfdECVL4jyTEUE+
/b9Yss6xymjrNP5bN9Aw0JY6JzIYsb+9176CPscG27Sw1tE1w2oYdzoLUj0HxsNEGwumQsI7T503
Ek7yR+XomzxNloA1QzexKr2IVhQTUPNrZNjM/FWrrb2p6PZDH/A89kcnwsBs2vXVjyYTna6Bfpen
A0sQqzEbs6ZmtVWco/o+Ywvnitl4EI3NrT8mNBHbCqvf3jHy5rVpuGzXNZNYEJVFVeBKa2P2cwlB
XsOq8VGsaF1rys9OlvjN96kR9qoX3hBtCm+AiJvZ8lvpS6RkJ9ec58CNggNz7n5f1FOc0OUYk+6m
KCf5Aj7oLWsA8zt2GsfraGL5eIEOTw8MaeTa2uNq88+iyxDNC1JOiZSE/IF6gl+smscZK6VHjsCW
j8LpyjtANd8hRL8o0zYu+cJVZF1dig+DbtzYY2N+ZbQVf8WiIO/j0eOX447PNi0Fd8HKjj1g80zv
lrhZ0XtHF2AiBF5ZkDrrXdZxWOB9LPdDoPQru62n67YfrDt3VilOxDInxODyK2QIk34A6JhU1Qar
ZHGtus6+zOlcXIj4jHdl6rdY2o3+D1toxaYeZutLHbjiasBnAmouMlN31fuwcHPsASs5kqnAiFCw
XBDNBnLo20fA0V+iRpP3EgkWr/aoX8Mjcz7n0kWoRG0NeFZCIVq1eG/OAcgWTJeOddTAPblYQuP+
zUxlc1V6Fp2JKWwXVE+Nhk3Qp93OYMnbamxmBc0Vpokvl7SA2iZFZT24edMQjyD91jArPWHgh7DK
GBPycSxf4Zq140bvezs9UqKinLVf64CP/Qgh8Owq7Ns7Ru/9nlOudsq8uX4kYmDC6ctH/Eym5un5
fuTiOUue8N8N0aKogvrdgceerqqsL7GF01bfr+AhWQeqkNod3k4ImQ07C425jSduY8rjMYcA0Wi4
LovuNVcDYt1UONgVTJZRS5/AsIK/r2RolrB7mevU5vXgMe9cTUFr+Ni/PTiPrL7fahOlcAt/Y97C
QbIPtt2imhbuvO9HL73rS6N9HI2pf4LcYW+EYmY+Z4opBjLzytaTxFgpHBuh1YCaX0PpSr7q5cBz
aNBR6yNNpEVo81XdiJlzCvNer1s7AGUvDOvUo95J7dpJByvGEkbc39csvNFVUzmk5jxHrmszhe04
cu1+j4pEPTe+NfwBu9r7Kt3BTbd6QyEusAwDGEFWF0DSI1q2vs/D3KZhR/34uMd2/t1JVHzTZyVJ
zRlS53ExY9SUY5OQTFSK6xyfAUg0ns4XrZDZxoSzM4RBzJ49psIcOH9Sewm5envwr/KRSbVGlPIl
caclYRPP2UXHe6RDVKqKSxUUAEMqaiduE83iVysQkGCWYBNQ45PC3xbZP06w//oqf+erpEGG0+L/
SH1/a91ZRsfX31T6R/1hdLz8tf+xVlpLqoxCuGBpRfxr7Y6hY6DkcMQEmBHxL2KohRjK0cgLfM6R
H2bHjJVNQto+agxDBsSS/2Z27PwquDDFCnh5hwS242CEcz5qOy2+O3aJVXbqAEVObza+L0oUeRrb
Gx0mFIMfS3Yym/YpFuFSO9Rm0jjdGo212tM/p+/wIk9fOzAssD31xlmrbBLzlapc71vbFV6YEjrv
5nZfDTG1I0zbCjnZ99AuZn+k8HY0TaxUBbg2phxTTJSPgeycJcFFT7XBu2UvJyj6adyBFpB7q6Is
Zu1KMeivFFAV6bSibQZcYZfU7AmOKXmOtfI94gkCZxXbj3h2csUGRFRt498nJssm1Soo0cxvjNIe
qK4H0lP2Dzw1XGPjZ7ZV6M9py4ls3FWN8Mmg93pJK1FKsR8RFr39I9H6buu1zXTjmEVFjmWSGX/V
nbT5c1NBlrl+v6r+vQF/cwMuzAOkgf98A96/wxLWb11dpL/6m//8qz/9G/4nh/8rz0UvXWibaER/
2pt96xOSicNR/30asfybP93NlvMJrYxbw0SisH9pvrJMLNGoO4uCgXy4ODs+2DX+yb6B5+ODHBJ4
DgYO4CBo6aw5H9UwCE15xT6t3ivhGZIKoNzi5FKlwS7hqt3CTaLovooz/5bI58yxnAbjs3TpOBBF
4oONtkbjIYtS6/ldamDYXN2L3o0+I+dykIRN1Ox5yDl7wl9UPi7whqtUE3WIo6PmrKegLUDvVVkP
ghvl5uQXGvNroyYWX6BpHse5LdpNG6QxQRl6lgy2c24C3k5k4NhL9AyA55O9zekXviRGpm5yADLA
ypTQNnqroaZEBDPA2ToViCgrMZODUD3zUg7h16bWRc16MNmUjKVlHeXsc+xXqc4ekNPqq17yppjk
R8M3XgVNp4PqbqzBm/XWym9a5p2eW0wbxvr0PkaVy8PWHejHIn7q7FMGSt7GmvXye8oPvnc4WNy4
MNsIm85p9HV2HRCmuSH7Z+KgtFdGvLNnu3H650rq+V2Q6+omUmlykWNUPXCCrS8DhpTpCjta7HBe
MnUCt4nn9/guCiNa435j1jnjf7yF8jttWqRlTnFGRDpPt9KI8GOmPBibc0P3r+/fRAXDVXY6nW6E
lKBgrQ1I7W49EGsrh2iQasrmkhttcOMACUpOGVSbfc/3t+XwH5xo12h3c5LI06ICbFUiOIJgc6vv
DaP1bzWbqyXLsZKCrXT2pRHjBo+Ai0V1bh8oaGZri/f6ADixvuQ4hbT72S6njetlxtEmj0VHQD7a
Ycq4r9/PWklNzoixmFBn+0XOZfvajbX53OgTp9Ngbh13TbMO7dJa6SOKJJgnfDkFt6rhAMMUIbg3
2W/TPTVzXAtURwmAI6zPZqR66g4KzTHDIdHkG8UGPrsmIzg1jeXFsJ/0+AiBq0r3kdcO8wFfijnt
0mjUTiZ7QbmWpofWSXMkbRQ9XoKB/G3uwKOXzXjHkdfJT4mlgpvGR44nBua6j5Ux2ddJr+mSCHNB
xRdWJEi4UJpxcFqAQCfwkSsty2TDtowvottPTlr7r62oAVMMAQyNpHGtiN9Hk2LFHHNs5YaxKDxX
mljNcR/VnTYcOaCM+gFxeEqfeeIFVF7xn6XCzMQxFMXa/SSx2Jt5dO2VpbhKxdA/J215BjcZn2g1
ICuVceIiuGfSUGprx7jUPUzYZqE/Mu5Mt+m8hILZnFJRMeVbHW7samByc8AiKp/SwaQwJUjq6z5L
2k3fDHfZaCRhCtDApejENKD1cw09uS4lGntub41WFSva1V3HMxLwW9nw2DSakFAv6cRcxVttMPv4
K1ZrGlAmWi3H5XE+hhN121ca1twDTlyaVIKK1lT/NGQ96UVh9OvAr9WRrtxxw0it2NgEX+Htqx0G
TA36BCtNEXWgxKgT9Q08nqkJlrcZvDOW/fth7uOQKi2kssx5MrrFuzSOxK+nsb5IX78jRGLisUFv
0foAS44NuFEUYK/9xo23UcWOPnOqK71q+m/Z5J312YxecerKvZJtcV9RTH/JOL+vYQgDlcDCekN6
w9ouILiVTBNiwu58Tlt/2lEwMqwToplbQnqcVag2h82Lny7turoBSDi/1pEHx6vwLnPTXQ8yB99i
JohIVt3t2gjEWIY14rrrInlxeyD4nJu/BKy2Ozjk/iblWL+taR6E1ueQfMSEs5/rOsUYIQijlqlB
Gn8Sq9GLP9ep2Ycx9aa0kExVSB4SsDnwkWeZtXKvl/HwmI3dwIUhtV3cqe9j5xa7KcmmzdBJBA0G
RJ9p2NFKkKEJdKrMLql7YL58GN1a5nurtJ2rqk2bbRBg6UbPwVrejLl99EkprJWmebdjk1B+NfNo
ghvGPAHyD1eFO3uA/VvALPg50mzjt+lCPGmjp6B1lvFESYFrTfUOxRPtF9qganQj0CwvDW0+WwOh
axWlpr8t+yHY1bh6XxsZ6c9BF2ugQhAOa/TKMzm++mpqZbcvrdK/tfgX172rtEvvx08eyq++NgLS
mSD23HNnRga+ezXkxtFRWXwK8tIPVuRpW4SvlILI3LRgPLduOofwV4mhD3a9FqZhna0IEuOMxw7A
MArdDki/v/MaL4cKHxdhB1MaRMioPQ2N3j9zxXESTEckAx1GgRtl9a3C6cVQPq9Cf1g4YAWXgY3d
DjmZjrDE3psmkEQBMZN2RC/7ZvV2+W2EwUxy2CpnZs6RRNJjbHisPJ7Y62xqnRDVxXisATHcJUGO
2Z4N9qbB6HRqI/OzFozf07SKX5jH4MGeKn3d285jZTvaNfcUHiIrR7E0WOfmqY0eSXzslJV9jtyR
ZqLW2REJGVZzhDfQSqeXCWBTOBS1GXoecAMiyyth6QdchvkG33TzLcbgvMozrQ5N38r2woToQ+MO
5/zZjQx0P7fb5L3MbyvDPVfxUJ3wao6bEus2ZSEkTIe1ZLLSbHqjnM/xhETGNv0rSZ8HALVspdhf
pKAGVtIS5Iboggkdwjst4B0WV5x7y2aGxpTB7mDg8pTbJFVE2DLPHzTTrUNLtvpnzgPpntyo960z
ujtOGt8jiJTwZFsYq94rYwE9BGyc7hT0xmMwRfOp0UkAeVb7WseARDFyHGWVR6ydTbPhkEHAOxYk
ltRUHigqPeAgM1eZazymcsopY2uRgVN3ac7FRWhSGrRu9GzXiaI51oO6t2c0YdoHqlUhHNTFbP46
sP9cD9ZY30e+Euu0n/muo9KaQiRisXFcPGhT1ZdbggXlqtP8PyLMlMRAo1e9dayLRSUWpVnOLS52
rivnj9IsKZycR3iMJGGuCHnUV2NrfvNKiZnR+Nr7Of0MxEOaNTkUufcbXHe93dibtMVGJ3w32bFj
8e4MqAR0Jstsq7N7vJiVF92QGz52/OgExnZpQg3dROMlxVhcooYfh1OiEMgNLCFWkz1iyXXvIpWM
O5BJDhwfak3vxgQ+OJ2BK4/YguPGNUqQYuzS9i7Os/lpyFJyyvaWjooLg7N4bcvgymzq704a71sT
iFOi6ZdI9peFg870DA9cT+MkomtXAKece/Ug+5EBy3AZ6E1kt0YlqjtP3PdMHwg/QFsXY0wKj9vc
8UmPh46VOsAlack9VRnTL7dsK1o5qWCcPM7LGp1GpD+q/F8XGv7LdJh+c/Bj8uDiX/jPB79FeXnF
v/5Bd1n+0s8jn/GJkb/JRstm+P0DAfTnmc8LPnnwf2wXAsV7cJXw7M9Iq/OJw4/vkDXy8KG5CxPx
Z6RV//+pO/7VleAA21tOnA5pAjIAi43n1wm4IdxW6HqMCZqmbp7YVexcLFa781xIP/zLV/Nb/9mP
16LeE8QjLA7jbwYU0euAbXyjOngW9p1ZYDXJsNo+TXwDJ3D1v3NcfHAkLJ/NXhwmQEhsAJMf0wg4
sk3SPjqvVxoMgJnhceikNxlDmLKtA2RAiMgWW7sH6abmwz9/2I9RCF6cLIRrYwtjoLWoY7/4olpN
Z7QJGYwYE7V6ZVEiORWG8E+TMdNryYz9KTL1333kj4aG5VX5tizbtZZr7SNKc+jJVErfA+S/2Anf
R/YCLAmA26XrPkYz3/zzx/zbCyI8LLIir4iHAh3i14+Z6RptRH0X7BMtwsvh0yuAcwhrh29pn61I
uL/xZb0TG//XxcRFhEZBQByhMuDLxXXy6wsiMutzHCmxH2vV5oQCo97EMb4M2H440CZQFme/qGw8
Fblx1wqneqqaxpOsk/lckcPqvTv6ns1x1QlnpJd18esbKlAvk+n/5irAQ8T7+fB+Cf9y7+MYJbvz
0ZlYQeONs3IY9w74OftBK6n3verjApxIXC8lBW1syCO+8KnAwzE4xgP34HSn0Ru150DvuscURfAA
Ndh5i62+Y/LjsmdZwTCpr94n+0gCZXIUuoknhbIJ41zSxljSnulgmxk5GbF57hiNysmcsSk4yjhr
nYeRZIQgfdVok7qjuQttIQ1wAsydqJ0vPj7zCUjRrMSGpzDDz85a5ApWCTdMfSqz9pkutGdKf4Po
ru3wfbNBzKAirrx+0nhWmhSUGt+4ShXsbYNgpoIIHgj7VlWTPFV6gmsGuhPRmMXExNGJhaAj7QaU
WvRMOWHy3wR52/lrICbN67vFD2HCOrgC7MNaCTbffmmJGwZVUJKDlgbLtaJVYUPXn/Pmd7q6+zFG
LUXUvFrJoO60VjMenMXZkM6p8+YEjlkdgHGoV/YuiLfgAxiXLhPfu9HG/xeS/iC8yWiYbViFu4Sq
PFw6I8HGt2Lke/RnwffW2cbDGPCjzX4bPMl2xgehuXieYjxOrSUda0tLC76LQGk4Lt6tZj+u1SSL
KZdJrFSO12mu0J+zmgON7Zh0xk2C6W8vBUNjjYN0cgy8KC0Peau15YCxlVa4zYCN5zkRmFj8hvU0
JKTrqU0J4dddgeew3+reb16TuPnTcRIsphZGw8yxUWO4Mtj50H9Nz8hVB06mgKzCiBlBA+OKcE2+
Uu7u5lUpQj/ruCaitBVjt7hpEgOVDMpBs5LN8lmlHRQkQ2si/Mv3jwEGRMro25sk97ww8LWkX7dV
oJ/f/wxQVurH8KaxbszJXuOz3ibeIEIZB8F2bHsuYJL2+PWHHNGQcXeEVaIXOoP/Xo5h3io/oOuW
fCtRLUT0kdpHTvrnoXV7Osv8MjfVPRQEbBmriGQnaEgS3UurLX+honxUP0hj8IQizKHhbup7Grh3
kz5mMmxjbYruGuZzbOFqhwlklYxDdDLnYKIugbpPMWmtgOLTz+mNhLwtn3u+/mTXV5XY9eQugHLD
UufQKshj6jkxDodtNFD1h8aKko1auGlRFUzbgKaElmHZQVot/X9+Zp0dn3EbXM59FEzqaoCX8ODS
r4G8gz3ANbXpbDu5uzgQjJeeg0bYJJO7GiZlUJWZDHcyaWlwGAjcfcZGB/MhwS5rUXKcqivhaWJv
+3QtrEZ9MQHo9Xz2uzH+irfDOJP48Y5VmrjnRq/Qm8bZnk7AL0t+cEUgjVh8zHyzmYevQZrgIeq1
MU5DLu6ASpxBIRjaoiej43nRk1VhjSEUZz8ysNeQItq3yvCowC50x963cHoEf9DiosPDzCU15Yh1
ibEYmlmX1R2POa5lM6qSdM/onqf0jLEQKHnz6hBIelqqgTOAGn65xGGFuiP4FDF5ZG/xw81GpVjB
QV++qZqDd8YB5aqszZxGHD17zoCYzSiRSLWRjkKQepYFpDNAQw2weoU8RusHF1EAnaAKez5GvDU4
zjuw6mditXPfGJ/LTtPmw5zYo3+wSoQ6uTaanug6pzigDCj6X+inc9wNW/JjETTRSWpNfEM/QXKI
/eDBS5L2qRi6t6lUy+qfGk/0xY1hRnfMGVQe67zTGOkRypP5edSiUa6Be9FEE0jvHhpKzlhLyINj
jRQgc5Ckdz0xvCsbqc/fBmSdLmo01bjFmvlU4vMIa9WjJYmSADcUqBZCF7o61hQrqs6Vp9lfCsPi
zzc8sbpHJwnM6EvgyxRQb9tE9Xb2a0JAkP5GyPh9rp1Ax498dSWq1kxM6mXyfFhydkW7QWLpYcZH
2nkG/cbryYz611rhGlo1g+OfLIkfPTcEP2uLjLNJQUyxWNhF3J0JFk4E7jP/rKmJx0JJ/2aoFW7/
VS+y4IRyzvKWuzMXDXkkddfHur+0VC6XEhkxtLZkcctQuLHoJiZregZQ6kmYvBt3SIJTL/lpMHYG
rIPlCDWfEDv9qCllNjHpU0gWK2XFAVW2eLII0+GMLjqB5PouaQsn7il4dlz/FDSFts78mlfOeJgA
eoTIf/Nu1nEdVLzdu78H4YzkYTTbbzPZr3H9vgR6yRh1G0qjlktfYmy/GWSFK21spH2S40jOtXAY
srzb+SqLc/3KsDquCBNp+432SnXTpw7rdEkwC2dfu7j8yU1iD0wnzjW7H2/LqBxaeTgvs5OINI3H
lwe666otum4vJtIfg2Dvi1sjYAxR0EFAQJAEOySI0lbXBpXw1lrvgvpVmgQbL6YjeNdp2fBZpZh5
yYoUl3dnt01BqQbjUZvDf5HESyAPFVR43jpWtnvEbgaJgpa36T7SaucVqC4L69RBWpRNt3gtwJZQ
Az8a8YNkOErDs164J3u2/J510TPui1rTj82YaN+HrmUkNcpArXjPizlY84InU4EfQ7jveJK3wWA8
WB0a4QqFscq3nWfjPY1VunyjHLSppnZI66/HxsffVWIWre6j5RfNYHi8zWPJFVf0XEWawcBnNZgz
2OvQ6Rt6gQsfgecJ0cF2bL4ntpb3rpVq471wFYyOdUoYJfHvitwPXB5VTTDT9uDHKO7bKaca1njM
fHbL8U7JAT+gwXaDnidnk+qYWddRUabhIGmhk+5k7kpShhJBItGPud0lZzzGaC9aMm34bxsq4EfH
Ipuba37+9q72WVlykWgvSgvSozYAERR9wqNn8st9jEEbsCalwsUoHT5H64aVjriAk/zKnvpo3ZbW
beyzpFt0M24NPTbCbjZQc5RqD7UYYqgthXFX2Swx4GcGhtYCY6SRsyOB3px/11IbmomoIwCgdYll
kvlEyB0oqY2uvlfwU7ViugTKlgdsqmwMxla/BOiTF+KaIhR6uXb7qdyr0Wk37I2je+WOMOt4iIbk
H+VG2fYFtdu+Vgh5t/zaPJcrVRx58pU7u8yRa6joXvulu4mD4hpVmNJ5vqqLPjXxY6O542tXm9a5
FjQNrq1YZwOp2l0RFBV+uhurNO7Y+VUbmIj6d+AjztH6kZYtAQ1Cc6s8aUc+Jt75G8gnfhB75Bbe
Oo4lk7Ac9aJmo62JZq3xBMbCTuMTK0iis0LwvGI1HLJ3lYsaGotmvOs+L7hIy4TVJnU7rshZLDWr
kQLzcTPlEtucYNv9m6P4ckr65VSysMFxWyIsYAr7m/Ed5n0W8MRr9g04bjb9QqEO/h/CUX87/fjE
7JgkGw7HfpuD26+nNcjiw5hheN0XsOKAinqe8dDCsyyIwRs40u3l6PK+HP7zsfRvR39ed8EaMGhH
leSk+OvrciQvIKmoZq+ywn0btBItvleF2kovYf2qsWPfuUjYrBRi2eX+86uj23z8diGYcSrmBudN
fIyEgaZEPTHceo+HC1cotSrmg7+sujTgsNoPMVb5FY5ijiXLzpssIov7+1v416rxO8XOfi+B+M+K
3YU6ql/Uuh9/4WdkVP/kGAtlzoRjsfDnEPJ+OjTsT0TciGkRc3EDeNpcyz/VOuMT1gnTDSwycPxj
wdb9L2EDXVs3fNta0i+L6PVfWDSMj3KdR0kq2oeziIKoCh/Vj0hqWHgrx8G1oDdRaGZzTgVlEx0d
GLBr6ET9c2BldJF29JVSrRkdfSLUr0Gvq0cyic2r7Wb9MxCq/jnmlv+NGPTxruPd4Rnk1IwVnRzQ
gjT/axYwILwfGTKwma7a9ZuT2OoGuE11qt77UNu0mHYwdekwbpj4/7jg/2OWzjL5kn+96xAxEdrI
8uqe75Lr/fXVIdMV+CTTFqJu9FK2EU3nckyD6zwg4x26jeOdCPVWLl+T610pO0gfjaxLP6u5mr96
Y9+KsJkn6xgXcU+j9FjshqIbmSK1tXvrsXue1lgTnEMky+FkNFaztanBQDAZF1WxxAnC2ae8JObE
KZV2Q4iePmN2GB4cgMdxZnTns3tpVxZqC1kL13wFLJSvak4DDAN85DM25xs8RuMdyf1qWwPxXWb7
lp9vYzbJCfjeJGPqZevPGhkklBnvYcSuQePI3LKkeG5TnTsbO4OGcYGNTm2J/aSVEd0Ls7Wi7mNk
qOZJ0UL6cZn4JNSglqaaXhgmcIpiTm2cHJlFKD/T8Ex6B8hJqkMNWOlGoqjBdHx3Dxdh2sqkcCG/
A8LQbFP2K3LY7V0watkth6nUCLO4xRlX625YV55OYiFRwUaOVpduBZIrECRuJWRQPwbR0LYuzyA7
GR4M8hoUKXtyPCxtr9Rgm3RnKLAQydqwJMQzZlb6Fj03oiOCLgt2Vo7bGGBY4tm6qlRHgi+OU1My
CKN9hFOezc9K4fveEaZJm6DNsEQ6zouXTT5sWLe6wfNEZCBuAbARx2bSzpgbmVBXxlbPsm7bDTAg
YM1ru9n0OSgnptjm+BzgGjOQwc5xQOAv72YEG7SIesyOc+Znoe8M3huaRrOfS33eBEUz7KcU0Ph2
MAf8S1gdqL5sBUrJWrTVErnJDKhdPq15vsHxOcOz4ctkaXHznOSbLXVxMWpDOStqPctv5GNRGDgM
WKvWSTE1BcDt0hWmR8dauV7nZiH33j1HbzQFauFHtttZRODp3ugAezSr1qtqzMtWhMk/w65kYEwY
8q9VlkSpvxq6bGfqtfwKurc0OEZDLqejBieifg1YsUvfMD0XzT6oiJJd+p5mpnmcLaDzViZeFtUv
OE3Qut5mtmMjZaWj6rgrWm34o4rGjOl0MLTJGn+UnW6Gsau0DdPr6RoVq5pwOnqDsRmFNqf39LdM
0x6SCPt6LarYjddVV8ZhN6JrfbYDiWMT9OzS2zg5VbeOZa4TJaSyKkmZ5pINT5uw1a36ra8962As
JnJ6xPT6MHGGvSNvvCyG9P1Sfp5WF9pzvLM5YmgCixjwat3y2aYEjhAQfGxxLfwiZrrC7p+HFHMC
vEvBu1exN+9xj9AKUsvmFRWRM5MwaYwOHNGIMJHcyJsemrSG9qLGL3rWYfnP0s6hyDeS7EVI59dv
XV8ETthoBRSMZSkP+OTQNkFpbgbODRyUtEGcMcHPT0VvaZQv5tIiQLxTkUnAJORJYExvzjh2enP0
RarzD7IRAah6YlWxnWG7n6V4qWIi4YwMcfG/0anAXn3q5p7oCaaEFuM+m/Fa1NpWwtrLVjYJ0l3r
m8VlqhJUM3dxeazgkavbEWbOxa5rbqwUruOlcwo4flVMPUzoT0IcqLscyMaIISlPJdIzxFTeAddu
2RCYZ1AkznbbqWw1W040hlXfeZ/p7JQYatKOboMinisDmr476asxgey+SlpPvtaA+M6JOwV00rpZ
jSdep8qYJNwml5hXemN4BL3kHkQQZM6CsJG3IxG9ItRIG1D3lPjUqhh+SvexWVNKYztZhMdDhxtn
iYh+BrwJJ6bK3YOZjwpvUjI6fwAbpjNYUG2/xYqyycxam9cY89XJRru9ihKR0Gc/M+ofWr84qNZv
nI2vOuPKAn96CExz9qBMR9BOeM7MfORgCm2MNpB72tIz0cT7HtZhbcIgJxpWTbtKWrQHMKnLupB1
nERO7NigvVnw+9Lqn//dOP6fRr02Htq/bPP/ZrK/0OVR/0IbMX/8lZ8GewDFDMEoMKFOkxr7Jdj+
59aRndon5qycSRzmgZwL/jLodT+ZSPX8PaaU+g9u289BL7tKbktc9+xm4GjowX+zdWS7+ev+CFF1
Oe+xOdNNntPscH/dH+X9OOdyDNKbLGdhCdaWsbTBdHHuXoKose1bm0hyv6sLHTdYFAVsj1dSpO46
j6D8qnNruZCFPPimi1KZE5tKcEkW6tlB5c71tZt35Yo8Tr7nftXlzVC0+tdSb8DmMBSCbbzujMTX
V+Zo1Dgw68TMfbGrA5uEatJm1H1VxncL+Y4cUt/6X7TlYKbonzp6ud2SY4mBDA1ecQc9M9rFM5Ud
VlDosOVTnmOkOzHf8RAvsWwVDRCz2bK1R0/XvvgUYaKSQWoGyuXBcKWEOcXbf6K4NT14iM2f5bK8
sp0jWNVVbnLXeX4OlrJW040Y5ygIYcWX3cZq+MTs4uaBlbwtmhC5mIIMYFL4hJayUul+SQkFPPbC
TbKzQzom7NPGu6SdjoozgQ/GMudOtAgg/TICCFRAJYA+pNO95wzI5fwS00s0UV+l6YGg8k1F8b1n
W1Gw6usJeYjkqDikbpRczVKpFzhehrNzbaUf4soSm4BsA2wpIwNY6w1uwqYwtZrnqePpG8Pb7Ne+
J8qj1lfEvTQHEige3Nmn0VJ64wrnKZcEPe8sPp5K+jnMWI66kATe9MrmsXVv+CSmjj1UlAp3MN7r
VB8tHmtIb7Cwk+9eVyDjxmm+71N73MrYIta8MLLY2Xm37czulHFKHofmNNS3GL67I7DVaKWXrXGr
OYGk0rZEqrS9iURe57hfJaTtUHHTnBEzZgBMU10mBComtknbttKaE5DZbLrWq1H3mqPJzM5vCIZU
vU/3cFZSxMvWhaIuGztRfZgxNNor/M9TXK0SuANs+8oeyTUCRZGu2Af4PhhYw7bssKTUwLolMchv
NRvCu0f3pHjW01TQPKEIey2lMGB9p4SA5KojP4UCrNQC0TIpPjlmddShImM4/lq2lHuss8LLvVXh
T4DsBT6hfo2Xqj73mp+eRDUkV25UyTdCtaB+MaWNmwmhdTqoeELD62uzwulXuHqyBz5g1nsyNYWx
GsgQg6ieY23YUz7sbas4TW9ShdNgnbQCq1TdRSV3duR7ERO+KR3CLqsZJjRRI8RpnlO6i00N23Sd
8GuGjViY13qldTPZ7CqI8anrKfalciy9azWX8kyJub7rcm8Mk9iKJ644W4Nb5zH/p4MtpYK9LsRW
kC3HumTobheWhS9fTGylO8KXbXy09Z6JzZDNtxwb/tDmoOKegrmi1j7hbuc81FbPXrlNCEXH41S/
KMqY7JU/jcnDPGOx3NlR01U7/kdEexJCVBixEk33dhuo+gBABzGNLaoJAkFPTHnwMoz9Fi163/H3
PjojYi9uqn6+F7kpmr3MEwNiWzSp0G80ntd9T98baOhbu5Lcj5EdZHQmxqxmzogQmE9ttpuV5R8z
jXISqKmaUidlSM5xVl9RXMfYY+f7Ub8pjDhiAMZvVZM/nLPQnG3rVqO2TmytMSlCN8jMK0Bkwcby
yeBvtLQpYcgmynhoZuDbulVgPR5yO86+dK2XvQH20x6trhCvnOxFx6HRtrnXbCWAyc3WpjRcbTh0
cUx+20JX3wCujrsr/oA9rgyN3eUKPaP5f+ydyXbcxrZtf+WO14cG6qLxOkAiS2ayEEVR6mBQlIi6
BgIBfP2boOx7JNqWnvvndOxjiYISCUTs2HutuebYt10EpMjrkbuXRL46VqP6GT5/bKNorwO9twmp
tOwuZmxKGbtX2s6oQ2zVU0wEsVWOJtT/ZgSxXBHjpM2x8SCm5aPJIzwgIpZUKV6l6nvbnZzbVRi6
iYdo3gx60h4wXzsqCEcSIpHbE95Vy0neVURkXopSR5pRdkh3zlNX12f05Ha2c9vaeGwH+RhLKTxa
zindfy2NCpeJqTowtoAcPZ7LpkRgNGv9HU3erAtgFcv4VpPMLpAamMW8zHvMHAMYgcBU6Bcc255V
42K6ubb9bz31/1VPYW+iQ/PPjbibb1W1wuafqvTpp4bc9x/8Uz5nvmOivrKlXEyIZC780JBbe3We
Bgvre89tbTf92ZDTqaoQQNHHMzSPvhAF158NOUR3eKWQ1bka6pO1hfYvGnLfO+U/ddKdlcXraEh7
aA7abztyBRX4UuI5Qd9T5fOG2oZH3CpWdn8EsTr09AyYCATrrtxOgw0pHblUd2AGTx9jabE0Bgnw
D0JJ+6GwNgljRcWnSzxyQH5u0FdfTyuwsZxRAJspohME3wgO2Wz7HqnLbG4Wu9AbXzGYUYfOgj/B
1xPazmGXJcBciHp56PqZXXbFR9KnVJk5LsuHSFegS5qFk4SdtzIn2btaAqBWEiUQJqQXmlwBldnK
qsSCte4iMOwAcDTgLMtRRpsxqfaps6Tf4N7Gz9OKv5T8zKM119m48VY8ZvJKygSyi0ADmzqxmOMK
06xXrCbCqOIkVtRmWifDWUzgN7UVxBmpEUzOegDPSaWXbzMnzkRgrfhOKacRNZO9WpxKxn+M1KE5
rshPt+M2awrhfitBUj0SpzeGFQI9pMYAQ3WPO2+mQESnxStvhhUsOqyIUXWFjWZ0Lq+TVwKpWGGk
lgOWNFsBpfmUOFudtucQrMlwlaPFajg79pT4Xc5SThye+pEG33A11uZjDwbovdb3lbujFQodVVey
mOnOCDS16kbjQRa5vkXr5O5KUMTQVZcoOpsrcnU21DwoayiSliX6O8dmlBfigWH+tE6i2Bmr0Cy1
O0fclOusqp9I3qLwuTHHkR4AtYFx0ZR+/KStc66uNOS1wF8CkM0Old4dAut1NrZOyYx1Xoa+LGJ8
nVW31jpNy039Ixoee5Ovk7Z5nblV6/RtXudwtmKV+4nRnFprcDzyLLuL1rnduE7wonWWx2EfgjP9
jdLEp5WMar2JXud/3joKzGAebMd1POhN07MWecqW/YoJYrIOE3nIOcmuA8Z+HTUuhQfs3bVIU4LS
uLEr67bmaQtQ157gliR+uY4tkRM9LiWpEMs6zkzWwaa1jjinddgZj4w9tRHhRLGOQjlixYdmHY9a
RQN7ZR2Z4pJrN9k6Ru3YFoLidbQqWp6b13mrXEevDU0f8n8TgpNfJ7N0lznLr+PaeR3ckoJmMsS1
8agx0nWjQqZbGqjT2pLUFpPRb/Z9EIxDch0LzwqKrfc6YoLpvcW2yvDYaik6HjSCLbJQtbL0ZHeq
czu4SZR8lObCUHXUssLYVt4qC8NfN3N9kV48d9Zp9DfY+wrkViLoIiPpQuRrivVI7lOVHabVIO0X
9YLETmbqYla7rlY68V6kqTmBxH5tCMav3UFYQyL7lOdDt1R4KfPKWfzE6vVgbmxv2YieFvGGxyyO
P0F9ioEQJBplcK7UJY/nVAOnlWBnOdRpqVxn3dPsxJuCjEw3ZKI85PF+Hlzz01hX0/Ds5J6W22h4
8CwIvxiH+kifDnkhDV1OlfzDJnqLtExLoUBXUV7dV9g8qTFbDr2BPmCZ4cXS5PfpxX9HZr8ZmSH9
XsOU/nmnfviGwqYaftyk//iZPzdp7Z2JPMqzGfS+jr/+s0lDrOegRG8D7eR3z/N/NulXjTsAQJiE
bMOGw7Drz9aH/o4uCuwfaACuxpvg/JtN+s2wW/dACtBf4W/IRUxTfTsM1jjCY5W09q7bAzJOEtdn
PGH8ZgD1dvgFUJVkw1XwbUCaNd6m7EYjDWqjjqP9mFX0koXqURNzZvm8cqZvSpvWc8GUptuAC/4d
rXL9vn6efXFx5l6uSswwu83beTeS4EIa6E0gj3k18eldj35TIgEHxZ3fZRQBT7FXNjQRqtTY9Muc
fpMK4KrQ7mxjU2AQRamAn2UQbhEYKEzR65D/07sZQJasiGhYzB0WqBjm19g70V1pF9Pmh4fq5nvN
9D/VWN7UaTX0//f//O2HWJX6mgWZiwfpzQBP7cwGdcvi7duFJq40GZWUSok12JnmDy1rVBBpuWOE
CkqRgOZV82li5Lix6nhtqACt5Jiqyxskry7d5gV3DrSrrXBz+rCeyJGl4C4s03GFbC0DqmgCt3a/
/gxv57PrQ+A6jIfp9WHkf9tj600D7awzeVAqUGZ1FBfImbsZZ1728usrvenmma9XcpHcY3NwsW68
uVkW/lUyh7mSQMPC8rpCE223PXaD0d6qFt7qX1/vzUv0ej2IkiCRV9m9t5JFfpzt6hra1lIpuF6c
dresKL2/jMx4fn2Vv7l/Jq0CQHUuKUXGWwqI17FcFJPi7jt9Sncud60xvHSf978T5r9iRn+q2zEu
6ETJg4BkXfjLopCRUuOhdIM+Bhv8sDg9qeskAu7mVfo8l5ytAWRRZ9b1kN/NAsViU9j5xsQ+f5cA
+z6VltXedvMqa7EBCtIxSpENCvj7+3idyNeI6XYpz+YHEdPGD3D+kyQcZ6hY4VRxEdmYoD9cPd33
ut1/nOwl3f/6bn63uPz0KTkCob+hXmUkvgKnf/7W1onQmCyd3E8ZDkWy12iDxFF/4BSfb+u8X4mH
9QvodmVj5QWdsNnJ9sjDx63QmmGbN113afJ0QshVGRuyWSl2acteLIxvn52pLMmRQt2qTfp7DXAn
+sup0ILOphVA3pZHJnNabQaRyA9JXOkbGlPzLkdIS479Z5azfG8PlnUdj7q1FymAT3aXBIZQBJ0p
ttM9vSd0gFZahgkWi11v1O49KqXskCno8yqtTQafKvUZLaEdlBwQDmaziOum0CZSeRfHvKJYLHYi
sq2wEbqJwp+Gp42NuAgGLa73eVfnDwMd06KtCgInZuXa8pr56zwTh4zjbghjSpKdFZkwKTI70YMF
q+BGcRbz1kLhet+MffnRiZP8pdGSWvq56s1EAXd4PP2JbGpmlYl8dJjzb5xSh0rtecUhmzN5Bfrf
vgYm6G4GN13xNmU6XY9Dhe84K6wnte1D2oycDqP8m5Ir7lmpCmVjxinTfac7liXnssLW2jDXvYMU
SnWpoybydUmNheiRYCbFqXac7K7W+4kPMiNsDx0+fWTm9VppfII9DnEPXN8hzssSkmYzf1AKmGv8
qrpcNATHiNYEiX8q+0uQlZOxY1LmHpCFG09dZPc3GfepOgzqyPnV6Y373NxWYAhCfKR4c1rDeKrb
rt7mia5sjEa6pb/2MD/Anx2Dmuwxvhrmfjil4v00j9skMW71qBxD1jZxwNU7+7MiB7KZE/2r0fGd
d8wgbueuOKcRGYSIHHJSRwq6y1HOWBCfTdCpqER1WoJqTOZy5sn4fZXFZ2ACnxMoCvtkGNS7SCPM
Puvsj/OQ026tqs2EKDtQMhu0qhW5KLg77cqR40RoR07QslhkUKoQvMaMINYBDCekESVhiaKNqpUV
fST0ZtAGYm+X9xKEpOJGnxSk+fxlJOHktKUDeCpAETu1RRjIZuRs2IbybRq7dsVZIU03Y2zru67v
lZOFu/5qUEiMh/k2P2VTrzJo7R1UDzOoGF/Vs+Z64TzEMtVr7WmeNROUmiz2mpGq5FDyutjKzGHO
91p9ARiErjfxE4co1GVIotUqUz13wowfs0gbv9pOPz8aopuOpesKJKTewAGnMa86lQjcFkpogOhV
HEaN90uZ84YwiZlmHwkPTq8dYMQ4C1lbrV2GpYq7QCqL/GAKEhQNFciKmsdNaBa1iUEcuQxwinRH
DHR1lUrU2RUwNRrp/N+sGnPIDqTOHlEK5Ru7HuedYoM0aXs130aZmF8ElID6AqOp2ESrmmgBeYnU
Rc8Z0pDwkMbsHNqCPkRXxyZUxaSHfOLu6Nj0GSecNBv6A/MJ53v/cfEm81rnRb3Mqdoi1o2YmdDi
qMU3tEETEw51odeedc+JA2iCqbfz8KoqqBB+3Csq9UVRI4uGxUl1Iij5aDWqvh17KBw4EUJ0GWkd
hVK187sCBMQj+uIcVOcyIVqmLlSsBnxDjpmG83y+bWJvfKiHHlgGremvi5Ko+yJDwpp1fMi2ofyy
ixqpBakn+3k2mosB0PPo9KszYqJNFdiGhVKWlmzodYJPDoHy2lPLaWONhh62sHBDZMvx9eI0qBgg
S/AzulcggbBtjN4dLogpH8n1EQKhcaTYGoJFw2HsPOSZFRpeYl1rLAykDeOagIu57NXMLgLPGaMj
tYrFUMH2MGcX3VHgjES0nswv1MDiIRUd63qtt0cazAKvkWXqO43Bzy6qFOs0cD69m7lA8qr1x+Lv
4DCxmHx8nlD84+NZ3S2MePg3+mN3DKLaDXlJ2qPqWqeeqKadI9p6B0R5mXzqReNkSXU3tCwKGs0X
slNWi81qtsEdZAeiyBjir3acuhrvIaHrRPkNqW/laKNJBMRCXjGdy5NY7LpXew+338mfO9Ntk6uu
L7EAMahA+CwrdFWkBKoQkOAlXHlRidjGlDM+HGAQZnKRky7L5fC6vf/3wPqbA6sOP4vy9J8PrHdJ
/fXb/xz64qn6+uOp9Y8f/M+pVdMB19G19Gz9p3gQB9M2tkOVs9Qflu3/NJb5CY6rNpkPSED1H86s
2jvNtIiAQDTKf/4XTeXvoK2fyzYXz5oJl54kAtV4a+NtEd93pefVpFcSCpnNSf3ey3GvhJiGyjDV
rcepFOJMlHyKc7J5LGJLOagTuqV6LGgjLgmLIagO8tLK6qYY1QcW7xhSStFmtN5wdi+jYhw6DSKD
OSvONpsJKXN759KQdEMNod1kuCmePKM821NxpgW5iwYEp0Nnecgq0QoWgpkP2v+XUR3TS8l9pAJo
sK9Udeurirv40kKFl6rLqfbUG5t8dd/rpqd1xMMr1oWzOeeYW9KXvshoKDNEDJ3avTgG/J3UaYIm
rl68vDpPmgDNYBEKno5bU8/PZJTemNl8UmN+V5cpPkP1J9resB7a5dkacFoJ7bl27Md27rd1wVrV
lYnxkeCtfdq5NkZwfJl1Hy1+pbgXbTAec1E8ORB8t2o83aldfl7vwEDbdmPmxUvWcAjuiavdGgXI
D6OcqG1iJ/HFJO5jY7pzK2kHrm7HB8AOz7Ssvd3KTolj4odHnZFzgdlVmXpujKqiM0qPejLqgcxx
9iXz3dSYj4mRHxFkPXVtRjaSdcE+xUTdNnuoRPlxMtOXephvTGar29kYtsRrIlAy1/wytlOJsgoU
J3ZOveZG6QnMFlZMaM84iMM0B5SKQaw+DQ0NxFhZ72VSPo0alid1ZRMOtPAojeFwmPwGKKk3lBs3
gz7tODycwGWAVBTqqXFqJUAI+GLAOwwtLT3nuTwx5qCzAvwWtRafsDbnhyUaIpA/dkFgsKFs8p4L
iRRNZMK2ddVZ2bGel4fOhEGSWPK+BM4k5wrUXNINm6hOnyocrWGhy2e3Xk5Cj1M6jl16yVvnMZXq
F7c1rr0pZbObtO0MInixxm7fSnG/tIDW0mbgQTX2gIUTZBR0NPJB0Eodl5Ndz0k4TXyfaLkNHLU8
CTBwOEXopeE3vfpQxdqzZ1BCl7KD3BwXR80R92033puyeCkRGgRk1ZJNXcp7I9ISHz5zs2UYDzfe
VtBp4XUOXu+7VtkX9D2P1DXZlpDyS0Ofa0teyT292sFPpMOjaNiPqdPNe9jSxDRo8tLoSvM5ixgI
OVkybzolErcGBNZNIeMomFsTihPK0z1yAnFsa0sc+tJ21wOAcp1jIg/bpSmvUUXMWzzW4oi0BpqX
UhjPg9Z/nkVnX2lu3tAgl3XampsOY1m24exmQOFbpqfIARPmx42Ovjcz2+ohr6KHUuKb2Sxm76V+
ieYXo+XFrPLPnUEnBpdlKNHhBYuRbhr6RGHLoQLjEOaMzE9lFx/dmnaL7bQXeH43VU3oKSP4h1rR
4qAfLSsUo/WEL7x7rips+RU6kpB8BN91iDVsSCPYlmk5ohipoxttYMeNKx7/JdOfaw34e9+WqEIE
CiSpa1vDYVjP32J1r/IYthGDM4mUHteQM+6kzkM3586jo9iXUW+nQyS6F2XqTqadH3/YdP6mofWX
Fs0aYw9Uw+TVx23z1gaSglLCTpzXexjRuQ+PbVjVHpfUatEVaPZv+o9/aZ1wNY8NjaoJkqprv5F3
4RIbK3uGhhqvRMVKy496AQnYNljQf/25/tLpdNeRKpY7nfkqurU3V5ocBx4TAXJ7ncMTytUcjuB8
yrSJJgea0PrAv6nfx+j/KO//q6WGa9IpRkVHW5h//tzIiI3KS9w+quh0WUlo9eIeL2kRKIa5nxSw
yOvnJSDg1PWsbr/+uMZfjAXr5wX8T6Q3PibomD9fG7POtKAWr/Z92RnU1qV7M1OLrsvFCXlBvlc9
+Tz1Eln4JMQxEz3vrUdGaZfMzwnCoJh20Rhj4kLguvc8coQAoIW6O50muNRE/jBtRJMKey47Q43c
lpa4k2X8oFoJoC1pXkZkZ4Gsa29nWXXzKYbDEWAamn/Tgf2bR4gWtqrjWKLprr/tXupF6mGQNqt9
ovdbs8Ya5y030LDa39zR1Q/zc7uaO2pqYDwIi6XZ97Z56U0amjx3fVa9wjww+7uZtRTQL9N0pj9e
tgH9dB5irbwtxHzjDGp5m8TsoeYSv7SCdXktVQgZzEmDlKdYwRfgTeO94tkXoxO7xGW5t7DuInlb
cxakjmDEgtFIxkezmu/JcFa7/q7K5YPs2PZHPTWPQ+oSC4Ag/QQa4SVKLduvciI9OunWO6lkL1G9
PLjYIpeB0ZhsjH0yW/skqdIgLqH80d845Q4AOn1cbpyZAQNiX21Ly+VztwYVOBo11q8fzb9ZYRiu
wA3FXefoiDp/fjIXR6lbUzGq/TJpr+WEZGWzGp3Iksn4TTPxLw1gvjNLZZ/CWefg8Vl//Yegr06f
U6cw52pv5eLO7NNjSXzqrz/O65v0c90Lfhq1LK1z2q9/gbuAFMiHQlUhOnuiIZZWklUaLc/rSg9i
bd4NKPFz3dx7in6ZIi8JSYg8KjL62GfZFxe2Mppy0dG4y4y9yNjEE4/VqZnLMwqFl8WeiNiOkCYW
ho2yDcumP6pLf1Wkdijc5oOLIsC3ofQdgO2D4bKoW+iugpn3wN/qHQ0Ug27KbpSILFQ9fbEqHsE2
zc9C5qDe0MGhRKdA1Zi5WloDOxe9J7qku7rSk9A0lt/EPJl/88byXXhQ5liHTbggP38p5PAMsp7L
aq8VHBREUqZBOoxU8JDAzhqWAx97QQagzb2U+GSCqO8gwmrlNbq7BxfFY4iuAJVmxIl5sLUaTYf6
OGWNsXFVhsC5sC/R6NjBGFmXBCnLBjO5EjRgYjcYaB5UfXpeetVPnfS9NKgOvZYP3Clylyfqw0wh
5jdR0uyMYsL5Nd3Flr16cng+6cNGfm+LCeWemW0IUYJCZy0PXtOJ79Tqf9w6/uYlYc9Y/4fgh9Pb
m3s0xS1m+UlU+8mtNpQ40ncm/jomkpSoiX/zjWgas863a5vLLsyypmk6s5k372RrGjO6hbFihNFX
oUa2F3Et2TFip/I0vh+43yiUZw5IQmeZyjIqwLg42zkF4FhHNh1jDw95KVrEvEvpA0aAsz+7X+hw
kPnjXhde2QeJt8Jbqtqgrdo/l9lyJwtUQs66GfOYxUb+FE1rlUrcb7ao53akxShrPaBcDQlodbcD
X+nr8RJJrgFUl9/ordAKZeAnmklsm2gc/ILW2UHCNHg9BEUVQM2JOO1jNU736cBB0qUVEywtRz1r
me67IVZ90Lp0+AS2Ce2mVVIM1FRrGlLRdFVIrf+ilPwX4FA8kM0othpoxHB9jXppXWpnurfRCGLQ
J9nJXePwipZqiYzeM8Qnd+M0/O4OoUObWbxiQ9ReeZZ8BrO1mcDTMq5Mz6nBmQV0M1tGYT5mibib
IFgRbsycATy7IjBplTTnupgXeBiKI4fiHTDiyk9jwYPJ22FPwxljx+ekn6pjrlkX0cPY0Ls5WA9G
uO7S3URv+8QM+0La7iMw4d/tx/bfvN7UOuS642TmiXo7Uy5mI2txIZT73pmfq17c4Yu6UF9w8yxe
67X+ej1q1wP5zAMzTmZWvPNVwohz6mmCZfwYCoxNPlRZ6OXexhWd4YCJiNuAUVsF93ic94UG5VAQ
CogvEDcWo5D4megy79x0gGsXCCsheWPeVcVaHiwO0jaFNSYb5gdhUG6pndEEtpqOgYwHSN0ulXXM
wZD9MAFdGjBsX9W34/0gWEE7fbjrXI6kJFKfxTjemRbN4LogBAu3D0OmidlaMsERp5lbaspCZ3h+
tnsglx2wYIfTwT5P7YtgE+GQOd4bsKvWan5w/txf/9th+02HzaApz7P4zx22e8Sb3/r+27cf22t/
/NQf7TVXe2eDQ/tfaccfXhhPfWdolsFsHFEnFf0q6PyjuWbY72irqWgo8c5rMANYyf9UbZrv0FWs
LhmPJZUx1b9SbSJOebtI6+DjSBFVKUKJnnhbgDpzBxNisqqDIiB7NzsB+ToTYaRME/lmpepqvgY7
YboadMZ5Zd+ybvXS2DE8dfZtaaa8gFFfhuD6CWNqTfseMGse2qlabeLY7q1g6lBhx7Z8LFG2tcj7
LOPJiyvtoDdqEYyeBc48iU3qEefrWDXDQRh9vMPIGW/g+rSEzORJsODY3c0AGhk2GSb4JU/2WyvB
XldUyBroDNaPZtO6TxXt6MNIjPVWTe0tCg1nozKkCkSWxtdaB7CimlNmsjjbyH3vTRR3aKnqx0Qb
252OzfJIyM4KqdZt+ws2gSbxZUm3EAV2HJ9r3MAf8mxwryR7yd04dYxyC+dWjJp3VjOj3bhlHH+G
WAE8CXovyezEDuUpR+0oU7td53Bwm1KYQTQMbuumdg4dxt6trZDTtIxCu67WDBpmpFYt8xsmZ1A8
Ip3VbJ7cEDt27Y95i/8S43o4taYaoGczr7xM9oexX5R9RELk0cwT5UgZ1DARbXE+IIQnUFGtz63N
2CtsXQUH0MQxQYPzE+oY/a9iGvU7s9HKrd4aFn9qv9wyJ+7PTqqA0h31e+JB5fOM/CzsJ2zakZP3
t0sOh3aa7WJrAyHcKI2c78w0c76MYFubav6slmm/0xpow6OI9R0gouhBuGm9zbLI/orlJJ8pEvXs
HCPKZL1sZBJIOZShWxZikyauS+hV121hFyEMRXMVMlfR/dglVJBIee+L21XTSwzMfruolXRBlJdV
yHuDh4t1v7ias+ZDgnTwA+aS+YkZDoPoarHUs1Ln4uQqwD5qnFkJcWlJEzYx8zVbj9xNAur+GKl2
dW1ooj4DsfiQSIUqjnN2u3fHOr+VdascXaxG13rZQY1pGdbRVzZR2aeQ9p39qJDfsu36HNKON5o5
UUqjnI4o9bdZpSPaX2RnbBOzcQMdOPBKXNfL/Ty6aGkXzyJgzcReERQ6Ae/GBKkE7kvsQODCoSr1
pbzBsbr3UE76yDDac2frT2SdOtFVaxQyOTVa8dFOO+eurK0dbmpNOfTpaEb6rhgAXTu+8KbKewZs
1tJOj+bleiFn4aYfdbd85tAOWdms6EG5w/jBaqRx02Hahwdd4LU3o55dtBu1MC4q7zjVjo7tOuqL
GQab3dw1UikzSDeziPeNSVLeB72YzFxuEGFh7tmQRVPDV+stt1cwpGW6es1CyX0vRbNsIzvj8B8i
IVMJtW+nIVAbJb60s1M6Hwkp1tsu7AlVvK2kN0ZfM3LWAitdPJ8Vzk/w33CABs7Mk2vlPnMCkt48
0IQ5rMQVMaMOXvbFIQJN2buVwP1s1Sht/NodR2bor1C/lYBsnqe4XOFq8CZzgBY8KSq24YOWDKrw
q3aSN/jzza+ELAz5juYv1hkOuyQACCX1KKaIlyCOzMq55ALMC1uYVLV7wiLxRuV9QdmqTk26Y+3D
GvI9fRKTNHaXMk4zgzLEq+prcFx6bQfz2CbGcMqLyVI3dS1oTDrSiUkEquxrKWy5tUzyM1S1EJnf
WdzjwNai+R52rX7qSATq/LzuWjVYSm+inWnY58oz20Oeerz30opW1Ys5cGI3nN2o6cmucoS7q5Mu
v6n04mqJmRD5nWbVVzKxklPUNA6+38FMAAm4zmqJSZt2M1Yj7hyADkfX6XbIVrP1Xc1YvxCxhF1c
G8qWNB71vVMgtLd1dM4BWEjFt5WqotU/1neucKhg7FZ8woWsAx43vNMMAc8v2k7b5NKMOfyCR/eX
ZSxUv0TC99zO7Rf2qO6y0lkh26weI/ze6+C7Vd/HixZtmfK7Hxj39rcmPhc2h6o4FBBQr+vBhQKl
zOpRQIB6XnTboqlFPJ3DFIOlM9qX/FGPuaOlG5B07iehtbKGKqg3+8xq5clZnOXMgdT141YybZrm
DIq5AcS+rfFzx3IL09pkNKEikh+IgYQ+IAwzzGCX39DiwXDAmKQv1ghAIjEPsy3GndZVy84iMQkT
ooaQfOkxlU0FSkSHqJFs00ndPaXGOtzG47ohRqbyOd/J99IzLV/XSGCJ9Si5wdg0oa1P8tDMPCTa
fIBt0zPl8bXJTFgaF/PRMFrIVQK5zxPhSsOZkEjtm2Bcs7UGHFS5Fml7u2+Nj4rkerpXx5tG6+Mt
yMsGnt9QXHJ1ah9G3sMzcQbdzapCvaJrWgVg07MrCPTprjUScclrawlIaLL3xSI+t66ZXhG9mnyM
iKW4RJFGzGzW21QCJXLB0UXzUZeGeuklepYg5c2/sYiM3eGD6Z5omuEUQYhmMLa4pdspS98sXftQ
gpvHTrnOa7K8/jIBtPAbWRJBiQjkkKjxR043NiB10gfIioL8p8wGo8S8QyypwQurIjWcYG6eJaIr
3Oo9pD92fxBjitFsTAZaHDjx1JNyRbAunsi+J1BOhp6Clb8X0kYCRAs1IDphDVuNddomRI5SpKs5
IgL+NHVyobnxUndi2JCOZz3p0qWmMKHL+46aoWXp8PszyhJkhjjvEfy44MYgdKZxct/bc5Pevhat
/63vf1vfM6r+dX0vn/qfa/vXn/ijtveMdxZSYwOJtv1nLNyfXneVKt7QdYcaGQQtBf6P9T0oLn4J
CSkzCkYH/1vf69Y7F3o0MnD1FQ8OXOlfDNARjK5NnR86ibReEI/QGEUWiBiba/3cGMMeqaAF4cmf
Wr37KAgyJE94fnalXlwWTWlJudWIY6CHeedM7rnvG6AlImvfN7XyvlW7/jjitPZbd13l6lE5zJFh
RztRZ8kNZYfyBMoMn7pdq8SuuhGDRiq0uL+pHGs2WGzTnNIAxZ7mHBatc3XyOxe1/tAXrQ60VMmX
2tg1+YAdxW061SEJDtckEYy5J4bS9KMoz8ztssQq4RXN1HXth8KtBjwSTkW20zHxpK0ztIy8IXQS
1ewJ9jT15jigDyywOFb5mvItObx4wBozqmOnnvUHc457CqeFsRmKaTOS+JR0Z7YOWIgsJG05Pd7s
nhJBGVc2ay5Ijqyt+imrIvdrbGfUYYtO4FMbrjl3gqF3v25rNEOyhrCkwiSulibTCd3y0gcjYs5T
lKEYQ1gDZWUr4OmIcKkZpmzQ9u7Ro8IWrtIBYmRlDPtMkS5Ry671CcEtVl8jTvZpn76PAc3wZY3Z
uSWYYZ/p00NWp8YuG6YMraIX7/MphtzTlnHyMZUpJcGMxx8U57k2u1MCTfNjH5dVMBb9jVFKXPGV
8Ej9iu3nQUYT1NDp04LVPdChvuTSOMQyf5BiqEgS1bIjWu8vcVrj/4/y8T15gUjWyJ/aUcM/0H2v
fXIlph1AXmfr6tWOs+cd8vMHfHkvBMYNpwXJpe/l8YWyzgnKcfhUl/2xFHW1zwfgNJjMN7iqibzG
cHNqGlXbdgzhk7gkQlnPHxpVQRtImkWYl+KbnVb2ubSX6GbyakDgKkAZb1zbqUa0yUmN2JnCXANL
KdFx722EEDKINWQQ5gSdJBqL7uwOqOIcJokHp07TbSUJTYVjyIlzJS+koy52Jf70Ly5qqaPs5jls
Wku5i5vZJJQ1/gY1qL62lOG9NaTyPbrZAqUpBXqVNum+ym2bbHnV9iH3UOVU1rgdQGMcWBeSbdfp
3jYuLdI4EsXbCZt4VisvDwR0YRpj7fDpKKZVQNTZl5pDbyBIfQ/jGAEYOraeMtAosTEMc2AtpNJa
qihCjG+p7+ryXrMqtIBF/qAU0WFZ4DCXPa1Ga1A+WjNWQSOX2TFpEbEoaB1ejNHqPo+LQyYIndic
Wp2drCXzlYyv/KoU+XiyAcYCxO7cdmOYi4IMw2ayJ8AeWn7tuCocokyQ2QHBV9nruTrekQw3Oe8L
M29ubBVtKSNotAsNQ+It3TA3jDjyE88E7pQ9jR1+ULUl3qVZrdNVjTtc2MbA1Xiw8sWnifs8Fi0M
1kiIG6bJGkZnHovYEzj/XSnnr23DohrGjjkfQfVUTGWnefJ2A4+WDJTZVmVA6gJnAiicw4vWtqi5
4ykiz0+OY/IyZ73HuzZBUCfgpG2mC13t/lNPZS10PzGROGqiVE9J5ZUoc0ArJK2i76BH88lyGntz
Zu+cpGaVQOUW1CpZSJYBusJolpVy2Bph5C0gaGPw1bpLsjMAvgcnbeSlyJQnXqmP+pKqQLnzGuIn
CWVKa14yFT1nVwCe/3/sndmW20aWRX+lfwC1MA+vnMlkDsxJSr1gpZQWZiAwBSLw9b1BVXVZcrXd
1c+1ai3bZSuTJAhE3Lj3nH1qI/uI+7DbZLbIXqsuB5UDzC27pRUr0bQDndrMVkWruYpf2hKoCABn
h7A25KYnKxoQBDjyLMkGfERwZTwBBA2Q/HrZJikicJtV1OXIeVIe40nZ9jZu6iXoXpu3PhyO7RAP
pFkNwwDyIG1QKmSA2QxT09TgqWVq61+qWTq7uIUjSzBbCrZXPpQpfdRM94fJgj2wimmfspfM4YrB
cX0B6PNWj/SiXVlF35gTXAKKoAnbL7w2Jxw++zqn8W+aJJ478gg3INwQTe2AF0OVzxwSUnJuDMYN
7swUW8togXElPgN2OxSnJCRdzLVYD0J9l01hcT8bprzVWQQARY8go2tlr1QP/lQG9pUhn+xR5igK
NBtIfZ6PK2F1ezD+jNKc4TYaWbUYv2n0REQ8megdj7AIvJU/gVkhvuBxDAm9LkKiDhsQrGTJNZh4
lNobuiU23JTxGm4ZTSw/qr5pxLVbEyjYerQMA5lagRGzQqa1Yu7fP0dZHm2ckEFBSwz8BvT+ESdx
suoM8V21wQuE8maLbHfcmb3I1vRAwOO7KEoQP6e7EVnOySjaD/K9bonRIRNblbDlpiVNyw7qe2aP
5hk7Y7OtTZ3vpmwwjzPjdMKsgwiBLTw+SeIliGbaa3AdNJ2nHOR1VbDetf6XeYYiX1Plc3wZvthN
Udx4IsZtqvEPxA7MKqFzlOOlhN2fuel6KorvYKeinRLzl0TwW4uZvDBad158G5OATUZcztJfRMnX
xdCzNuGBP8SFHa9TPD53kxtKNncc3oAYYF5530nS+s0dsnJXehQMUrmfiL+G41f0sMRDftXcud1K
jGr43o0uwxyy4jcuiygUnil9aLwyv0R2I45maM9n0hS4DEHxZaxic8Ni2rBqZ/JTqPFIuIPzlGUY
DWRCqF6uEM+NflZ+tWuGRBV6nOPoVv4ul4Fe1yA4dgxOqjMjuGk76NldS0d/7dNYM+ryg9UU8R6m
tCi2Jv7y196054fCAWvDbhoxbU+DEeH8VAjevkRt/MZjXwyE1dXhcxt4/Kxj6idwi0e/VNOaAUVy
GftyevCGOH8Lcv/J833StMvkzrWb/kD8QOKgVcoFgpGYC01mpftC+iLRvB7YFzypW3eOfZsTVZDw
TctJb+YWTmPmS3COSWMTKqhqogP5nle2sJp7ac1AVjAdHwLlhV+mojffoLl9y0U83M+mQxS9lKk8
5GJwQBr7cmuRJF6zsopBrrwUbwg9MBqJnscdYVaPbRh5j+hlenPNqmlQYtjCXntuX37vOyfkBN3n
Cd8pMpxmpYPO3wtheTwyNUqFA+Fd87geoXFuEOMT565J6h7Mc0gWwueeyJavddKeyimNQfk0abJu
E+cDkLpHvGBmf7OS3KjWeJVp3BjZqI5iol2yyooUAz++A/XNLEPS2puxf5qnDrQmi+ctnupyH9X+
w+zXNzFwt2Aj2Q7UgWFNzu3sy+AjTgISHOw+uI8GL/vkic69tcbM23TVVG497HFMkcUMBrAlK7MZ
nOaxc9wuI/bK7O9UYYfMleIGPPYgxmQzd+FQbWjU6fs6zMp9YnX5Lg6mYbe0qLaC90V/xDf2Oe2T
as/EN/vEalZ8YosbP5eTMp/oX8dI1YPsaHoTFW/c+qe2lvSEM/QjxUojdH1N7AwpkzQ0fb0ZzwBC
Ax6I1AT1JrIyOtGDk+u0UlaxUm4tIEaDA5jNvrsMsGw+meE8fngMTw9h32BXz/Ph3k3S7qVxvK7g
+WvyYeNgXy8qD3c21RUT726Ab8/xoZ+eE2AXpJB67hht5kg4zMlLoeU2y3kebpiKVPSI49J/meJw
9j8nBclzG4nLlOpndCMexE4Rwtb5IEDdwvXpDBXpmwwmmBJNMD6Vc63p8aS1cVvWKnuj/V3vmA5U
C+pIlSSZ1kD7wzwJV66L52jVV1P1yYxVfKEpUx9UxfKKMvkJBGpNEdaOX+uqbnDjB0gchzm56WpK
0rKWLbL4SlbPzCMRTZiBvZ/I5DjnTd/udEUvtEnaci2MuSRathPebiJm4kIYQddtvJmA2px55Fbm
1niu6nlcuXZeH8g2SR5sEjT0YxjkXXOvklR5JNgrs/ULyFakY2QfFdGPemHojbZNpDflZrYkfBdB
O7lPzd/TvwEK0avrQROkVbQiV5ys8FK5xtrvidAuZ1F3G6dPWUeRmSlKJ985DKnvfbIBBiKFnBIR
HCBACOsrCvJ4Y9IyS86ZlFm74hbucuRdyQQGapRou4yAsVKKweEsB0McRjABj6odOAsAxNzPHnwy
OWjjRGakOHbck5txcLKzyL1sHdtj8L0C8PPNrJcg0C6DT7pnOvPcF1GcvaFWh+EFBpP0RH9RRs0z
CYx4YH9rQpEc/BHy2coiyXbd0hZ/hQdgbjOf1XkLjqPY9XQj300K65uJlu+q5HzcBMLcN/za02y3
w0WITHxOlVs9TpPlnWaRTWsbqtbGSy3M/lZaObjkECngRqI6aBcUZQE/qoMxdee6LW183uNLTxW5
JZE1wjli5duEvY7ivNVbZXfDdiyDo0EC4Kbh4P44JFm06wrTfvcgFh2qohN4PliZMNuEEM2adJ8l
jtx0zZIkkVU+X2+fTl/LyJD70nbvHZVGH3Ds7iXvBJW5aa+FbetDa5UtpdSYnJG1hsQHIJskJNdv
dyJS3rYlahX56UyH1cozlMJxlUJuZRuPlVF86anpV00UVAcji52NMbGT1JNfY/QuSfczTENjA3Oc
XRO7dLGiwLgfnFk/iik9jEQw36qCjFAPUFtHBW6U21Kn6W9C+O5tHGcZC22bENMLzLboWfhHkZPY
mmK16Yh26hAxs+lM+kInPrqTKgE/SYTjofAzb0v6Lgtm38BSMK2HMARq2ff46gg4SN77gLTrusHr
RmHXhncF9s81vcFia5UxHjmIG2/XTrczLcE7VZZWWNf6t9YJmLLQEHcJjTJXjZAfJn6tQ4iq/6ir
xSLLwXNpog4jYhTAEBpmxwpeC7zluXz3Iifd4utEkl6rz0Sx3aQJ+WBzC2S2/NzncrnfYIVssT3C
slWOs4XpY6/QIcYn1ORMIHoVY1s1/TU1s2WujRqg+3ZJeBgTUHXnhpkJd0sf4CMqgrXd0Vstk6R4
oP9gmpvRVWO4lbjE7vqBejs3GSe1S/tHhb04Rm1bbmGh4tjNQ/O3qeaIlg+5PFTuMG4mo7Uv+RDQ
ERDdtyFVwymoQKFiWw1OzK03aaoFkTE+KRLorU5AgCWzwTTZJVn7lfMapZiuEYW4c14d61HIYp2g
Df0kB5xX9HtuHVLQXymlnjOjbddBNwQ3qU+GTKtmCscmBTU9L/Gho9Ftajl+iawWO4R2Vmluv9YG
S14u4X4Jn5QsUqbCTwDDqhV9bTiCZigZa8Te89wU5OPMhX1T6/ScGfXbIIL+oPv0CTPld+zs1H+a
6qhOBLjgxiYrC0e0I2v3o/dIFjETVK/CqF4Vpu3vQlTGvEvq0B9WdD0ovpUYoeP51WOoB1hhTZKT
QyXC+Is0R5JclZQIyiM9PbaWNRMFHMak1NKAmHZej86O4p8YULdU3r4YnegRggAKb+F4zH9yGUMl
DLt0MHgSqq1vFt2JeM/VNGeJ4qgTb/iqRHCLNU3cS9+lsLbAkoBFLjJr5dskmmyxoln9djRTcYcZ
KDzyD/ynog6/24n9iG2TxSPMiNfCcHjSHpsrpOlvcSEYjRdGkWxJoCBpNcB96pXqNGdBwaNuvXZs
SaBfB6yQ9tILFDVRndEYkOjhLxFGA1VeBpwRWZu7TnqbJcFXnZwOoPcOONW+JOF8QgZLPz4TJNYm
xm0ckSk9lyB38jY4CUsOu8kpgm1Q+OVJeLT/2sjs1zWl/prK1F7HbnvuEnkhKuiDqTN3fKw9RD31
pXVFvaExExxrt7AJxRjSPWcXGohzZdxPtvsps9z+ZogNgffVR8NaOvU+NUWyzZrKIjiBw1nnjf2x
RtNF52JoaOR7HwQeR5fRMGnDxVNGSJf+UiRkaduDdnaMPDEkDc7X2JPW0xRiRfQVeeLonZvpN68P
5BNrH6Zz3wMGjeHy1LU0o0wrR+9guLdlFxr0WbIMepVZFIfIr2/doYSSODsuBoAM4MM2QBdMjKqZ
FifA12uLoJFdkWnx3ltN87YIjquFkzt/K+BgqbWlC+O9gTN5H5ilccjZ8LqVg4b9EBZ5d4Ytaq9R
neTpBmY1kbHgSJ1K66/UWTxaiajeMxJj75vJiYHQpeM3I/O/E6muBSFoRn9qaUNfZuVikAVUUa9F
Zk7M3b3xwbZTd75b5MOEpAVVs6cLWqGQGJinzIurYWGFBUSYZ2oj7Ax0dQa+a5cJVFKuGRt3FuJN
wFdsBocsls868V6oELynNk4ACbZ6OPAc6K3f9aQPR+HrFPqs8GltPyUmobl96tyHVh+/V2qheFRx
CETJRlJQckg3bibYfs6ZARzmWiz6N9QQg9olftfgqsr88eTWrD8rf8BDvk9idJM0icA5TvTCqGkq
kEs1hxvKu6kR3hpiVffaCbe9aVssxCSnBRG8ZtBmey1yrCusC+Tsqci5I2PXfIbyafmbsB3nTyOq
3xWPcUzTiAY1QzwM4rfOKMZzwN3TMgifBtR2dXaehRDdhg0L+B9ZT1RMGsGbZQ84iLthqYRYZd6q
wg++gHQKebTHfDiIEKhsa6iWojV0CVlKjFKioHfUkzeKgeaTia0fTQc5UhhwotfyGiifJjkE+iRO
FIE8Wj/qAp3v2uFB286tYsoV9By8lc0WTQlaiY10xHcIVPWWEcFFG5T1c+9jRy/8YeOJcdonWdxe
VCLtT3lOBb7x3IV41XnWQ9820EfLVoaPvdexn7KWNQ/lbMhPBs63kwMid1xVTNduO20Mn8jtM+/w
9eq9LZC/cnjtnQvKguAxYsZPYg+YrRvDSO2vusyK09CHEvbUosQkOIentKlZVleVF9Y2NSOeW/zG
aDhIt2HHGpnmEpvTITK9o8O/cGmjzinxeNjag5s2eXzTVQ4GskvyjSr6hznpmQ8yorOB5JJYZ85B
csrRQKzrEv9vCZDxLbZ6CrXZZ3xIp6NDUByRDZnkWftp9L1mNxnsuknjsplxS2047GRbM+nzvTBI
koJpUN10sQqOcjKHrWAIehYWjEEqe8s8N+hqXwD3D7DJFZE7BCCAe+jcmOVkMC6iaMUdeu7wUKVW
su3lLPaY3Ny1IwruEqND7RliP/hM99ZgE5vEs0l9d+6adtqNA9U/7cyALo2RPhJVL9dhlIDIZJax
TkRf3Y5D9M2QFsoQq4oPfuoNGwMk1i06dnIQc9TfWescm9QKHzALEvenPYnWNkB3DSxj48L+56aJ
gjX95u7Uk11wCym9OEP1+FqHytrKGE9NHur3RFdgOV3YyHGY01a04opeWadfjcyJIf9Y6VbYDLAN
bvR9KkW/lp22j0VPxCXMhVrbNNrmTeooa4MwKFgNHipiw5y7twx9/5qjAtbyTiGFD6x+fAiDhj6w
FZXlpvZsWT4qDyKaTtlscq9oCvpZsjgbQbuZPMY39FgtKo0m3VkFGueIfEGvmPn3ZnzpHaXvp6Gm
DyyL16i3PzsJizWCiW2GanlDp+Q9qpGMRAkDjwl6GgGDpbkhma7Z2VbhHiaXkKckJ2kTPn0DPQoV
qTmT+DDfO2mGWiJvP4m+zR+g/6EKs8GVtsNeEgLxxVCMQWzH+AzEytyZMxWyQp28F3DpV0TUv1dR
3l6msb0AXy/1ymxCtnZrOQimpXGPKFFDJoRl0IIzPWPp+nCNYLy9Mnk71n+cbjP6YRfH3zCRIZ5U
6iyFUHhC2/8w2v9PcdzIWGw0of+7LPVleE9/mlr/+IG/T60tM/qb6ZmgmcwF/gP155+Edsv9m+nj
ZoNFfEW0M5r+neXboouEV+l/xtVO8DecuqYDpgpjH4Puf8vvjXj1p2E1yVgYzLAM/JhU40f/eVjd
kEdHHUX4RcRYcaaRMQmtd0R1oMOqSKoulCK8TiaJuGEs039YWmd7hfDuQbd1d+hamMNERyDSH8do
W2WWeky19h5YZfsFQQOZMIZp7UzmyFkHcowbT49GoFXN0SWSWOFfqJTggx3GCvK3n0ySTdgsY+M+
qphRnJoup9OIXs9qwu+OCHQ2HiYMc0oekwDOYnyMAxxS+GnDVj4JyUV+MmrkcVvhpra7hXrUIUxh
4EhFUlCUAYyRbPOCGWFS2UhVEnfW6MIrt8JeXmZ3cVWltPFYyNYTPMDnurLBPsOEPvChMMPiX/86
YXd5DnOXAgFcco40EWq0oks5Q9bepU08vkeWma26vkKwmVGbolLPnXXUSF0G2APmwK5PeSIzL2Bf
Khj/4A02ZXtjUyTX1hqAobpLk0IaRzU1NIeLwkj0k6GtcaZXnhT5MmkRnh3sbdDuIzQbsxnaA7l5
sbXIZxigF+rRL82suxUgzBHtsuXamJT+g4L4v60IlPMIyP/3FeHTe5+imR5+Tm5wfvzYP9YFkhvw
BjEc8BaPGy7sf64LJDcEDnqW6zP+P0sC64jJpGhJPPdxXS0pYf8gF3p/81wPoxEQiMB1Ld7dvyFk
YYX5nYoFWgq9QxDHLAyoWGyk9D8vDEQctDBWR0aMsqzmdZ2p8dLhB/JXamr7L7+7MA8/xDG/5+8t
v+yfkpnri2GRWvy8kYv97lcvWeKphQY8uJfU0OKtdhv7WQ8yesUxxJYM6w7jqRm475HMu8P/46XB
YLA2+1h8F+H/772FmVFYaqDjeEHgzktHHQx0qSfUZcHoIx6lAEIcYXZkkYJtgLj25y+//PqfPzk6
IRsPJZlSfHG/vrztZEkNsMe5lJVBXRUaEnS8OYyzOGXN8nIKKNJfkO5s7pE/vii3isve4mOF+MWW
VgtikBIR2RdyY+3nGq3n0UbV0e4gY0avYqCz6WYOLz5aI7EcBCkOH76AuVMaPtehhUW0F5CR1aE3
uiTezjP5sj4j1HbN6du0bqSIafZncwPsnbBiFLYKlY2z/vNrx7Pxh4/hw+70fGzDyx7281cXTqEz
qiC1L+DCuFdG/LyqHAu1C3tlPQOKaG5UAcroz1/1Zzv4cq8iBMH4CECIB4O///yqvoFkSnmddckt
aT3TsUVqGdTpdzNXHLysWT16rrDumOkiC7rmbv756//xwQwcK1xQjzBiECT98uXJKKrJQVHW5UfQ
+/LA0PohZF221t2fv5T1L24UIOY8WaHJC/7BLB3rYKhNc7QuLojLR5BixNnKDD0P82an/yDExH2X
pr88nWZVrUUw8bAYKEYJeqHr/+fv5l99cMg0rJbs1ignfvngtms0UWvGwMiGlofEDeKyOXP6NiWp
ZMVf4SD/1UOyOIh4Lvlf8AfTsSVyMzMcaV+6nlMjDUwyu9EWk6AamKR5d7lLo7JvaDlk3OURWcB3
lYwUjbjcMjDv5nNzY/hkgyfIM5ItE4XwPBQy2loD1VOaSghTtc55yjgI41KI4A2Xuz+/ZFfOwy/L
S2Dz/QG29AiYCX95RPIyiccQIdklxg3T7uaA6OXrfYPlQ7x1HTwAsjFY9zQX8JrEnGQzbvdeR+0B
8zI6+axw4RjO00w/1orN/iPsTPX45+/zX6yCATUxEkxIGK73K9bBoC8gfYQjFw9fOWj45TJbgpBS
yyR8ncDov7qzqZJ/Xjt80+OuZs/F64Vc9NdXrIbEzs1C95dJOM2NN1TeO4k4y18c+H2j6aiHzvGJ
vI6zmNRWINUpem8kH08ZgXZi5dR6+HAayZ1usgKYBg9B5rgsnMs9cb1EhHiweSEMJ/RbBs2Nht96
NkgpPtoclcmIGJu/cADzCX79WHwSvmeHO9fGhHgt93/nlJ/DIgpa4mUuZKAw7xd67jZ5YOT3OFTo
2dXoAyaiUiSzYNsjzgXVfhWnu4jUnHyF/d0x11oJyu3cRilTDcFOXrNdUr8fLUgXCRMATB6M9JFZ
Io0x08l4oUGfDBszaBryDa9xMW4UpP3GtE2ejLwnS4YtYImVWQRUbijqy7gEzoR9lZ/tKmzuZA5w
DV1mhzEa/Ivx2dJBQeKgLr+ZRW9tUDLSMbL1PMMyVzL90Bgz/dOg03qTDezfJzPyADi0Ti4eyP3E
78EUDvyFu0TkeAF5ayviwA3xOtZlPm2cOAieIhzjgO1yUqhWnS1bMj+8hNiZyI90t4bYF37Ficp8
o676oTjMqN7RvY6j2x3tVmfGMQ4t92wnI+N0IeOTiYfwSU/SQgfhyqS7AEIg7if3htpD5mFjqiNr
WYiHIKlKhmCRm8abMOeklaQj227BPRKgoSQYpUE72+JETbaUBtE2sAYcTbiKvHcEc5QJdchqQwnI
QiyFTwp9pvkxHfSEoscOHVd4JSVjPAjuwZmZUTGyM1t0gAQT0NEMxMm55hZBYG3PoD5JM0r0NdpI
ZCo8ouRN7yTspm8hgkoUf1AL92ZGCBxUruSus12iKeHxcHoEhGya82erDyFLIQfYgC+j7zc0DT3p
tt8HkR3vOEo1X3AJeJ+xo3ir1hfpBzeK+i0Z43xYzQBaN+bI1wNxdAAWnwgP+20g19xYV/Il5m+F
gA3fwAqez4fbMpVTnLTEs+GFWXEj67Av3FNdY1B/DiRpPRE3AMSsYFMFVQgCZyBfZmlRA+CPbf6O
TsjGwk0KlwFIKdOIFcnyK6xIfDZS6Tu83SKn/6JbXYU7g2TRfTmD30eNw5WuF6SVmYARZrU33PeW
hBmSqEoOz4wM4/JFGT3fmI4HNgVYiSNyt2iJCmpYKzLNXUn8k8Vm6taQu9c4fQjKxbfGKRF8ZLlC
kWmsTbMLN1M0cXvVCQNJTCQs2ZmL8igI52E9a999j72J1NHMpF4dysUrX03wjOI5ep1su//o59Q9
+iN5Q4bLOhS4FYf0Di7TquUJDQkHcfj1uvUWaClzL0BbSfw6+gBjCl01N0Vd2M8tMBj+UFNG52HA
aoVQNUB3VroRUZiWNfBvknmBaeJIsu5stIMZoiH6c7vQ4+J0Njv1aigd/kSXWvkdHWqWGGRX4Tlp
q+gcBY16tH+EJl3BlMsaSQ0XnmNYpDdB3naMpsP+o42WS7k4y577flxSK5d3WzFTzxk9uvC3KTtt
cj4y/UBMI/9YlAzm7mum+CDRpHUHl8nCvk1lqO3JekZSFW2JO9SPY8ZxwylzG/M3IO90UAuLeake
tc21t8DzZoi8actDZZT9B6J19Yi5v/+gxckYI8mpPs1Ceu9ApIleWcojUbLbtlHSvuVFRfWrsl4/
XguFuWhrfboGhNuLDyXvS77aljeDyyj/cJ0yIEAKevQRyyO9dlQza7+JMeYgMG7O3EZ8d/bybkHe
sfH0TXcg9VM9mrlJEd6QILr1rEK8obhmN9eFbXTb2I6o0omMiVeyAet1bPuOd44yngoKdqhW59bo
GMJfCxzmp9G2mPPh48fh5xoXrvOIUSRwEheBHlpHotpIpsC35+mQwBXPJXUWfPWebYc3KGw8u6vQ
qKd8SxM+/gqCixevr4+QBUtZ7SQ9E8ogdh5ywaZL6E79Rxn1fEciDinu+L8R+vFuW7sea1uzHFWI
g4Wyqi0KA7paR59v+q7uneDIx2luELL5j2jRkE8aacm7RTbbHaaJHRe9O3U5xog7E/EZakgAdt0W
BaF6cEPgsLdiSoyULj0INOgZhEqtgNCFzpa2Hm+GVFWiNdFh8FcrjBDpZ8FzXkB53g6tme3x2nKP
IJrw3tOKXs5KMafgCLAsAsB8iO7IyIVblzgAz+TwOccW5NGN8JeXr6YhXOfLU1+is33LGSfeRAnf
KuV+eyBQmm81s3sSztjIuQ4TJWhUZ/ErMSLqQenEf0emxvMKxwhreIY8fZN4PPFd1/NOrneiq3IL
qU3GEuBZ1OhbC5GzQ03bJv1DRITrdAyb5QvKWwBrO7uJ20PVYRHLEJgx8+I42gOaGyiK7BBN88rG
rvmkzdx7d/LceraNkDMAnWy2JhVaz5PTcZEdm7HGinU+AuicReLNTwTVe2tN6uH6CdmJqJF7HB6Q
dCFbXA+882SIt9lyeESBdz9nLN3mauJI+wzZ2XpmvsfXMixV2kxOT/mjYrxum3o2uaNECWPSCVM+
++wJ8BE29Ol8tKE4jyMnmeWqdUKqCPixRXJtt7yd1OdTFFnsvgs0UA5MQCDzZVHzWM0ag0PgzA4G
dyTRxKgmLEdZwcNlQ8OCAdd3ZB+n3PIYeGkzPqZZ7DvbiZw+opc9BAQe0AnvUXUTw9YauT/yhc70
3kG1ctfwp6PXenGrluXoHou2wXEBPGAq8Wr4/DQsdbt9sqDecIvEMLPXkA6tuyy/rn3Kzo19k1gs
8pQiyXIkZ3aNEb3inrhegB9r0XJwl7nNurAsrF0SsONc713mjGxrahDdQQWZ/koqQ3y53p8uSo59
TiNgL+vWLW6DMeQWCU2oh65XyFOaaGx8P24IFHvhdxEgfFpXnewORk6sXLnYeRMi26EYclf4quCh
QGNs3fnArvZWW1t38JC4CEW/RAr7RFhA0fNg/q8hRBrroLVpQsASyuZVtnwgY6q4+xhQQ9d0J/6b
phDqNqz31p3l8hG45axnEOPNtLHKhCcriFt2mMBe9FGCm2bMG1Z7J7PuPfq8F07q3NQmgVXjesDx
hNqP58sthqLCLBhwsdEqLNs3xlroBSjqaAaxAeHRSRxNlqEcWBSapJPxrjXCiOWKRAswTyNgkK3T
al4X/4p6rLTb+SvBUe01UprCz2PahONDMmOcbHcwNrSUydnqqIXmJ0lCsDoMo6zTe2vBCRxrltE7
RO28Cy8ceAWsQdztphXP3fPgjRQhiVFEr+Zic66xkPN5g2h6cJGJPI2hqu7xrn5LjdhYF+g2DsQl
I43vOG1NRZJ/T1BEr4IFU+jg9CnWsnF4gBXbI85TdiSdIboZaHlGVCjafy1yzXXOBF9o4+Eh2xtj
7uzMmuhlrLkNDCypqiOm1fzWcXvLWrNrVkdO9upQM90CcyVEjRKdHIBIldQLvq1YDCkyl+hrG420
Uv1gntpl8T+hcqQRCaOZmmp04WDaJZZio7HpwtCzGddtGU/GU5Iza153leCvbWRxkRxvVg90AMHM
OlN3wNvJutRKapxqKenaNFSPRTJQ4TGVW4/LSON6UC5K7oLJiXhUo7SFqm92vL14Dmg2IWKfNswy
eKfqupnE2Izf6P43BZ6iiCWpiES0zZc93EKg+RpDYkrQEy2LnQlEEmRgDk66G1jTGl8F8Q39tO6A
myU6Z1HiHicRWXeJ8qJXyxj6D3vGuYam1j1yBuN7rX2b/RO1BHdrlbBazaiqnyWvvL6um1FesDhG
bJjb66TGLpd6U8RReK46hKQAzGlfTcoVbwWSdjLPWPe6lkdoKLl5shhZmdF4O3/x3mH9Rj275myX
HmxmsL+50jd77AcjT9ywMB28oo3Oxo8Ko6VHYrAzVwid3GMQzGZw5MCmhoUlhKYKS9Me0Pi4wzeI
64NkHDIHitl6xtlEy86LWJXo83BJgtxg20A/z0mi8tlYfKn955SONWL5wDkKxIF33Zwsy8G1ZPbM
6ruf2KSzIfg3d4QLBOHW14O945XTZ2gK6gVg6HxOkX+9IO8uNj1PCKszp515x4a4iKj8CtGmdoXx
0F1TQSmnSQh1Okcd7MQzvo3C8T7yaJx/Q/AnMdqpnnJ7KhneE95F56I3z9YSN1ouwaOLTbRDHbXk
kbYAWdtt2wCZ9xyV3UEbDjdJ7mefKjEkTz41vlqPFVSHoiflVIeevoscEb+kxMt9a1rNb8JnRiAq
ajrCUedrUGoJO9haxPfYibpI+m/X7sx/rMp/ZVVmsECD5U8mPL/1w3+9Zl2S/RIk6fz4yb8PeYKA
SCmIs/T3r7Nfh1/6d8tyaEMqwqvM1OM6a7HpU/1j+GtiZkYPEIQArB2GE/Q7/4EkCv4GidRfEmSI
2bVpSPw7kx4//LkZhvXZWTIp3QWZhAHO+ZUWm2h3KrFWpvB8g/GmCWtKmRoB+42jkedDqaDwRSBp
PfaWsdJVgp8eq+umNK3pUKQdxpMYVN+uG6LuiV4CkkunpGyEGYO5C0mLk41Rc9Mor90RxTeABSlS
78g4Jeh2Yz7GIAoMd0J7EXqlt3ILD+doRFiCJypF8cvBPixwBXcaV1hShcmLVfcRpxivi9eRn38m
2u/V6ssYz0Lc65d5kLRqp1LvMmmYm8HNx0syNdaJUR2YBlX3eITiRYY1GzHJfOBYzvyIJTbYoeUe
G/Yli0Xeb1KVT4fOaYmAnXSNHcYxP81dJ29y3EDPZJY4O9316QMQEZDB0bx88hKF5JZpSrbJ6L7s
oPOChkwnXT0lKcYb21HEO/b8ZzSI1g3700sDpGGBdsjb0NVY6sphbbSkGCaykaQTZu7wVIg8eMCx
5VxiUG14AlAXWbtGj4tLIzTmDVSWCGaxBC7Eso4Yqi0xCnAJnX5w124D2cA2IC/EykHyVogDbUm6
ASQNWmN6jxoULIKtiXTeBDKFfOlNiNHLZHYJAqGqwW+B5jb052EVV8MBjM3w4vY6B5GczdbWkHaH
+lzjju362uP78MbzHNqHITffstz2NiOfZUvCxWtcw/2Ipu5FF9pdR9qsv5BDqk9WKoJVpcMULAqg
cFDLhPglyWPv1g58l6Apb8O8guJcp6DiorJKg5WoGp8An97HymXEixNEvsVdbF80NNutl/jqrGfx
22ADeMd+OPvbuM1YM6e8Pyn2lS73nTXQX3UmXol+huUTLFob8cVyhs+Qn9DLD0FxTP3uv9k7s+a0
sXUN/5VU30NpHi56Vx0mG0+J3enOcEMRm0hC84QQv/48CwkHsJPeiXKhOnW091XjLKTF0je+3/su
nOuqgOnlfkvKki4hpso/S1VafmU6hkZMmOjXQtbtL9+AUHKgR+WNnuepMS42IVtWJWF2WyrSZ7xt
eTcA5TdVKmmlRSE6RlWcj5lvSeebNfrIgadKb0EIyPkkzGrrk0Vp8P1uUMYCjxxMjRRRJeZGmTW8
lLRSZxDJiKMAVo2q+uzCcyNN5JrUbJoP0pyJ/nWGZiu/8lQ3oXgi/dxI95t4Byu55Eo3SUolebyV
a0ZsEuVdpcufdrn9ScpKhGIoO2YmwEKAsB7VGg31luwCCLlyITmK8QGhmvfOIllJpAc1sPsAYhK6
SESUxFVvGcenaGVbgjzdUKDaxXawAorwDLZAWuZdW4ZdzbdQghA3M5qN03PySrnN7ZyBZGsBczeC
IMmn0Bsk5UNW1Ca3lM/Wg3LxbgPP/yhL/eS23jCIgd79dlZKQD011Z37QMLSe2UHpdJluZBDe2yV
9foamcm1P/XyhFHJrRTrt7muLqamCtCdjFeepkkBGs4EdywnhvVBy8JaHxW760gyB5dOkbsXvoV7
Z2BvMNMXhLe2VFezSFtT+kJY9eNWV+tJuE6ra8szqepBKyBaoAQ7DG6M/Gyt31OUZpLLAJaOgms4
tjao8qzTEEUSH/xZXJZQwcFtO97IoXNbbfSKHVjvdnQ/JH2uF1Z2u4Va4p/KmbhlAIkwOvZhkCcU
C52YQHmghrN1cm3U248wIxmTmAB6vt0tdlOdv7oOdCm+lQM1pd2kDbYZ1FepQmm8pNM296n3Yamy
9F4Fa/ne0i3IjAwiE1dniGpcJ7saPivG7cZ24PvQFdhgRLdmdQ2GFEaJbPMZLak10X7pIrBg2tmM
at6eBuAu2Dn1V6oogHIpwM9c3UFflwls6NAX+SMjzOnEMF1mAF0jkicxujlzQIUBJaxFduMF5Wcc
CwRDRbC5jHZpxVvKkMoOxG5VIbsVesWjEuFtpqZm5jdauLBnG0f+y6E1cqkOGB2nMopSQ2StLwJz
EI7cHYUypkFGaDtbaPQiPiBTzL1UskiaS7Upjxe2786NSttORQP42ijQ1MFjW7M8AXtXmrJ9vY1M
j0Jd8LAwmL43c8e8IFhn7Ith+68ltScxLWlpI0I6bYyGREDZXEkp98ghOaHD0LEkyL3keDyI4cmA
TECrb93EIRyUYFTzA3hHyXztia548lVdpItZVabXTMClU+Y/8yc9zqBVCJOK9kCQ3FCrIEIvNXee
7ewv8FuGc0fPqJYiQ1z61ReAXOVUomI2ZWLm71jO3LmV5c4laCcV+lvrboOwHEpk6p0aKoxxlRv9
HixuOMsG+Z1Trx9KKR/cV+763ZZ9vUJ0QeFtDO6Ys9zNtoZv4xo9R0d7aJMbM32XZxONmeJopG9K
tIupcPyt+dTjqpJ9fUgRczWuKCxScKtzyYmnCp4zGwFjYqSLmk4NMZtWCWVXxpt20tRd2CTDTBjY
g4/VXg/WMymAC9SwAnfJXjJ268tBAKNhIcti0sr5y/djc42g7I5QJodoi3YG5S4E3WS4sddU2mAe
ysJVzXC4PpLKXfpWiZWBO0nW2e6DygTzhzCWtlcm4NjrMo3yi7QeQIu2CU30NsD1b2j3+BWmP4jY
g41bXNYIl9HnwmJa/sBY1swykluU66uNZJfqCKQWYyq7EvJqQSUBy/3UJDVHQ8JynmBmGVzkYDff
5bWVziorRUyAWbtoFEaYV5+aF3RiNdAG2JScf7R6AXPHWuDOE4omIztUhb4IUNOJtAP/WcUlE254
NyC+McqW11lSMk1WKBmoPNpoJWJReC6JKRh828iqXRjwcpNxqp1Pol3nMlSQOyvflEys1OV14PoD
dPtSg8BvwWQNrQLNfivrA6MYx8Uu9Wa+TsU5tmzaja5aMmTqpBI8Doj1TlAAXt9bbpY+UDyuctpr
tcdMPixoubcggwVlcbmT3e0GSoftRhpJdWbmFCXq4kMAsfJkkdvyTbi2hPAL0/MfkXrQZowRX6jM
2DMwDE8lXaGoovtH7Q41aogMHA95NsaKcwYqtoPwTqtFEksExOBnCD3oXPM06cNi4QoINcLOyDYz
9z+DYiRieM0vpDGTjsVHjPduqrJJ6MjIX0CUM6prkmKO+EUXTAT6YqgF5mKm9YpyXcPloivjAibv
ZKwZLlIYaW6hFOK7MB3o7m2iV8nMZn71pipNfW64VsLsumrp93mQlT4Me1FwoQkiPpsf7Qqul3Qz
CSKtftouLPezTcz9t1Ib5vVCg4ROcP2ZN7lEaDZZOLJj3yJmoo6V2vxYoAz/oUapCjylrsG1hoSW
stWleUYLNRvDWG58UhONVnAOBRCCoSZ2IFDs2wBRvZUyWKC4lXryEnvqXXnVQKaEoBkfNxCW1hBp
huZiNkjhipwUEuQLDvJTyJoW6gMK9OpUN6poFNO/ndJcsy/sLZp6OpNY1FQ21R26VNVDzrAOREHV
dgyMG5Y/P3GXdVptU0RkYm0mezCdMC6YIOehbAqkyeGWUBdFOh0YrjFTNpL5BHBpewMkaXdnoTry
V1KBGRljz9ewpMhQOURS8NGRpcBBxWttX8XMa11BIi9dSckCnBPn9VpKHeNe3RXVuJKSeK5QOJ4O
dmJi1dSSaY3eOrG/ZEx1fYFioFm4PqY5jGaVkegX62AQzbcSsXhiB9X7OEMqeyBl0yJJEZV36Fav
1+Hmbm2ayjVGYgMdtsvLYjIEmG+wfKqAhLqDFMbQcG2gSCSH8djf1CnsmDnveqatrxNQ9dMghObJ
sYvg0fUNfXdpBm4FoL80EKOLqycDSiE6LYG9vd0oyladVZkWNyiS/8///yX/B5gJXub76f/Ey4vM
eyzexF/fQO1Qhl+85TEEvPn3hyIAQE+JTJ3Rh2dMZ1sEoD4AyhvGMEmFZ1hALp+LAKo1RKeHQj8R
MlRPpsFHhyKANYR6n6YSlQCq1BQYfqYIsKei/4YU0gGUSjqyXxQoQAoZYMJPYW011UGZroh0CYvW
OHS+Bs7g7bZezNcW4KcqusT/XuXSYmovyo/MOY7Waj452rx3zXcdg0DtU/BKcwsqjQBV5ZkRlBGf
H4FXYlCyiWUhKQzpL+yE2sfaToDO+NMopJIHDYlUoJNoo85F1ru4TZCuvwBdCS+v8knboI8KzSm0
pbfSbjBCdBtWckbSIElOhRCKpkMrhtzQYEN4ISWPGuyFYjy4jBBq8j8zm8cQjAuBvIbaV/13vosv
PJKTfDCtdfuScrOYDfONm1TaRDAHS0VcEvnmqjqR/BLepOifGoR1xpm4ZLByhKgYxAHqtVNWJr52
d68VOawLAY7XGtzCoG6N1ELNp7l/ow3K+8CNyiljzPgou7g37E+yOpgSWC53OXcQrmXcJq06g7H9
1AZ1407LOICUIhzjOB62g8V7co9s6sMLTS/ic4kK1AXR8zvGk5mcir7sYMqneQF0swoumI+2RhXU
86CYosdwq0kXPuM9o1qqHiPNmThGmd9QJMHhSnBlGEywooft+epbJ1w7Darv/4xxaR9ksiyW06jw
ivq+XGX1wyovmas/4KvFp3tt8feQ9/zKH/14oTer/aKNuXqMAUeJO6C3Ex2bG1DhRy/c8y3t7/dH
KwRL7rh8Wv35h2rDragCjFNBYotL/eNNEKOM3Hw8sAGfAz01EAfci1rYzRcebdH3NuHHz9fs5o//
5uQJlk8h4s2t+T3eg7bwemKz9/f0chfO1jjaBWtoaMp+tqZ5SnDHx7tgUZiVCYlsirOHXeILe7QL
zLicO66f3QRDG8oaYjhg9J5/6uNNwE8MhcKYKFzvT12vHl8c3G5nQBniaxGcl/CL4jp7EyxjCFhV
VRHxbLand5sA75LQSeq0C5o51DSaEJaMR95fp28C538IQZOqKI3Ijd27XYBEhWZHp01QtaEiHhEw
Z7MHZ+ZAluUhR4VBAJ2ODBcg+n6ZAyI6o7mpRrjoB67hu0ZRU4f0ig1iV1Csrx0FRRrquiUDyenb
41NK6Pr0nAHGcxiCkPXm4QlNj62hrQw11ZZ1dmB/BKTm0PXIJurceNcXwRwqukYbk4mQ/cWuHm8C
JVMco6mAPW/NQd9OApNWLzK6n3WMGiaPH5oC1+sxEh1dk7QMTYS+2kSm3Mgiu9lEkZYi/EHz+fWj
IIlZRDh5jMYR9+hFoKjKy9vp6TV5qJs6SkKIEr72Ipgcgb28kOjm98sVqOT2XaMCJtB15OVsQAOv
GkOT+BlbqQm51P3Vu11A4byzRxBzuILVT209Atb12BiaOpER+ruUbXq6CTIjk0BKOr0JijXUbZ3T
oJ49PlZQiJBoiiVGa7l6ZweEgnDnNwH0DgrLcCi0meCZR7RU4meSaU1qw4L+7YJK1NrxEOzdPu+C
JNzK8TuAmxzS1hI+Ahpwrual65EzoMnbOVPW9KFKVETVtLUEZ/mBYQ/hdqOqi07M/upd0UTWTLk5
mR3yA22oWjZkqofY7yxCBlgG0s1W6Zn3zh0w5fsC5/cLYaHMs0P709ZLzp7fsqmnkD3p1jd/0a/Q
gNuzuvoDCohkBygltpsgco5ji0DZhDyajq7dRk69exdURjKbA/rr74Iq4/vhxyYb3ps9YfeOd4Ey
KghtNGgEnYK4moC0R3aRRMnuahFUjD+yfxpcPK/vAmGkJMIDIvLm6luwTMHHwph3ipA0ZYjhp0EH
uf/+YltPzoKQM5IEyUr7eeON+3QWJKiRuu8ChQECIbMNB8/eCJMSGu1HFZKJ3h0C+GiauKWDQbCI
hjXedrOtGZw9vm3hPOms0Htp3oTe7QL94DaZ7bALCG1hV6D/baNhvM3xq4BzUFHT0gytqaP2MGcg
2u/aWBHZs8KIE9nh2ePr+EYQ+IeGS2uAe2QJUACwuloCVUJNGbdIm//Z6h8fAlum0ipblNu/9Z36
FSchEN3ZKwhYhzgF+ll8ZBoUD9Gue26wNtvdozNAW0nubA6JDGApg8Sn/Y3PMiaTWNmCM5yRmcZn
9s8nUuvumjZr9BRwiJDytG/CS3uAtySWFhG1uHq3C2B1BMFMt/iItJDmImXJQ8pwZhVtaqlwY5I6
PsdPPbMHtDu65k2acH0gv1CXb57yPECgG89EOwW75pv6ZBDgT+r6+CoFc0btzOfc+MwskjxTpsLw
Km27oXevgiJTBO34KuAUKKnTQWQgdH+x4IlrpKZqmrRUoIrsp0FAY1nunDBJQ9AG0DWpr++CicHg
oCjSIX7oXQlBEVjOjmcB5AXZEKrN1I7311naKPiEKTnKCgKzfcuYiN0YSO3oFmix0UhGC6ENAc7f
BXtIFCnqJ31tuNNpVjsXkigUNSyvrXM8CxFkGcFjetFYzmYbmsisT95BRDBdz4I6ZGSZfOHQbj17
FygeMLlsKBiNZ7vZsxBBlTu32oCgwBMriP2+ZcfH3gESgSF0oJhOq3engJqq3DlvBoDE0Cl70PqF
s1MAKhOycB6e0Ly33rE7DEsBhmUrmkAevuYXaDsTJ0m8LW2zqX+REoFck9X+eiUJDI5lA0Rqbf++
sXj8LjBQAUEuAxUgcfZX7wrsoOiUznaRs0BWqCAo8PyUx7uAfwSSB4qXAnPzB72LFATGtqt3oHSs
WGSIbVAsminHuyC8A6MzkkBo7q/m8PXIRwrr2BzQDm8E3oHKjKDwaJ7yrKSCzRwSkZBjthvep+d/
RVrjZ9uvNB5V+gtEAW236Sxe3IN0TcqKYkxKhKZ9en4S6K65I8UkCY5q/nfmFsGiGZgIyPxbCHfv
uu+ksy90FH725xdAdaDHzGx85/jv0cmiet/m1j8RIv0XJ+V5DmjsesHTfgLIW+WvDQp97w8Osy8v
P2/nXuZPf/4hBnxO/lAMBDXf/W1A6D8nEO79OT/68HDu99/T/vP2AV9+9cl3HZ7q8B8vvVW2zB7d
ev9B3d7m3TJkjuh/guWXZbg8HszBAHEyv93Jn3+c3OeRE/iXhXP/bF0B4Om8boYWQXS68H5yoPvC
/jLKl/nhFsXP2ODRu648Xgbe1zg7I55qYN6d146DOFs+xcd33aCGu68cRavHwnssi5PF96DcrotP
VsGyWmar45UbqGfnlf+7Sd+jKb1fOd0zdt17Oj2FDUiz6/1frGJIyk5XFqi8w069Ogj9XNf/0Rt5
yY573mGd/fFuIIVdb3n+tHRPDmCLUuu8LoTHUeydvpENAKzz0tGTtzyzIg2oqvPKcXX64zXIlK7L
Xr+0TQ3aofPCLFA++vXJuWia512XvolLL3+xzU1nuuvat0svOrEeLT60+7pZHSyjp+PtaNvI3ZfO
8+WjW+arojg500oD2+m8vvfoes7ydNC46X52XxpfgPTjyclGaUo0Urqvnece/0cg/rDYPoJqmlW/
Y/UYpdKzpX/LjcdRcWZD2n5C15u+W33J0Ag43e2mVN996c3y1G+11e/uC1dvLpdhkrveqVtnfVFX
/h3rX62yfHViqdo21u9Y/Ha19R5P3BiLi1rw71j8U5z5h5X2pxvmTvnwH37dpd/FWeG+GS+zGE95
elwa8Efne99/wWTpn7/7zchy1+Xfut7pjjdTf52X9QMiktOspsXJdl46WznnXA77kd2uC79bIUJc
B5vlWZoA/Z4ownZd/sGNn1Zv5vkL39bU9bou/1dcfucgtg2F3/MFLw9iW5Hruvx7dn+V56uTkKJF
UnZfe3uaVbbA9a7rfk/GtmNq888qC/FshyMnrBXdPFH26nrDr9IvN1OOXZf+sYBnxx358G/c0V3X
9/LHOMq9k8itRWx13hi0oFA2Pfx4+1+zaWj8eOXXKk3PpdiX9acDLcxr/+y0uCb+4jFYLbP//C8A
AAD//w==</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https://github.com/voanhduy1710" TargetMode="External"/><Relationship Id="rId3" Type="http://schemas.openxmlformats.org/officeDocument/2006/relationships/image" Target="../media/image4.png"/><Relationship Id="rId7" Type="http://schemas.openxmlformats.org/officeDocument/2006/relationships/chart" Target="../charts/chart5.xml"/><Relationship Id="rId12" Type="http://schemas.openxmlformats.org/officeDocument/2006/relationships/hyperlink" Target="#Product!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7.xml"/><Relationship Id="rId5" Type="http://schemas.openxmlformats.org/officeDocument/2006/relationships/chart" Target="../charts/chart3.xml"/><Relationship Id="rId10" Type="http://schemas.openxmlformats.org/officeDocument/2006/relationships/chart" Target="../charts/chart6.xml"/><Relationship Id="rId4" Type="http://schemas.openxmlformats.org/officeDocument/2006/relationships/image" Target="../media/image5.png"/><Relationship Id="rId9" Type="http://schemas.microsoft.com/office/2014/relationships/chartEx" Target="../charts/chartEx2.xml"/><Relationship Id="rId1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7.emf"/><Relationship Id="rId13" Type="http://schemas.openxmlformats.org/officeDocument/2006/relationships/image" Target="../media/image6.png"/><Relationship Id="rId3" Type="http://schemas.openxmlformats.org/officeDocument/2006/relationships/chart" Target="../charts/chart8.xml"/><Relationship Id="rId7" Type="http://schemas.openxmlformats.org/officeDocument/2006/relationships/hyperlink" Target="#Product!A1"/><Relationship Id="rId12" Type="http://schemas.openxmlformats.org/officeDocument/2006/relationships/hyperlink" Target="https://github.com/voanhduy1710" TargetMode="Externa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hyperlink" Target="#Dashboard!A1"/><Relationship Id="rId11" Type="http://schemas.openxmlformats.org/officeDocument/2006/relationships/chart" Target="../charts/chart12.xml"/><Relationship Id="rId5" Type="http://schemas.microsoft.com/office/2014/relationships/chartEx" Target="../charts/chartEx3.xml"/><Relationship Id="rId10" Type="http://schemas.openxmlformats.org/officeDocument/2006/relationships/chart" Target="../charts/chart11.xml"/><Relationship Id="rId4" Type="http://schemas.openxmlformats.org/officeDocument/2006/relationships/chart" Target="../charts/chart9.xml"/><Relationship Id="rId9"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C8EF31CC-2750-4CB5-81BB-A2CD4F3CFFD7}"/>
            </a:ext>
          </a:extLst>
        </xdr:cNvPr>
        <xdr:cNvSpPr/>
      </xdr:nvSpPr>
      <xdr:spPr>
        <a:xfrm>
          <a:off x="77214" y="34632"/>
          <a:ext cx="8888340" cy="386680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3</xdr:col>
      <xdr:colOff>221995</xdr:colOff>
      <xdr:row>6</xdr:row>
      <xdr:rowOff>25687</xdr:rowOff>
    </xdr:from>
    <xdr:to>
      <xdr:col>4</xdr:col>
      <xdr:colOff>1833</xdr:colOff>
      <xdr:row>8</xdr:row>
      <xdr:rowOff>70568</xdr:rowOff>
    </xdr:to>
    <xdr:pic>
      <xdr:nvPicPr>
        <xdr:cNvPr id="63" name="Picture 62">
          <a:extLst>
            <a:ext uri="{FF2B5EF4-FFF2-40B4-BE49-F238E27FC236}">
              <a16:creationId xmlns:a16="http://schemas.microsoft.com/office/drawing/2014/main" id="{4A31B9F3-CC5F-8D68-83E6-A83C62A4B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5515" y="1077247"/>
          <a:ext cx="389438" cy="395401"/>
        </a:xfrm>
        <a:prstGeom prst="rect">
          <a:avLst/>
        </a:prstGeom>
        <a:noFill/>
        <a:ln>
          <a:noFill/>
        </a:ln>
      </xdr:spPr>
    </xdr:pic>
    <xdr:clientData/>
  </xdr:twoCellAnchor>
  <xdr:twoCellAnchor editAs="oneCell">
    <xdr:from>
      <xdr:col>4</xdr:col>
      <xdr:colOff>51101</xdr:colOff>
      <xdr:row>8</xdr:row>
      <xdr:rowOff>57088</xdr:rowOff>
    </xdr:from>
    <xdr:to>
      <xdr:col>11</xdr:col>
      <xdr:colOff>362527</xdr:colOff>
      <xdr:row>12</xdr:row>
      <xdr:rowOff>150055</xdr:rowOff>
    </xdr:to>
    <xdr:pic>
      <xdr:nvPicPr>
        <xdr:cNvPr id="64" name="Picture 63">
          <a:extLst>
            <a:ext uri="{FF2B5EF4-FFF2-40B4-BE49-F238E27FC236}">
              <a16:creationId xmlns:a16="http://schemas.microsoft.com/office/drawing/2014/main" id="{73A794B3-8CCE-4BE7-776F-3CCF4E890F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54221" y="1459168"/>
          <a:ext cx="4578626" cy="794007"/>
        </a:xfrm>
        <a:prstGeom prst="rect">
          <a:avLst/>
        </a:prstGeom>
        <a:noFill/>
        <a:ln>
          <a:noFill/>
        </a:ln>
      </xdr:spPr>
    </xdr:pic>
    <xdr:clientData/>
  </xdr:twoCellAnchor>
  <xdr:oneCellAnchor>
    <xdr:from>
      <xdr:col>3</xdr:col>
      <xdr:colOff>605621</xdr:colOff>
      <xdr:row>6</xdr:row>
      <xdr:rowOff>23859</xdr:rowOff>
    </xdr:from>
    <xdr:ext cx="3761479" cy="374141"/>
    <xdr:sp macro="" textlink="">
      <xdr:nvSpPr>
        <xdr:cNvPr id="65" name="TextBox 64">
          <a:extLst>
            <a:ext uri="{FF2B5EF4-FFF2-40B4-BE49-F238E27FC236}">
              <a16:creationId xmlns:a16="http://schemas.microsoft.com/office/drawing/2014/main" id="{0F82A95B-30E6-458C-BAEE-233479A1D480}"/>
            </a:ext>
          </a:extLst>
        </xdr:cNvPr>
        <xdr:cNvSpPr txBox="1"/>
      </xdr:nvSpPr>
      <xdr:spPr>
        <a:xfrm>
          <a:off x="2099141" y="1075419"/>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0051BA"/>
              </a:solidFill>
            </a:rPr>
            <a:t>Adidas Sales</a:t>
          </a:r>
          <a:r>
            <a:rPr lang="en-US" sz="1800" b="1" baseline="0">
              <a:solidFill>
                <a:srgbClr val="0051BA"/>
              </a:solidFill>
            </a:rPr>
            <a:t> Performance Dashboard</a:t>
          </a:r>
          <a:endParaRPr lang="en-US" sz="1800" b="1">
            <a:solidFill>
              <a:srgbClr val="0051BA"/>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77214" y="34632"/>
          <a:ext cx="8887647" cy="389728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9</xdr:col>
      <xdr:colOff>469567</xdr:colOff>
      <xdr:row>0</xdr:row>
      <xdr:rowOff>46709</xdr:rowOff>
    </xdr:from>
    <xdr:to>
      <xdr:col>12</xdr:col>
      <xdr:colOff>498613</xdr:colOff>
      <xdr:row>2</xdr:row>
      <xdr:rowOff>6626</xdr:rowOff>
    </xdr:to>
    <mc:AlternateContent xmlns:mc="http://schemas.openxmlformats.org/markup-compatibility/2006" xmlns:a14="http://schemas.microsoft.com/office/drawing/2010/main">
      <mc:Choice Requires="a14">
        <xdr:graphicFrame macro="">
          <xdr:nvGraphicFramePr>
            <xdr:cNvPr id="19" name="Sales Method">
              <a:extLst>
                <a:ext uri="{FF2B5EF4-FFF2-40B4-BE49-F238E27FC236}">
                  <a16:creationId xmlns:a16="http://schemas.microsoft.com/office/drawing/2014/main" id="{BA12843C-20CE-4500-AF16-2E29B55932D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5622592" y="46709"/>
              <a:ext cx="1857846" cy="312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120933</xdr:colOff>
      <xdr:row>0</xdr:row>
      <xdr:rowOff>43543</xdr:rowOff>
    </xdr:from>
    <xdr:to>
      <xdr:col>14</xdr:col>
      <xdr:colOff>503358</xdr:colOff>
      <xdr:row>2</xdr:row>
      <xdr:rowOff>27242</xdr:rowOff>
    </xdr:to>
    <mc:AlternateContent xmlns:mc="http://schemas.openxmlformats.org/markup-compatibility/2006" xmlns:a14="http://schemas.microsoft.com/office/drawing/2010/main">
      <mc:Choice Requires="a14">
        <xdr:graphicFrame macro="">
          <xdr:nvGraphicFramePr>
            <xdr:cNvPr id="56" name="Years">
              <a:extLst>
                <a:ext uri="{FF2B5EF4-FFF2-40B4-BE49-F238E27FC236}">
                  <a16:creationId xmlns:a16="http://schemas.microsoft.com/office/drawing/2014/main" id="{E7C95782-45F6-4A5C-92F2-6C7F8324AFB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712358" y="43543"/>
              <a:ext cx="992025" cy="33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0</xdr:row>
      <xdr:rowOff>126108</xdr:rowOff>
    </xdr:from>
    <xdr:to>
      <xdr:col>2</xdr:col>
      <xdr:colOff>503727</xdr:colOff>
      <xdr:row>21</xdr:row>
      <xdr:rowOff>146338</xdr:rowOff>
    </xdr:to>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200025" y="126108"/>
          <a:ext cx="1186571" cy="3662064"/>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15460</xdr:colOff>
      <xdr:row>1</xdr:row>
      <xdr:rowOff>162910</xdr:rowOff>
    </xdr:from>
    <xdr:to>
      <xdr:col>15</xdr:col>
      <xdr:colOff>55275</xdr:colOff>
      <xdr:row>5</xdr:row>
      <xdr:rowOff>138112</xdr:rowOff>
    </xdr:to>
    <xdr:sp macro="" textlink="">
      <xdr:nvSpPr>
        <xdr:cNvPr id="4" name="Rounded Rectangle 3">
          <a:extLst>
            <a:ext uri="{FF2B5EF4-FFF2-40B4-BE49-F238E27FC236}">
              <a16:creationId xmlns:a16="http://schemas.microsoft.com/office/drawing/2014/main" id="{00000000-0008-0000-0200-000004000000}"/>
            </a:ext>
          </a:extLst>
        </xdr:cNvPr>
        <xdr:cNvSpPr/>
      </xdr:nvSpPr>
      <xdr:spPr>
        <a:xfrm>
          <a:off x="1510885" y="339123"/>
          <a:ext cx="7355015" cy="680052"/>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10694</xdr:colOff>
      <xdr:row>6</xdr:row>
      <xdr:rowOff>71302</xdr:rowOff>
    </xdr:from>
    <xdr:to>
      <xdr:col>5</xdr:col>
      <xdr:colOff>8299</xdr:colOff>
      <xdr:row>21</xdr:row>
      <xdr:rowOff>166635</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506119" y="1128577"/>
          <a:ext cx="1216805" cy="2738521"/>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136875</xdr:colOff>
      <xdr:row>6</xdr:row>
      <xdr:rowOff>58782</xdr:rowOff>
    </xdr:from>
    <xdr:to>
      <xdr:col>15</xdr:col>
      <xdr:colOff>55277</xdr:colOff>
      <xdr:row>13</xdr:row>
      <xdr:rowOff>23279</xdr:rowOff>
    </xdr:to>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5899500" y="1116057"/>
          <a:ext cx="2966402" cy="1197985"/>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108954</xdr:colOff>
      <xdr:row>6</xdr:row>
      <xdr:rowOff>58782</xdr:rowOff>
    </xdr:from>
    <xdr:to>
      <xdr:col>10</xdr:col>
      <xdr:colOff>51784</xdr:colOff>
      <xdr:row>13</xdr:row>
      <xdr:rowOff>29282</xdr:rowOff>
    </xdr:to>
    <xdr:sp macro="" textlink="">
      <xdr:nvSpPr>
        <xdr:cNvPr id="12" name="Rounded Rectangle 11">
          <a:extLst>
            <a:ext uri="{FF2B5EF4-FFF2-40B4-BE49-F238E27FC236}">
              <a16:creationId xmlns:a16="http://schemas.microsoft.com/office/drawing/2014/main" id="{00000000-0008-0000-0200-00000C000000}"/>
            </a:ext>
          </a:extLst>
        </xdr:cNvPr>
        <xdr:cNvSpPr/>
      </xdr:nvSpPr>
      <xdr:spPr>
        <a:xfrm>
          <a:off x="2823579" y="1116057"/>
          <a:ext cx="2990830" cy="1203988"/>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320565</xdr:colOff>
      <xdr:row>13</xdr:row>
      <xdr:rowOff>110383</xdr:rowOff>
    </xdr:from>
    <xdr:to>
      <xdr:col>15</xdr:col>
      <xdr:colOff>60961</xdr:colOff>
      <xdr:row>22</xdr:row>
      <xdr:rowOff>2170</xdr:rowOff>
    </xdr:to>
    <xdr:sp macro="" textlink="">
      <xdr:nvSpPr>
        <xdr:cNvPr id="13" name="Rounded Rectangle 12">
          <a:extLst>
            <a:ext uri="{FF2B5EF4-FFF2-40B4-BE49-F238E27FC236}">
              <a16:creationId xmlns:a16="http://schemas.microsoft.com/office/drawing/2014/main" id="{00000000-0008-0000-0200-00000D000000}"/>
            </a:ext>
          </a:extLst>
        </xdr:cNvPr>
        <xdr:cNvSpPr/>
      </xdr:nvSpPr>
      <xdr:spPr>
        <a:xfrm>
          <a:off x="6689834" y="2364852"/>
          <a:ext cx="2178796" cy="1452573"/>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128001</xdr:colOff>
      <xdr:row>13</xdr:row>
      <xdr:rowOff>121921</xdr:rowOff>
    </xdr:from>
    <xdr:to>
      <xdr:col>8</xdr:col>
      <xdr:colOff>400595</xdr:colOff>
      <xdr:row>21</xdr:row>
      <xdr:rowOff>167016</xdr:rowOff>
    </xdr:to>
    <xdr:sp macro="" textlink="">
      <xdr:nvSpPr>
        <xdr:cNvPr id="14" name="Rounded Rectangle 13">
          <a:extLst>
            <a:ext uri="{FF2B5EF4-FFF2-40B4-BE49-F238E27FC236}">
              <a16:creationId xmlns:a16="http://schemas.microsoft.com/office/drawing/2014/main" id="{00000000-0008-0000-0200-00000E000000}"/>
            </a:ext>
          </a:extLst>
        </xdr:cNvPr>
        <xdr:cNvSpPr/>
      </xdr:nvSpPr>
      <xdr:spPr>
        <a:xfrm>
          <a:off x="2840721" y="2386150"/>
          <a:ext cx="2101394" cy="1438466"/>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479773</xdr:colOff>
      <xdr:row>13</xdr:row>
      <xdr:rowOff>115614</xdr:rowOff>
    </xdr:from>
    <xdr:to>
      <xdr:col>11</xdr:col>
      <xdr:colOff>238585</xdr:colOff>
      <xdr:row>22</xdr:row>
      <xdr:rowOff>1030</xdr:rowOff>
    </xdr:to>
    <xdr:sp macro="" textlink="">
      <xdr:nvSpPr>
        <xdr:cNvPr id="15" name="Rounded Rectangle 14">
          <a:extLst>
            <a:ext uri="{FF2B5EF4-FFF2-40B4-BE49-F238E27FC236}">
              <a16:creationId xmlns:a16="http://schemas.microsoft.com/office/drawing/2014/main" id="{00000000-0008-0000-0200-00000F000000}"/>
            </a:ext>
          </a:extLst>
        </xdr:cNvPr>
        <xdr:cNvSpPr/>
      </xdr:nvSpPr>
      <xdr:spPr>
        <a:xfrm>
          <a:off x="5020242" y="2370083"/>
          <a:ext cx="1587612" cy="1446202"/>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187042</xdr:colOff>
      <xdr:row>6</xdr:row>
      <xdr:rowOff>101846</xdr:rowOff>
    </xdr:from>
    <xdr:to>
      <xdr:col>9</xdr:col>
      <xdr:colOff>519113</xdr:colOff>
      <xdr:row>13</xdr:row>
      <xdr:rowOff>29757</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268203</xdr:colOff>
      <xdr:row>6</xdr:row>
      <xdr:rowOff>60159</xdr:rowOff>
    </xdr:from>
    <xdr:to>
      <xdr:col>7</xdr:col>
      <xdr:colOff>364456</xdr:colOff>
      <xdr:row>7</xdr:row>
      <xdr:rowOff>124077</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2982828" y="1117434"/>
          <a:ext cx="1315453"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Revenue</a:t>
          </a:r>
          <a:r>
            <a:rPr lang="en-US" sz="900" b="1" baseline="0">
              <a:solidFill>
                <a:sysClr val="windowText" lastClr="000000"/>
              </a:solidFill>
            </a:rPr>
            <a:t> &amp; Profit trend</a:t>
          </a:r>
          <a:endParaRPr lang="en-US" sz="900" b="1">
            <a:solidFill>
              <a:sysClr val="windowText" lastClr="000000"/>
            </a:solidFill>
          </a:endParaRPr>
        </a:p>
      </xdr:txBody>
    </xdr:sp>
    <xdr:clientData/>
  </xdr:twoCellAnchor>
  <xdr:twoCellAnchor>
    <xdr:from>
      <xdr:col>10</xdr:col>
      <xdr:colOff>188037</xdr:colOff>
      <xdr:row>6</xdr:row>
      <xdr:rowOff>105182</xdr:rowOff>
    </xdr:from>
    <xdr:to>
      <xdr:col>15</xdr:col>
      <xdr:colOff>13063</xdr:colOff>
      <xdr:row>12</xdr:row>
      <xdr:rowOff>165327</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103811</xdr:colOff>
      <xdr:row>6</xdr:row>
      <xdr:rowOff>64921</xdr:rowOff>
    </xdr:from>
    <xdr:to>
      <xdr:col>13</xdr:col>
      <xdr:colOff>30572</xdr:colOff>
      <xdr:row>7</xdr:row>
      <xdr:rowOff>128839</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5866436" y="1122196"/>
          <a:ext cx="175556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Sales</a:t>
          </a:r>
          <a:r>
            <a:rPr lang="en-US" sz="900" b="1" baseline="0">
              <a:solidFill>
                <a:sysClr val="windowText" lastClr="000000"/>
              </a:solidFill>
            </a:rPr>
            <a:t> units &amp; Profit margin trend</a:t>
          </a:r>
          <a:endParaRPr lang="en-US" sz="900" b="1">
            <a:solidFill>
              <a:sysClr val="windowText" lastClr="000000"/>
            </a:solidFill>
          </a:endParaRPr>
        </a:p>
      </xdr:txBody>
    </xdr:sp>
    <xdr:clientData/>
  </xdr:twoCellAnchor>
  <xdr:twoCellAnchor>
    <xdr:from>
      <xdr:col>3</xdr:col>
      <xdr:colOff>439212</xdr:colOff>
      <xdr:row>2</xdr:row>
      <xdr:rowOff>58362</xdr:rowOff>
    </xdr:from>
    <xdr:to>
      <xdr:col>5</xdr:col>
      <xdr:colOff>374736</xdr:colOff>
      <xdr:row>4</xdr:row>
      <xdr:rowOff>85244</xdr:rowOff>
    </xdr:to>
    <xdr:sp macro="" textlink="pivot!$B$4">
      <xdr:nvSpPr>
        <xdr:cNvPr id="10" name="TextBox 9">
          <a:extLst>
            <a:ext uri="{FF2B5EF4-FFF2-40B4-BE49-F238E27FC236}">
              <a16:creationId xmlns:a16="http://schemas.microsoft.com/office/drawing/2014/main" id="{00000000-0008-0000-0200-00000A000000}"/>
            </a:ext>
          </a:extLst>
        </xdr:cNvPr>
        <xdr:cNvSpPr txBox="1"/>
      </xdr:nvSpPr>
      <xdr:spPr>
        <a:xfrm>
          <a:off x="1934637" y="410787"/>
          <a:ext cx="1154724" cy="379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CA483B-8FD6-4A69-9909-816AF58E42C1}" type="TxLink">
            <a:rPr lang="en-US" sz="1600" b="1" i="0" u="none" strike="noStrike">
              <a:solidFill>
                <a:srgbClr val="000000"/>
              </a:solidFill>
              <a:latin typeface="Calibri"/>
              <a:ea typeface="Calibri"/>
              <a:cs typeface="Calibri"/>
            </a:rPr>
            <a:pPr/>
            <a:t>2.478.861</a:t>
          </a:fld>
          <a:endParaRPr lang="en-US" sz="1600" b="1"/>
        </a:p>
      </xdr:txBody>
    </xdr:sp>
    <xdr:clientData/>
  </xdr:twoCellAnchor>
  <xdr:twoCellAnchor>
    <xdr:from>
      <xdr:col>4</xdr:col>
      <xdr:colOff>131918</xdr:colOff>
      <xdr:row>4</xdr:row>
      <xdr:rowOff>12356</xdr:rowOff>
    </xdr:from>
    <xdr:to>
      <xdr:col>5</xdr:col>
      <xdr:colOff>312319</xdr:colOff>
      <xdr:row>5</xdr:row>
      <xdr:rowOff>76274</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2236943" y="717206"/>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orders</a:t>
          </a:r>
        </a:p>
      </xdr:txBody>
    </xdr:sp>
    <xdr:clientData/>
  </xdr:twoCellAnchor>
  <xdr:twoCellAnchor>
    <xdr:from>
      <xdr:col>6</xdr:col>
      <xdr:colOff>53244</xdr:colOff>
      <xdr:row>2</xdr:row>
      <xdr:rowOff>45061</xdr:rowOff>
    </xdr:from>
    <xdr:to>
      <xdr:col>8</xdr:col>
      <xdr:colOff>351010</xdr:colOff>
      <xdr:row>4</xdr:row>
      <xdr:rowOff>14012</xdr:rowOff>
    </xdr:to>
    <xdr:sp macro="" textlink="pivot!$A$4">
      <xdr:nvSpPr>
        <xdr:cNvPr id="32" name="TextBox 31">
          <a:extLst>
            <a:ext uri="{FF2B5EF4-FFF2-40B4-BE49-F238E27FC236}">
              <a16:creationId xmlns:a16="http://schemas.microsoft.com/office/drawing/2014/main" id="{00000000-0008-0000-0200-000020000000}"/>
            </a:ext>
          </a:extLst>
        </xdr:cNvPr>
        <xdr:cNvSpPr txBox="1"/>
      </xdr:nvSpPr>
      <xdr:spPr>
        <a:xfrm>
          <a:off x="3377469" y="397486"/>
          <a:ext cx="1516966" cy="32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2A8DEF-17AA-463F-94CE-5C28E12B9C88}" type="TxLink">
            <a:rPr lang="en-US" sz="1600" b="1" i="0" u="none" strike="noStrike">
              <a:solidFill>
                <a:srgbClr val="000000"/>
              </a:solidFill>
              <a:latin typeface="Calibri"/>
              <a:ea typeface="Calibri"/>
              <a:cs typeface="Calibri"/>
            </a:rPr>
            <a:pPr/>
            <a:t>$899.902.125</a:t>
          </a:fld>
          <a:endParaRPr lang="en-US" sz="2800" b="1"/>
        </a:p>
      </xdr:txBody>
    </xdr:sp>
    <xdr:clientData/>
  </xdr:twoCellAnchor>
  <xdr:twoCellAnchor>
    <xdr:from>
      <xdr:col>6</xdr:col>
      <xdr:colOff>607463</xdr:colOff>
      <xdr:row>4</xdr:row>
      <xdr:rowOff>1847</xdr:rowOff>
    </xdr:from>
    <xdr:to>
      <xdr:col>8</xdr:col>
      <xdr:colOff>262318</xdr:colOff>
      <xdr:row>5</xdr:row>
      <xdr:rowOff>27475</xdr:rowOff>
    </xdr:to>
    <xdr:sp macro="" textlink="">
      <xdr:nvSpPr>
        <xdr:cNvPr id="33" name="TextBox 32">
          <a:extLst>
            <a:ext uri="{FF2B5EF4-FFF2-40B4-BE49-F238E27FC236}">
              <a16:creationId xmlns:a16="http://schemas.microsoft.com/office/drawing/2014/main" id="{00000000-0008-0000-0200-000021000000}"/>
            </a:ext>
          </a:extLst>
        </xdr:cNvPr>
        <xdr:cNvSpPr txBox="1"/>
      </xdr:nvSpPr>
      <xdr:spPr>
        <a:xfrm>
          <a:off x="3931688" y="706697"/>
          <a:ext cx="874055" cy="201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revenue</a:t>
          </a:r>
        </a:p>
      </xdr:txBody>
    </xdr:sp>
    <xdr:clientData/>
  </xdr:twoCellAnchor>
  <xdr:twoCellAnchor>
    <xdr:from>
      <xdr:col>9</xdr:col>
      <xdr:colOff>159435</xdr:colOff>
      <xdr:row>2</xdr:row>
      <xdr:rowOff>45060</xdr:rowOff>
    </xdr:from>
    <xdr:to>
      <xdr:col>11</xdr:col>
      <xdr:colOff>456699</xdr:colOff>
      <xdr:row>4</xdr:row>
      <xdr:rowOff>74734</xdr:rowOff>
    </xdr:to>
    <xdr:sp macro="" textlink="pivot!$D$4">
      <xdr:nvSpPr>
        <xdr:cNvPr id="36" name="TextBox 35">
          <a:extLst>
            <a:ext uri="{FF2B5EF4-FFF2-40B4-BE49-F238E27FC236}">
              <a16:creationId xmlns:a16="http://schemas.microsoft.com/office/drawing/2014/main" id="{00000000-0008-0000-0200-000024000000}"/>
            </a:ext>
          </a:extLst>
        </xdr:cNvPr>
        <xdr:cNvSpPr txBox="1"/>
      </xdr:nvSpPr>
      <xdr:spPr>
        <a:xfrm>
          <a:off x="5312460" y="397485"/>
          <a:ext cx="1516464" cy="38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9C82F5-0621-4A45-A89C-DE7E6D31C255}" type="TxLink">
            <a:rPr lang="en-US" sz="1600" b="1" i="0" u="none" strike="noStrike">
              <a:solidFill>
                <a:srgbClr val="000000"/>
              </a:solidFill>
              <a:latin typeface="Calibri"/>
              <a:ea typeface="Calibri"/>
              <a:cs typeface="Calibri"/>
            </a:rPr>
            <a:pPr/>
            <a:t>$567.767.364</a:t>
          </a:fld>
          <a:endParaRPr lang="en-US" sz="2800" b="1"/>
        </a:p>
      </xdr:txBody>
    </xdr:sp>
    <xdr:clientData/>
  </xdr:twoCellAnchor>
  <xdr:twoCellAnchor>
    <xdr:from>
      <xdr:col>10</xdr:col>
      <xdr:colOff>270273</xdr:colOff>
      <xdr:row>4</xdr:row>
      <xdr:rowOff>1846</xdr:rowOff>
    </xdr:from>
    <xdr:to>
      <xdr:col>11</xdr:col>
      <xdr:colOff>450674</xdr:colOff>
      <xdr:row>5</xdr:row>
      <xdr:rowOff>65764</xdr:rowOff>
    </xdr:to>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6032898" y="706696"/>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cost</a:t>
          </a:r>
        </a:p>
      </xdr:txBody>
    </xdr:sp>
    <xdr:clientData/>
  </xdr:twoCellAnchor>
  <xdr:twoCellAnchor>
    <xdr:from>
      <xdr:col>12</xdr:col>
      <xdr:colOff>383627</xdr:colOff>
      <xdr:row>2</xdr:row>
      <xdr:rowOff>45061</xdr:rowOff>
    </xdr:from>
    <xdr:to>
      <xdr:col>15</xdr:col>
      <xdr:colOff>71291</xdr:colOff>
      <xdr:row>4</xdr:row>
      <xdr:rowOff>74735</xdr:rowOff>
    </xdr:to>
    <xdr:sp macro="" textlink="pivot!$C$4">
      <xdr:nvSpPr>
        <xdr:cNvPr id="38" name="TextBox 37">
          <a:extLst>
            <a:ext uri="{FF2B5EF4-FFF2-40B4-BE49-F238E27FC236}">
              <a16:creationId xmlns:a16="http://schemas.microsoft.com/office/drawing/2014/main" id="{00000000-0008-0000-0200-000026000000}"/>
            </a:ext>
          </a:extLst>
        </xdr:cNvPr>
        <xdr:cNvSpPr txBox="1"/>
      </xdr:nvSpPr>
      <xdr:spPr>
        <a:xfrm>
          <a:off x="7365452" y="397486"/>
          <a:ext cx="1516464" cy="38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A58ED5-617F-41DB-A4CA-789467F922A6}" type="TxLink">
            <a:rPr lang="en-US" sz="1600" b="1" i="0" u="none" strike="noStrike">
              <a:solidFill>
                <a:srgbClr val="000000"/>
              </a:solidFill>
              <a:latin typeface="Calibri"/>
              <a:ea typeface="Calibri"/>
              <a:cs typeface="Calibri"/>
            </a:rPr>
            <a:pPr/>
            <a:t>$332.134.761</a:t>
          </a:fld>
          <a:endParaRPr lang="en-US" sz="2800" b="1"/>
        </a:p>
      </xdr:txBody>
    </xdr:sp>
    <xdr:clientData/>
  </xdr:twoCellAnchor>
  <xdr:twoCellAnchor>
    <xdr:from>
      <xdr:col>13</xdr:col>
      <xdr:colOff>406542</xdr:colOff>
      <xdr:row>4</xdr:row>
      <xdr:rowOff>1847</xdr:rowOff>
    </xdr:from>
    <xdr:to>
      <xdr:col>14</xdr:col>
      <xdr:colOff>586943</xdr:colOff>
      <xdr:row>5</xdr:row>
      <xdr:rowOff>65765</xdr:rowOff>
    </xdr:to>
    <xdr:sp macro="" textlink="">
      <xdr:nvSpPr>
        <xdr:cNvPr id="39" name="TextBox 38">
          <a:extLst>
            <a:ext uri="{FF2B5EF4-FFF2-40B4-BE49-F238E27FC236}">
              <a16:creationId xmlns:a16="http://schemas.microsoft.com/office/drawing/2014/main" id="{00000000-0008-0000-0200-000027000000}"/>
            </a:ext>
          </a:extLst>
        </xdr:cNvPr>
        <xdr:cNvSpPr txBox="1"/>
      </xdr:nvSpPr>
      <xdr:spPr>
        <a:xfrm>
          <a:off x="7997967" y="706697"/>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profit</a:t>
          </a:r>
        </a:p>
      </xdr:txBody>
    </xdr:sp>
    <xdr:clientData/>
  </xdr:twoCellAnchor>
  <xdr:twoCellAnchor editAs="oneCell">
    <xdr:from>
      <xdr:col>3</xdr:col>
      <xdr:colOff>94969</xdr:colOff>
      <xdr:row>2</xdr:row>
      <xdr:rowOff>96095</xdr:rowOff>
    </xdr:from>
    <xdr:to>
      <xdr:col>3</xdr:col>
      <xdr:colOff>533930</xdr:colOff>
      <xdr:row>5</xdr:row>
      <xdr:rowOff>14256</xdr:rowOff>
    </xdr:to>
    <xdr:pic>
      <xdr:nvPicPr>
        <xdr:cNvPr id="40" name="Picture 39" descr="C:\Users\pc\Downloads\shopping-bag.png">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90394" y="448520"/>
          <a:ext cx="438961" cy="446799"/>
        </a:xfrm>
        <a:prstGeom prst="rect">
          <a:avLst/>
        </a:prstGeom>
        <a:noFill/>
        <a:ln>
          <a:noFill/>
        </a:ln>
      </xdr:spPr>
    </xdr:pic>
    <xdr:clientData/>
  </xdr:twoCellAnchor>
  <xdr:twoCellAnchor editAs="oneCell">
    <xdr:from>
      <xdr:col>5</xdr:col>
      <xdr:colOff>284030</xdr:colOff>
      <xdr:row>2</xdr:row>
      <xdr:rowOff>79649</xdr:rowOff>
    </xdr:from>
    <xdr:to>
      <xdr:col>6</xdr:col>
      <xdr:colOff>113391</xdr:colOff>
      <xdr:row>4</xdr:row>
      <xdr:rowOff>162240</xdr:rowOff>
    </xdr:to>
    <xdr:pic>
      <xdr:nvPicPr>
        <xdr:cNvPr id="41" name="Picture 40" descr="C:\Users\pc\Downloads\growth.png">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995699" y="426490"/>
          <a:ext cx="438961" cy="429433"/>
        </a:xfrm>
        <a:prstGeom prst="rect">
          <a:avLst/>
        </a:prstGeom>
        <a:noFill/>
        <a:ln>
          <a:noFill/>
        </a:ln>
      </xdr:spPr>
    </xdr:pic>
    <xdr:clientData/>
  </xdr:twoCellAnchor>
  <xdr:twoCellAnchor>
    <xdr:from>
      <xdr:col>8</xdr:col>
      <xdr:colOff>108223</xdr:colOff>
      <xdr:row>1</xdr:row>
      <xdr:rowOff>36173</xdr:rowOff>
    </xdr:from>
    <xdr:to>
      <xdr:col>9</xdr:col>
      <xdr:colOff>283780</xdr:colOff>
      <xdr:row>6</xdr:row>
      <xdr:rowOff>28568</xdr:rowOff>
    </xdr:to>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293519</xdr:colOff>
      <xdr:row>3</xdr:row>
      <xdr:rowOff>3830</xdr:rowOff>
    </xdr:from>
    <xdr:to>
      <xdr:col>9</xdr:col>
      <xdr:colOff>110360</xdr:colOff>
      <xdr:row>4</xdr:row>
      <xdr:rowOff>64958</xdr:rowOff>
    </xdr:to>
    <xdr:sp macro="" textlink="pivot!$C$9">
      <xdr:nvSpPr>
        <xdr:cNvPr id="43" name="TextBox 42">
          <a:extLst>
            <a:ext uri="{FF2B5EF4-FFF2-40B4-BE49-F238E27FC236}">
              <a16:creationId xmlns:a16="http://schemas.microsoft.com/office/drawing/2014/main" id="{00000000-0008-0000-0200-00002B000000}"/>
            </a:ext>
          </a:extLst>
        </xdr:cNvPr>
        <xdr:cNvSpPr txBox="1"/>
      </xdr:nvSpPr>
      <xdr:spPr>
        <a:xfrm>
          <a:off x="4833988" y="524092"/>
          <a:ext cx="426441" cy="2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5550E0CE-9BD9-4929-A818-D95C7539C808}" type="TxLink">
            <a:rPr lang="en-US" sz="1100" b="1" i="0" u="none" strike="noStrike">
              <a:solidFill>
                <a:srgbClr val="000000"/>
              </a:solidFill>
              <a:latin typeface="Calibri"/>
              <a:ea typeface="Calibri"/>
              <a:cs typeface="Calibri"/>
            </a:rPr>
            <a:pPr/>
            <a:t>63%</a:t>
          </a:fld>
          <a:endParaRPr lang="en-US" sz="800" b="1">
            <a:solidFill>
              <a:sysClr val="windowText" lastClr="000000"/>
            </a:solidFill>
          </a:endParaRPr>
        </a:p>
      </xdr:txBody>
    </xdr:sp>
    <xdr:clientData/>
  </xdr:twoCellAnchor>
  <xdr:twoCellAnchor>
    <xdr:from>
      <xdr:col>11</xdr:col>
      <xdr:colOff>334196</xdr:colOff>
      <xdr:row>1</xdr:row>
      <xdr:rowOff>36171</xdr:rowOff>
    </xdr:from>
    <xdr:to>
      <xdr:col>12</xdr:col>
      <xdr:colOff>509753</xdr:colOff>
      <xdr:row>6</xdr:row>
      <xdr:rowOff>28566</xdr:rowOff>
    </xdr:to>
    <xdr:graphicFrame macro="">
      <xdr:nvGraphicFramePr>
        <xdr:cNvPr id="47" name="Chart 46">
          <a:extLst>
            <a:ext uri="{FF2B5EF4-FFF2-40B4-BE49-F238E27FC236}">
              <a16:creationId xmlns:a16="http://schemas.microsoft.com/office/drawing/2014/main" id="{00000000-0008-0000-02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519492</xdr:colOff>
      <xdr:row>3</xdr:row>
      <xdr:rowOff>3828</xdr:rowOff>
    </xdr:from>
    <xdr:to>
      <xdr:col>12</xdr:col>
      <xdr:colOff>336333</xdr:colOff>
      <xdr:row>4</xdr:row>
      <xdr:rowOff>64956</xdr:rowOff>
    </xdr:to>
    <xdr:sp macro="" textlink="pivot!$C$10">
      <xdr:nvSpPr>
        <xdr:cNvPr id="48" name="TextBox 47">
          <a:extLst>
            <a:ext uri="{FF2B5EF4-FFF2-40B4-BE49-F238E27FC236}">
              <a16:creationId xmlns:a16="http://schemas.microsoft.com/office/drawing/2014/main" id="{00000000-0008-0000-0200-000030000000}"/>
            </a:ext>
          </a:extLst>
        </xdr:cNvPr>
        <xdr:cNvSpPr txBox="1"/>
      </xdr:nvSpPr>
      <xdr:spPr>
        <a:xfrm>
          <a:off x="6888761" y="524090"/>
          <a:ext cx="426441" cy="2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B9166623-74CE-47C0-8B67-6111AF7987BB}" type="TxLink">
            <a:rPr lang="en-US" sz="1100" b="1" i="0" u="none" strike="noStrike">
              <a:solidFill>
                <a:srgbClr val="000000"/>
              </a:solidFill>
              <a:latin typeface="Calibri"/>
              <a:ea typeface="Calibri"/>
              <a:cs typeface="Calibri"/>
            </a:rPr>
            <a:pPr/>
            <a:t>37%</a:t>
          </a:fld>
          <a:endParaRPr lang="en-US" sz="800" b="1">
            <a:solidFill>
              <a:sysClr val="windowText" lastClr="000000"/>
            </a:solidFill>
          </a:endParaRPr>
        </a:p>
      </xdr:txBody>
    </xdr:sp>
    <xdr:clientData/>
  </xdr:twoCellAnchor>
  <xdr:twoCellAnchor>
    <xdr:from>
      <xdr:col>3</xdr:col>
      <xdr:colOff>34677</xdr:colOff>
      <xdr:row>6</xdr:row>
      <xdr:rowOff>70363</xdr:rowOff>
    </xdr:from>
    <xdr:to>
      <xdr:col>5</xdr:col>
      <xdr:colOff>26277</xdr:colOff>
      <xdr:row>8</xdr:row>
      <xdr:rowOff>133350</xdr:rowOff>
    </xdr:to>
    <xdr:sp macro="" textlink="">
      <xdr:nvSpPr>
        <xdr:cNvPr id="50" name="TextBox 49">
          <a:extLst>
            <a:ext uri="{FF2B5EF4-FFF2-40B4-BE49-F238E27FC236}">
              <a16:creationId xmlns:a16="http://schemas.microsoft.com/office/drawing/2014/main" id="{00000000-0008-0000-0200-000032000000}"/>
            </a:ext>
          </a:extLst>
        </xdr:cNvPr>
        <xdr:cNvSpPr txBox="1"/>
      </xdr:nvSpPr>
      <xdr:spPr>
        <a:xfrm>
          <a:off x="1530102" y="1127638"/>
          <a:ext cx="1210800" cy="415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900" b="1">
              <a:solidFill>
                <a:sysClr val="windowText" lastClr="000000"/>
              </a:solidFill>
            </a:rPr>
            <a:t>Revenue</a:t>
          </a:r>
          <a:r>
            <a:rPr lang="en-US" sz="900" b="1" baseline="0">
              <a:solidFill>
                <a:sysClr val="windowText" lastClr="000000"/>
              </a:solidFill>
            </a:rPr>
            <a:t> by methods</a:t>
          </a:r>
        </a:p>
        <a:p>
          <a:r>
            <a:rPr lang="en-US" sz="900" b="1" baseline="0">
              <a:solidFill>
                <a:sysClr val="windowText" lastClr="000000"/>
              </a:solidFill>
            </a:rPr>
            <a:t>(million $)</a:t>
          </a:r>
          <a:endParaRPr lang="en-US" sz="900" b="1">
            <a:solidFill>
              <a:sysClr val="windowText" lastClr="000000"/>
            </a:solidFill>
          </a:endParaRPr>
        </a:p>
      </xdr:txBody>
    </xdr:sp>
    <xdr:clientData/>
  </xdr:twoCellAnchor>
  <xdr:twoCellAnchor>
    <xdr:from>
      <xdr:col>5</xdr:col>
      <xdr:colOff>121920</xdr:colOff>
      <xdr:row>13</xdr:row>
      <xdr:rowOff>101098</xdr:rowOff>
    </xdr:from>
    <xdr:to>
      <xdr:col>8</xdr:col>
      <xdr:colOff>400594</xdr:colOff>
      <xdr:row>14</xdr:row>
      <xdr:rowOff>162225</xdr:rowOff>
    </xdr:to>
    <xdr:sp macro="" textlink="">
      <xdr:nvSpPr>
        <xdr:cNvPr id="51" name="TextBox 50">
          <a:extLst>
            <a:ext uri="{FF2B5EF4-FFF2-40B4-BE49-F238E27FC236}">
              <a16:creationId xmlns:a16="http://schemas.microsoft.com/office/drawing/2014/main" id="{00000000-0008-0000-0200-000033000000}"/>
            </a:ext>
          </a:extLst>
        </xdr:cNvPr>
        <xdr:cNvSpPr txBox="1"/>
      </xdr:nvSpPr>
      <xdr:spPr>
        <a:xfrm>
          <a:off x="2834640" y="2365327"/>
          <a:ext cx="2107474" cy="235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a:t>
          </a:r>
          <a:r>
            <a:rPr lang="en-US" sz="900" b="1" baseline="0">
              <a:solidFill>
                <a:sysClr val="windowText" lastClr="000000"/>
              </a:solidFill>
            </a:rPr>
            <a:t> &amp; Profit by producs </a:t>
          </a:r>
          <a:r>
            <a:rPr lang="en-US" sz="900" b="1" i="1" baseline="0">
              <a:solidFill>
                <a:sysClr val="windowText" lastClr="000000"/>
              </a:solidFill>
            </a:rPr>
            <a:t>(million $)</a:t>
          </a:r>
          <a:endParaRPr lang="en-US" sz="900" b="1" i="1">
            <a:solidFill>
              <a:sysClr val="windowText" lastClr="000000"/>
            </a:solidFill>
          </a:endParaRPr>
        </a:p>
      </xdr:txBody>
    </xdr:sp>
    <xdr:clientData/>
  </xdr:twoCellAnchor>
  <xdr:twoCellAnchor>
    <xdr:from>
      <xdr:col>11</xdr:col>
      <xdr:colOff>304799</xdr:colOff>
      <xdr:row>13</xdr:row>
      <xdr:rowOff>92840</xdr:rowOff>
    </xdr:from>
    <xdr:to>
      <xdr:col>15</xdr:col>
      <xdr:colOff>42040</xdr:colOff>
      <xdr:row>14</xdr:row>
      <xdr:rowOff>153966</xdr:rowOff>
    </xdr:to>
    <xdr:sp macro="" textlink="">
      <xdr:nvSpPr>
        <xdr:cNvPr id="53" name="TextBox 52">
          <a:extLst>
            <a:ext uri="{FF2B5EF4-FFF2-40B4-BE49-F238E27FC236}">
              <a16:creationId xmlns:a16="http://schemas.microsoft.com/office/drawing/2014/main" id="{00000000-0008-0000-0200-000035000000}"/>
            </a:ext>
          </a:extLst>
        </xdr:cNvPr>
        <xdr:cNvSpPr txBox="1"/>
      </xdr:nvSpPr>
      <xdr:spPr>
        <a:xfrm>
          <a:off x="6674068" y="2347309"/>
          <a:ext cx="2175641" cy="234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 by states</a:t>
          </a:r>
        </a:p>
      </xdr:txBody>
    </xdr:sp>
    <xdr:clientData/>
  </xdr:twoCellAnchor>
  <xdr:twoCellAnchor>
    <xdr:from>
      <xdr:col>4</xdr:col>
      <xdr:colOff>529126</xdr:colOff>
      <xdr:row>14</xdr:row>
      <xdr:rowOff>108858</xdr:rowOff>
    </xdr:from>
    <xdr:to>
      <xdr:col>8</xdr:col>
      <xdr:colOff>588579</xdr:colOff>
      <xdr:row>21</xdr:row>
      <xdr:rowOff>145466</xdr:rowOff>
    </xdr:to>
    <xdr:graphicFrame macro="">
      <xdr:nvGraphicFramePr>
        <xdr:cNvPr id="55" name="Chart 54">
          <a:extLst>
            <a:ext uri="{FF2B5EF4-FFF2-40B4-BE49-F238E27FC236}">
              <a16:creationId xmlns:a16="http://schemas.microsoft.com/office/drawing/2014/main" id="{00000000-0008-0000-02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445320</xdr:colOff>
      <xdr:row>14</xdr:row>
      <xdr:rowOff>47897</xdr:rowOff>
    </xdr:from>
    <xdr:to>
      <xdr:col>11</xdr:col>
      <xdr:colOff>286481</xdr:colOff>
      <xdr:row>21</xdr:row>
      <xdr:rowOff>160582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00000000-0008-0000-0200-00002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986840" y="2501537"/>
              <a:ext cx="1669961" cy="1339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449236</xdr:colOff>
      <xdr:row>13</xdr:row>
      <xdr:rowOff>91039</xdr:rowOff>
    </xdr:from>
    <xdr:to>
      <xdr:col>11</xdr:col>
      <xdr:colOff>260358</xdr:colOff>
      <xdr:row>14</xdr:row>
      <xdr:rowOff>152165</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4989152" y="2385060"/>
          <a:ext cx="1639922" cy="237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a:t>
          </a:r>
          <a:r>
            <a:rPr lang="en-US" sz="900" b="1" baseline="0">
              <a:solidFill>
                <a:sysClr val="windowText" lastClr="000000"/>
              </a:solidFill>
            </a:rPr>
            <a:t> by Retailer</a:t>
          </a:r>
          <a:r>
            <a:rPr lang="en-US" sz="900" b="1" i="1" baseline="0">
              <a:solidFill>
                <a:sysClr val="windowText" lastClr="000000"/>
              </a:solidFill>
            </a:rPr>
            <a:t>(million $)</a:t>
          </a:r>
          <a:endParaRPr lang="en-US" sz="900" b="1" i="1">
            <a:solidFill>
              <a:sysClr val="windowText" lastClr="000000"/>
            </a:solidFill>
          </a:endParaRPr>
        </a:p>
      </xdr:txBody>
    </xdr:sp>
    <xdr:clientData/>
  </xdr:twoCellAnchor>
  <xdr:twoCellAnchor>
    <xdr:from>
      <xdr:col>11</xdr:col>
      <xdr:colOff>157955</xdr:colOff>
      <xdr:row>13</xdr:row>
      <xdr:rowOff>170062</xdr:rowOff>
    </xdr:from>
    <xdr:to>
      <xdr:col>15</xdr:col>
      <xdr:colOff>137686</xdr:colOff>
      <xdr:row>22</xdr:row>
      <xdr:rowOff>40775</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9F3E8E70-58DF-41C0-B26F-6A3B1A18A6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528275" y="2448442"/>
              <a:ext cx="2418131" cy="14480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65939</xdr:colOff>
      <xdr:row>8</xdr:row>
      <xdr:rowOff>73672</xdr:rowOff>
    </xdr:from>
    <xdr:to>
      <xdr:col>4</xdr:col>
      <xdr:colOff>562878</xdr:colOff>
      <xdr:row>14</xdr:row>
      <xdr:rowOff>159461</xdr:rowOff>
    </xdr:to>
    <xdr:graphicFrame macro="">
      <xdr:nvGraphicFramePr>
        <xdr:cNvPr id="46" name="Chart 45">
          <a:extLst>
            <a:ext uri="{FF2B5EF4-FFF2-40B4-BE49-F238E27FC236}">
              <a16:creationId xmlns:a16="http://schemas.microsoft.com/office/drawing/2014/main" id="{AD7F1CF2-4E02-4E97-8A6D-095191370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48794</xdr:colOff>
      <xdr:row>13</xdr:row>
      <xdr:rowOff>80962</xdr:rowOff>
    </xdr:from>
    <xdr:to>
      <xdr:col>4</xdr:col>
      <xdr:colOff>559777</xdr:colOff>
      <xdr:row>22</xdr:row>
      <xdr:rowOff>9890</xdr:rowOff>
    </xdr:to>
    <xdr:graphicFrame macro="">
      <xdr:nvGraphicFramePr>
        <xdr:cNvPr id="52" name="Chart 51">
          <a:extLst>
            <a:ext uri="{FF2B5EF4-FFF2-40B4-BE49-F238E27FC236}">
              <a16:creationId xmlns:a16="http://schemas.microsoft.com/office/drawing/2014/main" id="{68778979-87E7-4DC6-BE85-95B83C984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107673</xdr:colOff>
      <xdr:row>0</xdr:row>
      <xdr:rowOff>162539</xdr:rowOff>
    </xdr:from>
    <xdr:to>
      <xdr:col>2</xdr:col>
      <xdr:colOff>574605</xdr:colOff>
      <xdr:row>3</xdr:row>
      <xdr:rowOff>51858</xdr:rowOff>
    </xdr:to>
    <xdr:sp macro="" textlink="">
      <xdr:nvSpPr>
        <xdr:cNvPr id="5" name="Rectangle: Rounded Corners 4">
          <a:extLst>
            <a:ext uri="{FF2B5EF4-FFF2-40B4-BE49-F238E27FC236}">
              <a16:creationId xmlns:a16="http://schemas.microsoft.com/office/drawing/2014/main" id="{94323B60-EFFA-4BCA-9449-FAB03FFECA3F}"/>
            </a:ext>
          </a:extLst>
        </xdr:cNvPr>
        <xdr:cNvSpPr/>
      </xdr:nvSpPr>
      <xdr:spPr>
        <a:xfrm>
          <a:off x="380942" y="162539"/>
          <a:ext cx="1076532" cy="409581"/>
        </a:xfrm>
        <a:prstGeom prst="roundRect">
          <a:avLst>
            <a:gd name="adj" fmla="val 50000"/>
          </a:avLst>
        </a:prstGeom>
        <a:solidFill>
          <a:srgbClr val="0051BA"/>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t> Overview</a:t>
          </a:r>
        </a:p>
      </xdr:txBody>
    </xdr:sp>
    <xdr:clientData/>
  </xdr:twoCellAnchor>
  <xdr:twoCellAnchor editAs="oneCell">
    <xdr:from>
      <xdr:col>0</xdr:col>
      <xdr:colOff>229012</xdr:colOff>
      <xdr:row>6</xdr:row>
      <xdr:rowOff>2476</xdr:rowOff>
    </xdr:from>
    <xdr:to>
      <xdr:col>2</xdr:col>
      <xdr:colOff>490329</xdr:colOff>
      <xdr:row>13</xdr:row>
      <xdr:rowOff>120710</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4DD97837-2C2A-42B1-B591-0F344E9F11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9012" y="1059751"/>
              <a:ext cx="1147142" cy="1351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602973</xdr:colOff>
      <xdr:row>0</xdr:row>
      <xdr:rowOff>0</xdr:rowOff>
    </xdr:from>
    <xdr:ext cx="3761479" cy="374141"/>
    <xdr:sp macro="" textlink="">
      <xdr:nvSpPr>
        <xdr:cNvPr id="21" name="TextBox 20">
          <a:extLst>
            <a:ext uri="{FF2B5EF4-FFF2-40B4-BE49-F238E27FC236}">
              <a16:creationId xmlns:a16="http://schemas.microsoft.com/office/drawing/2014/main" id="{FE5AE356-EE7E-4605-9337-A15FEAE9E67F}"/>
            </a:ext>
          </a:extLst>
        </xdr:cNvPr>
        <xdr:cNvSpPr txBox="1"/>
      </xdr:nvSpPr>
      <xdr:spPr>
        <a:xfrm>
          <a:off x="1484243" y="0"/>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t>Adidas Sales</a:t>
          </a:r>
          <a:r>
            <a:rPr lang="en-US" sz="1800" b="1" baseline="0"/>
            <a:t> Performance Dashboard</a:t>
          </a:r>
          <a:endParaRPr lang="en-US" sz="1800" b="1"/>
        </a:p>
      </xdr:txBody>
    </xdr:sp>
    <xdr:clientData/>
  </xdr:oneCellAnchor>
  <xdr:twoCellAnchor>
    <xdr:from>
      <xdr:col>1</xdr:col>
      <xdr:colOff>112643</xdr:colOff>
      <xdr:row>3</xdr:row>
      <xdr:rowOff>121332</xdr:rowOff>
    </xdr:from>
    <xdr:to>
      <xdr:col>2</xdr:col>
      <xdr:colOff>584130</xdr:colOff>
      <xdr:row>6</xdr:row>
      <xdr:rowOff>14586</xdr:rowOff>
    </xdr:to>
    <xdr:sp macro="" textlink="">
      <xdr:nvSpPr>
        <xdr:cNvPr id="49" name="Rectangle: Rounded Corners 48">
          <a:hlinkClick xmlns:r="http://schemas.openxmlformats.org/officeDocument/2006/relationships" r:id="rId12"/>
          <a:extLst>
            <a:ext uri="{FF2B5EF4-FFF2-40B4-BE49-F238E27FC236}">
              <a16:creationId xmlns:a16="http://schemas.microsoft.com/office/drawing/2014/main" id="{3642C624-AFCC-41FA-851D-4B1435B163AC}"/>
            </a:ext>
          </a:extLst>
        </xdr:cNvPr>
        <xdr:cNvSpPr/>
      </xdr:nvSpPr>
      <xdr:spPr>
        <a:xfrm>
          <a:off x="385912" y="641594"/>
          <a:ext cx="1081087" cy="413516"/>
        </a:xfrm>
        <a:prstGeom prst="roundRect">
          <a:avLst>
            <a:gd name="adj" fmla="val 50000"/>
          </a:avLst>
        </a:prstGeom>
        <a:solidFill>
          <a:sysClr val="window" lastClr="FFFFFF"/>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solidFill>
                <a:sysClr val="windowText" lastClr="000000"/>
              </a:solidFill>
            </a:rPr>
            <a:t>Product</a:t>
          </a:r>
        </a:p>
      </xdr:txBody>
    </xdr:sp>
    <xdr:clientData/>
  </xdr:twoCellAnchor>
  <xdr:twoCellAnchor editAs="oneCell">
    <xdr:from>
      <xdr:col>0</xdr:col>
      <xdr:colOff>220717</xdr:colOff>
      <xdr:row>12</xdr:row>
      <xdr:rowOff>136925</xdr:rowOff>
    </xdr:from>
    <xdr:to>
      <xdr:col>2</xdr:col>
      <xdr:colOff>462454</xdr:colOff>
      <xdr:row>21</xdr:row>
      <xdr:rowOff>33703</xdr:rowOff>
    </xdr:to>
    <mc:AlternateContent xmlns:mc="http://schemas.openxmlformats.org/markup-compatibility/2006" xmlns:a14="http://schemas.microsoft.com/office/drawing/2010/main">
      <mc:Choice Requires="a14">
        <xdr:graphicFrame macro="">
          <xdr:nvGraphicFramePr>
            <xdr:cNvPr id="58" name="Product 2">
              <a:extLst>
                <a:ext uri="{FF2B5EF4-FFF2-40B4-BE49-F238E27FC236}">
                  <a16:creationId xmlns:a16="http://schemas.microsoft.com/office/drawing/2014/main" id="{EDCE86A8-7D1C-4979-9FCC-A258E73FC562}"/>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220717" y="2251475"/>
              <a:ext cx="1127562" cy="1482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68160</xdr:colOff>
      <xdr:row>20</xdr:row>
      <xdr:rowOff>149352</xdr:rowOff>
    </xdr:from>
    <xdr:to>
      <xdr:col>2</xdr:col>
      <xdr:colOff>408432</xdr:colOff>
      <xdr:row>21</xdr:row>
      <xdr:rowOff>112776</xdr:rowOff>
    </xdr:to>
    <xdr:grpSp>
      <xdr:nvGrpSpPr>
        <xdr:cNvPr id="22" name="Group 21">
          <a:hlinkClick xmlns:r="http://schemas.openxmlformats.org/officeDocument/2006/relationships" r:id="rId13"/>
          <a:extLst>
            <a:ext uri="{FF2B5EF4-FFF2-40B4-BE49-F238E27FC236}">
              <a16:creationId xmlns:a16="http://schemas.microsoft.com/office/drawing/2014/main" id="{4CBBAF07-1AF3-D2ED-A2DB-CABED0E05C76}"/>
            </a:ext>
          </a:extLst>
        </xdr:cNvPr>
        <xdr:cNvGrpSpPr/>
      </xdr:nvGrpSpPr>
      <xdr:grpSpPr>
        <a:xfrm>
          <a:off x="341429" y="3617766"/>
          <a:ext cx="949872" cy="136844"/>
          <a:chOff x="342480" y="3685032"/>
          <a:chExt cx="940728" cy="140208"/>
        </a:xfrm>
      </xdr:grpSpPr>
      <xdr:sp macro="" textlink="">
        <xdr:nvSpPr>
          <xdr:cNvPr id="6" name="TextBox 5">
            <a:extLst>
              <a:ext uri="{FF2B5EF4-FFF2-40B4-BE49-F238E27FC236}">
                <a16:creationId xmlns:a16="http://schemas.microsoft.com/office/drawing/2014/main" id="{9C4D0C4D-32AC-E963-7284-EB70AE54493C}"/>
              </a:ext>
            </a:extLst>
          </xdr:cNvPr>
          <xdr:cNvSpPr txBox="1"/>
        </xdr:nvSpPr>
        <xdr:spPr>
          <a:xfrm>
            <a:off x="342480" y="3689555"/>
            <a:ext cx="940728" cy="130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ln>
                  <a:noFill/>
                </a:ln>
              </a:rPr>
              <a:t>By        voanhduy1710</a:t>
            </a:r>
          </a:p>
        </xdr:txBody>
      </xdr:sp>
      <xdr:pic>
        <xdr:nvPicPr>
          <xdr:cNvPr id="20" name="Picture 19">
            <a:extLst>
              <a:ext uri="{FF2B5EF4-FFF2-40B4-BE49-F238E27FC236}">
                <a16:creationId xmlns:a16="http://schemas.microsoft.com/office/drawing/2014/main" id="{53E87F30-646A-4957-9641-17CB755A464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66344" y="3685032"/>
            <a:ext cx="139027" cy="140208"/>
          </a:xfrm>
          <a:prstGeom prst="rect">
            <a:avLst/>
          </a:prstGeom>
          <a:noFill/>
          <a:ln>
            <a:noFill/>
          </a:ln>
        </xdr:spPr>
      </xdr:pic>
    </xdr:grpSp>
    <xdr:clientData/>
  </xdr:twoCellAnchor>
</xdr:wsDr>
</file>

<file path=xl/drawings/drawing4.xml><?xml version="1.0" encoding="utf-8"?>
<c:userShapes xmlns:c="http://schemas.openxmlformats.org/drawingml/2006/chart">
  <cdr:relSizeAnchor xmlns:cdr="http://schemas.openxmlformats.org/drawingml/2006/chartDrawing">
    <cdr:from>
      <cdr:x>0.41258</cdr:x>
      <cdr:y>0</cdr:y>
    </cdr:from>
    <cdr:to>
      <cdr:x>0.46489</cdr:x>
      <cdr:y>0.03878</cdr:y>
    </cdr:to>
    <cdr:sp macro="" textlink="">
      <cdr:nvSpPr>
        <cdr:cNvPr id="2" name="Rectangle 1">
          <a:extLst xmlns:a="http://schemas.openxmlformats.org/drawingml/2006/main">
            <a:ext uri="{FF2B5EF4-FFF2-40B4-BE49-F238E27FC236}">
              <a16:creationId xmlns:a16="http://schemas.microsoft.com/office/drawing/2014/main" id="{F705E65A-89F0-48B5-B9AA-AF07D9508416}"/>
            </a:ext>
          </a:extLst>
        </cdr:cNvPr>
        <cdr:cNvSpPr/>
      </cdr:nvSpPr>
      <cdr:spPr>
        <a:xfrm xmlns:a="http://schemas.openxmlformats.org/drawingml/2006/main">
          <a:off x="462331" y="0"/>
          <a:ext cx="58616" cy="58895"/>
        </a:xfrm>
        <a:prstGeom xmlns:a="http://schemas.openxmlformats.org/drawingml/2006/main" prst="rect">
          <a:avLst/>
        </a:prstGeom>
        <a:solidFill xmlns:a="http://schemas.openxmlformats.org/drawingml/2006/main">
          <a:srgbClr val="FF00FF"/>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0.05161</cdr:x>
      <cdr:y>0</cdr:y>
    </cdr:from>
    <cdr:to>
      <cdr:x>0.10392</cdr:x>
      <cdr:y>0.03878</cdr:y>
    </cdr:to>
    <cdr:sp macro="" textlink="">
      <cdr:nvSpPr>
        <cdr:cNvPr id="3" name="Rectangle 2">
          <a:extLst xmlns:a="http://schemas.openxmlformats.org/drawingml/2006/main">
            <a:ext uri="{FF2B5EF4-FFF2-40B4-BE49-F238E27FC236}">
              <a16:creationId xmlns:a16="http://schemas.microsoft.com/office/drawing/2014/main" id="{8D4416C7-D811-4106-A662-0BB9F6B888BA}"/>
            </a:ext>
          </a:extLst>
        </cdr:cNvPr>
        <cdr:cNvSpPr/>
      </cdr:nvSpPr>
      <cdr:spPr>
        <a:xfrm xmlns:a="http://schemas.openxmlformats.org/drawingml/2006/main">
          <a:off x="57833" y="0"/>
          <a:ext cx="58616" cy="58616"/>
        </a:xfrm>
        <a:prstGeom xmlns:a="http://schemas.openxmlformats.org/drawingml/2006/main" prst="rect">
          <a:avLst/>
        </a:prstGeom>
        <a:solidFill xmlns:a="http://schemas.openxmlformats.org/drawingml/2006/main">
          <a:srgbClr val="0051BA"/>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0.72534</cdr:x>
      <cdr:y>6.61576E-7</cdr:y>
    </cdr:from>
    <cdr:to>
      <cdr:x>0.77765</cdr:x>
      <cdr:y>0.03878</cdr:y>
    </cdr:to>
    <cdr:sp macro="" textlink="">
      <cdr:nvSpPr>
        <cdr:cNvPr id="4" name="Rectangle 3">
          <a:extLst xmlns:a="http://schemas.openxmlformats.org/drawingml/2006/main">
            <a:ext uri="{FF2B5EF4-FFF2-40B4-BE49-F238E27FC236}">
              <a16:creationId xmlns:a16="http://schemas.microsoft.com/office/drawing/2014/main" id="{8CFF6BF9-3009-4D08-938F-C7A52BA10527}"/>
            </a:ext>
          </a:extLst>
        </cdr:cNvPr>
        <cdr:cNvSpPr/>
      </cdr:nvSpPr>
      <cdr:spPr>
        <a:xfrm xmlns:a="http://schemas.openxmlformats.org/drawingml/2006/main">
          <a:off x="812800" y="1"/>
          <a:ext cx="58616" cy="58616"/>
        </a:xfrm>
        <a:prstGeom xmlns:a="http://schemas.openxmlformats.org/drawingml/2006/main" prst="rect">
          <a:avLst/>
        </a:prstGeom>
        <a:solidFill xmlns:a="http://schemas.openxmlformats.org/drawingml/2006/main">
          <a:schemeClr val="bg2">
            <a:lumMod val="5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0906BF3F-4BC7-4300-8083-24C62E541619}"/>
            </a:ext>
          </a:extLst>
        </xdr:cNvPr>
        <xdr:cNvSpPr/>
      </xdr:nvSpPr>
      <xdr:spPr>
        <a:xfrm>
          <a:off x="77214" y="34632"/>
          <a:ext cx="8888340" cy="392268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9</xdr:col>
      <xdr:colOff>469567</xdr:colOff>
      <xdr:row>0</xdr:row>
      <xdr:rowOff>46709</xdr:rowOff>
    </xdr:from>
    <xdr:to>
      <xdr:col>12</xdr:col>
      <xdr:colOff>498613</xdr:colOff>
      <xdr:row>2</xdr:row>
      <xdr:rowOff>6626</xdr:rowOff>
    </xdr:to>
    <mc:AlternateContent xmlns:mc="http://schemas.openxmlformats.org/markup-compatibility/2006" xmlns:a14="http://schemas.microsoft.com/office/drawing/2010/main">
      <mc:Choice Requires="a14">
        <xdr:graphicFrame macro="">
          <xdr:nvGraphicFramePr>
            <xdr:cNvPr id="3" name="Sales Method 2">
              <a:extLst>
                <a:ext uri="{FF2B5EF4-FFF2-40B4-BE49-F238E27FC236}">
                  <a16:creationId xmlns:a16="http://schemas.microsoft.com/office/drawing/2014/main" id="{88A1D573-2682-4FDD-94C6-9EBF779EE036}"/>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mlns="">
        <xdr:sp macro="" textlink="">
          <xdr:nvSpPr>
            <xdr:cNvPr id="0" name=""/>
            <xdr:cNvSpPr>
              <a:spLocks noTextEdit="1"/>
            </xdr:cNvSpPr>
          </xdr:nvSpPr>
          <xdr:spPr>
            <a:xfrm>
              <a:off x="5622592" y="46709"/>
              <a:ext cx="1857846" cy="312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120933</xdr:colOff>
      <xdr:row>0</xdr:row>
      <xdr:rowOff>43543</xdr:rowOff>
    </xdr:from>
    <xdr:to>
      <xdr:col>14</xdr:col>
      <xdr:colOff>503358</xdr:colOff>
      <xdr:row>2</xdr:row>
      <xdr:rowOff>27242</xdr:rowOff>
    </xdr:to>
    <mc:AlternateContent xmlns:mc="http://schemas.openxmlformats.org/markup-compatibility/2006" xmlns:a14="http://schemas.microsoft.com/office/drawing/2010/main">
      <mc:Choice Requires="a14">
        <xdr:graphicFrame macro="">
          <xdr:nvGraphicFramePr>
            <xdr:cNvPr id="4" name="Years 2">
              <a:extLst>
                <a:ext uri="{FF2B5EF4-FFF2-40B4-BE49-F238E27FC236}">
                  <a16:creationId xmlns:a16="http://schemas.microsoft.com/office/drawing/2014/main" id="{0F189F21-1406-402E-8887-930C48E88F85}"/>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7712358" y="43543"/>
              <a:ext cx="992025" cy="33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0</xdr:row>
      <xdr:rowOff>126108</xdr:rowOff>
    </xdr:from>
    <xdr:to>
      <xdr:col>2</xdr:col>
      <xdr:colOff>503727</xdr:colOff>
      <xdr:row>21</xdr:row>
      <xdr:rowOff>146338</xdr:rowOff>
    </xdr:to>
    <xdr:sp macro="" textlink="">
      <xdr:nvSpPr>
        <xdr:cNvPr id="5" name="Rounded Rectangle 2">
          <a:extLst>
            <a:ext uri="{FF2B5EF4-FFF2-40B4-BE49-F238E27FC236}">
              <a16:creationId xmlns:a16="http://schemas.microsoft.com/office/drawing/2014/main" id="{AD894F0C-BE9E-4236-A893-08F7E83DABA7}"/>
            </a:ext>
          </a:extLst>
        </xdr:cNvPr>
        <xdr:cNvSpPr/>
      </xdr:nvSpPr>
      <xdr:spPr>
        <a:xfrm>
          <a:off x="200025" y="126108"/>
          <a:ext cx="1187622" cy="3700690"/>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15460</xdr:colOff>
      <xdr:row>1</xdr:row>
      <xdr:rowOff>162910</xdr:rowOff>
    </xdr:from>
    <xdr:to>
      <xdr:col>15</xdr:col>
      <xdr:colOff>55275</xdr:colOff>
      <xdr:row>5</xdr:row>
      <xdr:rowOff>138112</xdr:rowOff>
    </xdr:to>
    <xdr:sp macro="" textlink="">
      <xdr:nvSpPr>
        <xdr:cNvPr id="6" name="Rounded Rectangle 3">
          <a:extLst>
            <a:ext uri="{FF2B5EF4-FFF2-40B4-BE49-F238E27FC236}">
              <a16:creationId xmlns:a16="http://schemas.microsoft.com/office/drawing/2014/main" id="{B183618A-7A6B-4A79-9774-27CBE214D68E}"/>
            </a:ext>
          </a:extLst>
        </xdr:cNvPr>
        <xdr:cNvSpPr/>
      </xdr:nvSpPr>
      <xdr:spPr>
        <a:xfrm>
          <a:off x="1508980" y="338170"/>
          <a:ext cx="7355015" cy="676242"/>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439212</xdr:colOff>
      <xdr:row>2</xdr:row>
      <xdr:rowOff>58362</xdr:rowOff>
    </xdr:from>
    <xdr:to>
      <xdr:col>5</xdr:col>
      <xdr:colOff>374736</xdr:colOff>
      <xdr:row>4</xdr:row>
      <xdr:rowOff>85244</xdr:rowOff>
    </xdr:to>
    <xdr:sp macro="" textlink="pivot!$B$4">
      <xdr:nvSpPr>
        <xdr:cNvPr id="17" name="TextBox 16">
          <a:extLst>
            <a:ext uri="{FF2B5EF4-FFF2-40B4-BE49-F238E27FC236}">
              <a16:creationId xmlns:a16="http://schemas.microsoft.com/office/drawing/2014/main" id="{AAD89CA7-465D-4486-BD2D-54FCAFFFEE7B}"/>
            </a:ext>
          </a:extLst>
        </xdr:cNvPr>
        <xdr:cNvSpPr txBox="1"/>
      </xdr:nvSpPr>
      <xdr:spPr>
        <a:xfrm>
          <a:off x="1932732" y="408882"/>
          <a:ext cx="1154724" cy="37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CA483B-8FD6-4A69-9909-816AF58E42C1}" type="TxLink">
            <a:rPr lang="en-US" sz="1600" b="1" i="0" u="none" strike="noStrike">
              <a:solidFill>
                <a:srgbClr val="000000"/>
              </a:solidFill>
              <a:latin typeface="Calibri"/>
              <a:ea typeface="Calibri"/>
              <a:cs typeface="Calibri"/>
            </a:rPr>
            <a:pPr/>
            <a:t>2.478.861</a:t>
          </a:fld>
          <a:endParaRPr lang="en-US" sz="1600" b="1"/>
        </a:p>
      </xdr:txBody>
    </xdr:sp>
    <xdr:clientData/>
  </xdr:twoCellAnchor>
  <xdr:twoCellAnchor>
    <xdr:from>
      <xdr:col>4</xdr:col>
      <xdr:colOff>131918</xdr:colOff>
      <xdr:row>4</xdr:row>
      <xdr:rowOff>12356</xdr:rowOff>
    </xdr:from>
    <xdr:to>
      <xdr:col>5</xdr:col>
      <xdr:colOff>312319</xdr:colOff>
      <xdr:row>5</xdr:row>
      <xdr:rowOff>76274</xdr:rowOff>
    </xdr:to>
    <xdr:sp macro="" textlink="">
      <xdr:nvSpPr>
        <xdr:cNvPr id="18" name="TextBox 17">
          <a:extLst>
            <a:ext uri="{FF2B5EF4-FFF2-40B4-BE49-F238E27FC236}">
              <a16:creationId xmlns:a16="http://schemas.microsoft.com/office/drawing/2014/main" id="{4CC52D9F-BCDB-4B1B-A228-E3CA12E26DF0}"/>
            </a:ext>
          </a:extLst>
        </xdr:cNvPr>
        <xdr:cNvSpPr txBox="1"/>
      </xdr:nvSpPr>
      <xdr:spPr>
        <a:xfrm>
          <a:off x="2235038" y="713396"/>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orders</a:t>
          </a:r>
        </a:p>
      </xdr:txBody>
    </xdr:sp>
    <xdr:clientData/>
  </xdr:twoCellAnchor>
  <xdr:twoCellAnchor>
    <xdr:from>
      <xdr:col>6</xdr:col>
      <xdr:colOff>53244</xdr:colOff>
      <xdr:row>2</xdr:row>
      <xdr:rowOff>45061</xdr:rowOff>
    </xdr:from>
    <xdr:to>
      <xdr:col>8</xdr:col>
      <xdr:colOff>351010</xdr:colOff>
      <xdr:row>4</xdr:row>
      <xdr:rowOff>14012</xdr:rowOff>
    </xdr:to>
    <xdr:sp macro="" textlink="pivot!$A$4">
      <xdr:nvSpPr>
        <xdr:cNvPr id="19" name="TextBox 18">
          <a:extLst>
            <a:ext uri="{FF2B5EF4-FFF2-40B4-BE49-F238E27FC236}">
              <a16:creationId xmlns:a16="http://schemas.microsoft.com/office/drawing/2014/main" id="{A5FAEFA2-386C-4969-8E9B-4043D2E35F3A}"/>
            </a:ext>
          </a:extLst>
        </xdr:cNvPr>
        <xdr:cNvSpPr txBox="1"/>
      </xdr:nvSpPr>
      <xdr:spPr>
        <a:xfrm>
          <a:off x="3375564" y="395581"/>
          <a:ext cx="1516966" cy="319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2A8DEF-17AA-463F-94CE-5C28E12B9C88}" type="TxLink">
            <a:rPr lang="en-US" sz="1600" b="1" i="0" u="none" strike="noStrike">
              <a:solidFill>
                <a:srgbClr val="000000"/>
              </a:solidFill>
              <a:latin typeface="Calibri"/>
              <a:ea typeface="Calibri"/>
              <a:cs typeface="Calibri"/>
            </a:rPr>
            <a:pPr/>
            <a:t>$899.902.125</a:t>
          </a:fld>
          <a:endParaRPr lang="en-US" sz="2800" b="1"/>
        </a:p>
      </xdr:txBody>
    </xdr:sp>
    <xdr:clientData/>
  </xdr:twoCellAnchor>
  <xdr:twoCellAnchor>
    <xdr:from>
      <xdr:col>6</xdr:col>
      <xdr:colOff>607463</xdr:colOff>
      <xdr:row>4</xdr:row>
      <xdr:rowOff>1847</xdr:rowOff>
    </xdr:from>
    <xdr:to>
      <xdr:col>8</xdr:col>
      <xdr:colOff>262318</xdr:colOff>
      <xdr:row>5</xdr:row>
      <xdr:rowOff>27475</xdr:rowOff>
    </xdr:to>
    <xdr:sp macro="" textlink="">
      <xdr:nvSpPr>
        <xdr:cNvPr id="20" name="TextBox 19">
          <a:extLst>
            <a:ext uri="{FF2B5EF4-FFF2-40B4-BE49-F238E27FC236}">
              <a16:creationId xmlns:a16="http://schemas.microsoft.com/office/drawing/2014/main" id="{355CD432-D0B7-498C-85E7-93DD37F9B46C}"/>
            </a:ext>
          </a:extLst>
        </xdr:cNvPr>
        <xdr:cNvSpPr txBox="1"/>
      </xdr:nvSpPr>
      <xdr:spPr>
        <a:xfrm>
          <a:off x="3929783" y="702887"/>
          <a:ext cx="874055" cy="200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revenue</a:t>
          </a:r>
        </a:p>
      </xdr:txBody>
    </xdr:sp>
    <xdr:clientData/>
  </xdr:twoCellAnchor>
  <xdr:twoCellAnchor>
    <xdr:from>
      <xdr:col>9</xdr:col>
      <xdr:colOff>159435</xdr:colOff>
      <xdr:row>2</xdr:row>
      <xdr:rowOff>45060</xdr:rowOff>
    </xdr:from>
    <xdr:to>
      <xdr:col>11</xdr:col>
      <xdr:colOff>456699</xdr:colOff>
      <xdr:row>4</xdr:row>
      <xdr:rowOff>74734</xdr:rowOff>
    </xdr:to>
    <xdr:sp macro="" textlink="pivot!$D$4">
      <xdr:nvSpPr>
        <xdr:cNvPr id="21" name="TextBox 20">
          <a:extLst>
            <a:ext uri="{FF2B5EF4-FFF2-40B4-BE49-F238E27FC236}">
              <a16:creationId xmlns:a16="http://schemas.microsoft.com/office/drawing/2014/main" id="{26B84697-65AB-48FD-88B6-3DE5E682FF2C}"/>
            </a:ext>
          </a:extLst>
        </xdr:cNvPr>
        <xdr:cNvSpPr txBox="1"/>
      </xdr:nvSpPr>
      <xdr:spPr>
        <a:xfrm>
          <a:off x="5310555" y="395580"/>
          <a:ext cx="1516464" cy="380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9C82F5-0621-4A45-A89C-DE7E6D31C255}" type="TxLink">
            <a:rPr lang="en-US" sz="1600" b="1" i="0" u="none" strike="noStrike">
              <a:solidFill>
                <a:srgbClr val="000000"/>
              </a:solidFill>
              <a:latin typeface="Calibri"/>
              <a:ea typeface="Calibri"/>
              <a:cs typeface="Calibri"/>
            </a:rPr>
            <a:pPr/>
            <a:t>$567.767.364</a:t>
          </a:fld>
          <a:endParaRPr lang="en-US" sz="2800" b="1"/>
        </a:p>
      </xdr:txBody>
    </xdr:sp>
    <xdr:clientData/>
  </xdr:twoCellAnchor>
  <xdr:twoCellAnchor>
    <xdr:from>
      <xdr:col>10</xdr:col>
      <xdr:colOff>270273</xdr:colOff>
      <xdr:row>4</xdr:row>
      <xdr:rowOff>1846</xdr:rowOff>
    </xdr:from>
    <xdr:to>
      <xdr:col>11</xdr:col>
      <xdr:colOff>450674</xdr:colOff>
      <xdr:row>5</xdr:row>
      <xdr:rowOff>65764</xdr:rowOff>
    </xdr:to>
    <xdr:sp macro="" textlink="">
      <xdr:nvSpPr>
        <xdr:cNvPr id="22" name="TextBox 21">
          <a:extLst>
            <a:ext uri="{FF2B5EF4-FFF2-40B4-BE49-F238E27FC236}">
              <a16:creationId xmlns:a16="http://schemas.microsoft.com/office/drawing/2014/main" id="{292C45AD-0280-4511-BF2E-872550D25526}"/>
            </a:ext>
          </a:extLst>
        </xdr:cNvPr>
        <xdr:cNvSpPr txBox="1"/>
      </xdr:nvSpPr>
      <xdr:spPr>
        <a:xfrm>
          <a:off x="6030993" y="702886"/>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cost</a:t>
          </a:r>
        </a:p>
      </xdr:txBody>
    </xdr:sp>
    <xdr:clientData/>
  </xdr:twoCellAnchor>
  <xdr:twoCellAnchor>
    <xdr:from>
      <xdr:col>12</xdr:col>
      <xdr:colOff>383627</xdr:colOff>
      <xdr:row>2</xdr:row>
      <xdr:rowOff>45061</xdr:rowOff>
    </xdr:from>
    <xdr:to>
      <xdr:col>15</xdr:col>
      <xdr:colOff>71291</xdr:colOff>
      <xdr:row>4</xdr:row>
      <xdr:rowOff>74735</xdr:rowOff>
    </xdr:to>
    <xdr:sp macro="" textlink="pivot!$C$4">
      <xdr:nvSpPr>
        <xdr:cNvPr id="23" name="TextBox 22">
          <a:extLst>
            <a:ext uri="{FF2B5EF4-FFF2-40B4-BE49-F238E27FC236}">
              <a16:creationId xmlns:a16="http://schemas.microsoft.com/office/drawing/2014/main" id="{2FD32903-F81F-4024-A609-7780ECA78048}"/>
            </a:ext>
          </a:extLst>
        </xdr:cNvPr>
        <xdr:cNvSpPr txBox="1"/>
      </xdr:nvSpPr>
      <xdr:spPr>
        <a:xfrm>
          <a:off x="7363547" y="395581"/>
          <a:ext cx="1516464" cy="380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A58ED5-617F-41DB-A4CA-789467F922A6}" type="TxLink">
            <a:rPr lang="en-US" sz="1600" b="1" i="0" u="none" strike="noStrike">
              <a:solidFill>
                <a:srgbClr val="000000"/>
              </a:solidFill>
              <a:latin typeface="Calibri"/>
              <a:ea typeface="Calibri"/>
              <a:cs typeface="Calibri"/>
            </a:rPr>
            <a:pPr/>
            <a:t>$332.134.761</a:t>
          </a:fld>
          <a:endParaRPr lang="en-US" sz="2800" b="1"/>
        </a:p>
      </xdr:txBody>
    </xdr:sp>
    <xdr:clientData/>
  </xdr:twoCellAnchor>
  <xdr:twoCellAnchor>
    <xdr:from>
      <xdr:col>13</xdr:col>
      <xdr:colOff>406542</xdr:colOff>
      <xdr:row>4</xdr:row>
      <xdr:rowOff>1847</xdr:rowOff>
    </xdr:from>
    <xdr:to>
      <xdr:col>14</xdr:col>
      <xdr:colOff>586943</xdr:colOff>
      <xdr:row>5</xdr:row>
      <xdr:rowOff>65765</xdr:rowOff>
    </xdr:to>
    <xdr:sp macro="" textlink="">
      <xdr:nvSpPr>
        <xdr:cNvPr id="24" name="TextBox 23">
          <a:extLst>
            <a:ext uri="{FF2B5EF4-FFF2-40B4-BE49-F238E27FC236}">
              <a16:creationId xmlns:a16="http://schemas.microsoft.com/office/drawing/2014/main" id="{90952044-DEAF-474B-B329-A4C2D22A05E6}"/>
            </a:ext>
          </a:extLst>
        </xdr:cNvPr>
        <xdr:cNvSpPr txBox="1"/>
      </xdr:nvSpPr>
      <xdr:spPr>
        <a:xfrm>
          <a:off x="7996062" y="702887"/>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profit</a:t>
          </a:r>
        </a:p>
      </xdr:txBody>
    </xdr:sp>
    <xdr:clientData/>
  </xdr:twoCellAnchor>
  <xdr:twoCellAnchor editAs="oneCell">
    <xdr:from>
      <xdr:col>3</xdr:col>
      <xdr:colOff>94969</xdr:colOff>
      <xdr:row>2</xdr:row>
      <xdr:rowOff>96095</xdr:rowOff>
    </xdr:from>
    <xdr:to>
      <xdr:col>3</xdr:col>
      <xdr:colOff>533930</xdr:colOff>
      <xdr:row>5</xdr:row>
      <xdr:rowOff>14256</xdr:rowOff>
    </xdr:to>
    <xdr:pic>
      <xdr:nvPicPr>
        <xdr:cNvPr id="25" name="Picture 24" descr="C:\Users\pc\Downloads\shopping-bag.png">
          <a:extLst>
            <a:ext uri="{FF2B5EF4-FFF2-40B4-BE49-F238E27FC236}">
              <a16:creationId xmlns:a16="http://schemas.microsoft.com/office/drawing/2014/main" id="{51C1A307-58D5-4500-B14E-922C86649C2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8489" y="446615"/>
          <a:ext cx="438961" cy="443941"/>
        </a:xfrm>
        <a:prstGeom prst="rect">
          <a:avLst/>
        </a:prstGeom>
        <a:noFill/>
        <a:ln>
          <a:noFill/>
        </a:ln>
      </xdr:spPr>
    </xdr:pic>
    <xdr:clientData/>
  </xdr:twoCellAnchor>
  <xdr:twoCellAnchor editAs="oneCell">
    <xdr:from>
      <xdr:col>5</xdr:col>
      <xdr:colOff>284030</xdr:colOff>
      <xdr:row>2</xdr:row>
      <xdr:rowOff>79649</xdr:rowOff>
    </xdr:from>
    <xdr:to>
      <xdr:col>6</xdr:col>
      <xdr:colOff>113391</xdr:colOff>
      <xdr:row>4</xdr:row>
      <xdr:rowOff>162240</xdr:rowOff>
    </xdr:to>
    <xdr:pic>
      <xdr:nvPicPr>
        <xdr:cNvPr id="26" name="Picture 25" descr="C:\Users\pc\Downloads\growth.png">
          <a:extLst>
            <a:ext uri="{FF2B5EF4-FFF2-40B4-BE49-F238E27FC236}">
              <a16:creationId xmlns:a16="http://schemas.microsoft.com/office/drawing/2014/main" id="{08B2C93C-9CE3-4037-ADFA-28F5FD2866F6}"/>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96750" y="430169"/>
          <a:ext cx="438961" cy="433111"/>
        </a:xfrm>
        <a:prstGeom prst="rect">
          <a:avLst/>
        </a:prstGeom>
        <a:noFill/>
        <a:ln>
          <a:noFill/>
        </a:ln>
      </xdr:spPr>
    </xdr:pic>
    <xdr:clientData/>
  </xdr:twoCellAnchor>
  <xdr:twoCellAnchor>
    <xdr:from>
      <xdr:col>8</xdr:col>
      <xdr:colOff>108223</xdr:colOff>
      <xdr:row>1</xdr:row>
      <xdr:rowOff>36173</xdr:rowOff>
    </xdr:from>
    <xdr:to>
      <xdr:col>9</xdr:col>
      <xdr:colOff>283780</xdr:colOff>
      <xdr:row>6</xdr:row>
      <xdr:rowOff>28568</xdr:rowOff>
    </xdr:to>
    <xdr:graphicFrame macro="">
      <xdr:nvGraphicFramePr>
        <xdr:cNvPr id="27" name="Chart 26">
          <a:extLst>
            <a:ext uri="{FF2B5EF4-FFF2-40B4-BE49-F238E27FC236}">
              <a16:creationId xmlns:a16="http://schemas.microsoft.com/office/drawing/2014/main" id="{279D1CBA-F8C1-4ACE-9690-CC7F1BA9A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293519</xdr:colOff>
      <xdr:row>3</xdr:row>
      <xdr:rowOff>3830</xdr:rowOff>
    </xdr:from>
    <xdr:to>
      <xdr:col>9</xdr:col>
      <xdr:colOff>110360</xdr:colOff>
      <xdr:row>4</xdr:row>
      <xdr:rowOff>64958</xdr:rowOff>
    </xdr:to>
    <xdr:sp macro="" textlink="pivot!$C$9">
      <xdr:nvSpPr>
        <xdr:cNvPr id="28" name="TextBox 27">
          <a:extLst>
            <a:ext uri="{FF2B5EF4-FFF2-40B4-BE49-F238E27FC236}">
              <a16:creationId xmlns:a16="http://schemas.microsoft.com/office/drawing/2014/main" id="{E5ECF754-4345-40E1-B7BC-61AD484096B8}"/>
            </a:ext>
          </a:extLst>
        </xdr:cNvPr>
        <xdr:cNvSpPr txBox="1"/>
      </xdr:nvSpPr>
      <xdr:spPr>
        <a:xfrm>
          <a:off x="4835039" y="529610"/>
          <a:ext cx="426441" cy="236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5550E0CE-9BD9-4929-A818-D95C7539C808}" type="TxLink">
            <a:rPr lang="en-US" sz="1100" b="1" i="0" u="none" strike="noStrike">
              <a:solidFill>
                <a:srgbClr val="000000"/>
              </a:solidFill>
              <a:latin typeface="Calibri"/>
              <a:ea typeface="Calibri"/>
              <a:cs typeface="Calibri"/>
            </a:rPr>
            <a:pPr/>
            <a:t>63%</a:t>
          </a:fld>
          <a:endParaRPr lang="en-US" sz="800" b="1">
            <a:solidFill>
              <a:sysClr val="windowText" lastClr="000000"/>
            </a:solidFill>
          </a:endParaRPr>
        </a:p>
      </xdr:txBody>
    </xdr:sp>
    <xdr:clientData/>
  </xdr:twoCellAnchor>
  <xdr:twoCellAnchor>
    <xdr:from>
      <xdr:col>11</xdr:col>
      <xdr:colOff>334196</xdr:colOff>
      <xdr:row>1</xdr:row>
      <xdr:rowOff>36171</xdr:rowOff>
    </xdr:from>
    <xdr:to>
      <xdr:col>12</xdr:col>
      <xdr:colOff>509753</xdr:colOff>
      <xdr:row>6</xdr:row>
      <xdr:rowOff>28566</xdr:rowOff>
    </xdr:to>
    <xdr:graphicFrame macro="">
      <xdr:nvGraphicFramePr>
        <xdr:cNvPr id="29" name="Chart 28">
          <a:extLst>
            <a:ext uri="{FF2B5EF4-FFF2-40B4-BE49-F238E27FC236}">
              <a16:creationId xmlns:a16="http://schemas.microsoft.com/office/drawing/2014/main" id="{868C693C-C2A7-466E-BEE2-B635E5E61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519492</xdr:colOff>
      <xdr:row>3</xdr:row>
      <xdr:rowOff>3828</xdr:rowOff>
    </xdr:from>
    <xdr:to>
      <xdr:col>12</xdr:col>
      <xdr:colOff>336333</xdr:colOff>
      <xdr:row>4</xdr:row>
      <xdr:rowOff>64956</xdr:rowOff>
    </xdr:to>
    <xdr:sp macro="" textlink="pivot!$C$10">
      <xdr:nvSpPr>
        <xdr:cNvPr id="30" name="TextBox 29">
          <a:extLst>
            <a:ext uri="{FF2B5EF4-FFF2-40B4-BE49-F238E27FC236}">
              <a16:creationId xmlns:a16="http://schemas.microsoft.com/office/drawing/2014/main" id="{31D4B160-9B1E-483F-A2EB-840175CBB257}"/>
            </a:ext>
          </a:extLst>
        </xdr:cNvPr>
        <xdr:cNvSpPr txBox="1"/>
      </xdr:nvSpPr>
      <xdr:spPr>
        <a:xfrm>
          <a:off x="6889812" y="529608"/>
          <a:ext cx="426441" cy="236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B9166623-74CE-47C0-8B67-6111AF7987BB}" type="TxLink">
            <a:rPr lang="en-US" sz="1100" b="1" i="0" u="none" strike="noStrike">
              <a:solidFill>
                <a:srgbClr val="000000"/>
              </a:solidFill>
              <a:latin typeface="Calibri"/>
              <a:ea typeface="Calibri"/>
              <a:cs typeface="Calibri"/>
            </a:rPr>
            <a:pPr/>
            <a:t>37%</a:t>
          </a:fld>
          <a:endParaRPr lang="en-US" sz="800" b="1">
            <a:solidFill>
              <a:sysClr val="windowText" lastClr="000000"/>
            </a:solidFill>
          </a:endParaRPr>
        </a:p>
      </xdr:txBody>
    </xdr:sp>
    <xdr:clientData/>
  </xdr:twoCellAnchor>
  <xdr:twoCellAnchor>
    <xdr:from>
      <xdr:col>8</xdr:col>
      <xdr:colOff>445320</xdr:colOff>
      <xdr:row>14</xdr:row>
      <xdr:rowOff>47897</xdr:rowOff>
    </xdr:from>
    <xdr:to>
      <xdr:col>11</xdr:col>
      <xdr:colOff>286481</xdr:colOff>
      <xdr:row>21</xdr:row>
      <xdr:rowOff>160582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E0FF88F8-3C56-47C1-8F36-27144912D9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986840" y="2501537"/>
              <a:ext cx="1669961" cy="1339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107673</xdr:colOff>
      <xdr:row>0</xdr:row>
      <xdr:rowOff>162539</xdr:rowOff>
    </xdr:from>
    <xdr:to>
      <xdr:col>2</xdr:col>
      <xdr:colOff>574605</xdr:colOff>
      <xdr:row>3</xdr:row>
      <xdr:rowOff>51858</xdr:rowOff>
    </xdr:to>
    <xdr:sp macro="" textlink="">
      <xdr:nvSpPr>
        <xdr:cNvPr id="40" name="Rectangle: Rounded Corners 39">
          <a:hlinkClick xmlns:r="http://schemas.openxmlformats.org/officeDocument/2006/relationships" r:id="rId6"/>
          <a:extLst>
            <a:ext uri="{FF2B5EF4-FFF2-40B4-BE49-F238E27FC236}">
              <a16:creationId xmlns:a16="http://schemas.microsoft.com/office/drawing/2014/main" id="{F7030CC8-A006-4BE7-AA25-9ACC5237F6E9}"/>
            </a:ext>
          </a:extLst>
        </xdr:cNvPr>
        <xdr:cNvSpPr/>
      </xdr:nvSpPr>
      <xdr:spPr>
        <a:xfrm>
          <a:off x="381993" y="162539"/>
          <a:ext cx="1076532" cy="415099"/>
        </a:xfrm>
        <a:prstGeom prst="roundRect">
          <a:avLst>
            <a:gd name="adj" fmla="val 50000"/>
          </a:avLst>
        </a:prstGeom>
        <a:solidFill>
          <a:schemeClr val="bg1"/>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t> </a:t>
          </a:r>
          <a:r>
            <a:rPr lang="en-US" sz="1400" b="1">
              <a:solidFill>
                <a:sysClr val="windowText" lastClr="000000"/>
              </a:solidFill>
            </a:rPr>
            <a:t>Overview</a:t>
          </a:r>
        </a:p>
      </xdr:txBody>
    </xdr:sp>
    <xdr:clientData/>
  </xdr:twoCellAnchor>
  <xdr:twoCellAnchor editAs="oneCell">
    <xdr:from>
      <xdr:col>0</xdr:col>
      <xdr:colOff>229012</xdr:colOff>
      <xdr:row>6</xdr:row>
      <xdr:rowOff>17676</xdr:rowOff>
    </xdr:from>
    <xdr:to>
      <xdr:col>2</xdr:col>
      <xdr:colOff>490329</xdr:colOff>
      <xdr:row>13</xdr:row>
      <xdr:rowOff>135910</xdr:rowOff>
    </xdr:to>
    <mc:AlternateContent xmlns:mc="http://schemas.openxmlformats.org/markup-compatibility/2006" xmlns:a14="http://schemas.microsoft.com/office/drawing/2010/main">
      <mc:Choice Requires="a14">
        <xdr:graphicFrame macro="">
          <xdr:nvGraphicFramePr>
            <xdr:cNvPr id="41" name="Region 2">
              <a:extLst>
                <a:ext uri="{FF2B5EF4-FFF2-40B4-BE49-F238E27FC236}">
                  <a16:creationId xmlns:a16="http://schemas.microsoft.com/office/drawing/2014/main" id="{143A3360-ECB7-400E-9400-A6B9CA11372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29012" y="1074951"/>
              <a:ext cx="1147142" cy="1351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602973</xdr:colOff>
      <xdr:row>0</xdr:row>
      <xdr:rowOff>0</xdr:rowOff>
    </xdr:from>
    <xdr:ext cx="3761479" cy="374141"/>
    <xdr:sp macro="" textlink="">
      <xdr:nvSpPr>
        <xdr:cNvPr id="42" name="TextBox 41">
          <a:extLst>
            <a:ext uri="{FF2B5EF4-FFF2-40B4-BE49-F238E27FC236}">
              <a16:creationId xmlns:a16="http://schemas.microsoft.com/office/drawing/2014/main" id="{AACAD283-4FDC-4E27-AAEE-6B4555C46C4A}"/>
            </a:ext>
          </a:extLst>
        </xdr:cNvPr>
        <xdr:cNvSpPr txBox="1"/>
      </xdr:nvSpPr>
      <xdr:spPr>
        <a:xfrm>
          <a:off x="1486893" y="0"/>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t>Adidas Sales</a:t>
          </a:r>
          <a:r>
            <a:rPr lang="en-US" sz="1800" b="1" baseline="0"/>
            <a:t> Performance Dashboard</a:t>
          </a:r>
          <a:endParaRPr lang="en-US" sz="1800" b="1"/>
        </a:p>
      </xdr:txBody>
    </xdr:sp>
    <xdr:clientData/>
  </xdr:oneCellAnchor>
  <xdr:twoCellAnchor>
    <xdr:from>
      <xdr:col>1</xdr:col>
      <xdr:colOff>112643</xdr:colOff>
      <xdr:row>3</xdr:row>
      <xdr:rowOff>121332</xdr:rowOff>
    </xdr:from>
    <xdr:to>
      <xdr:col>2</xdr:col>
      <xdr:colOff>584130</xdr:colOff>
      <xdr:row>6</xdr:row>
      <xdr:rowOff>14586</xdr:rowOff>
    </xdr:to>
    <xdr:sp macro="" textlink="">
      <xdr:nvSpPr>
        <xdr:cNvPr id="43" name="Rectangle: Rounded Corners 42">
          <a:hlinkClick xmlns:r="http://schemas.openxmlformats.org/officeDocument/2006/relationships" r:id="rId7"/>
          <a:extLst>
            <a:ext uri="{FF2B5EF4-FFF2-40B4-BE49-F238E27FC236}">
              <a16:creationId xmlns:a16="http://schemas.microsoft.com/office/drawing/2014/main" id="{D66AEA21-9702-42C2-9FA7-86D983AC1B7F}"/>
            </a:ext>
          </a:extLst>
        </xdr:cNvPr>
        <xdr:cNvSpPr/>
      </xdr:nvSpPr>
      <xdr:spPr>
        <a:xfrm>
          <a:off x="386963" y="647112"/>
          <a:ext cx="1081087" cy="419034"/>
        </a:xfrm>
        <a:prstGeom prst="roundRect">
          <a:avLst>
            <a:gd name="adj" fmla="val 50000"/>
          </a:avLst>
        </a:prstGeom>
        <a:solidFill>
          <a:srgbClr val="0051BA"/>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solidFill>
                <a:schemeClr val="bg1"/>
              </a:solidFill>
            </a:rPr>
            <a:t>Product</a:t>
          </a:r>
        </a:p>
      </xdr:txBody>
    </xdr:sp>
    <xdr:clientData/>
  </xdr:twoCellAnchor>
  <xdr:twoCellAnchor editAs="oneCell">
    <xdr:from>
      <xdr:col>0</xdr:col>
      <xdr:colOff>220717</xdr:colOff>
      <xdr:row>12</xdr:row>
      <xdr:rowOff>154050</xdr:rowOff>
    </xdr:from>
    <xdr:to>
      <xdr:col>2</xdr:col>
      <xdr:colOff>462454</xdr:colOff>
      <xdr:row>21</xdr:row>
      <xdr:rowOff>51943</xdr:rowOff>
    </xdr:to>
    <mc:AlternateContent xmlns:mc="http://schemas.openxmlformats.org/markup-compatibility/2006" xmlns:a14="http://schemas.microsoft.com/office/drawing/2010/main">
      <mc:Choice Requires="a14">
        <xdr:graphicFrame macro="">
          <xdr:nvGraphicFramePr>
            <xdr:cNvPr id="44" name="Product 3">
              <a:extLst>
                <a:ext uri="{FF2B5EF4-FFF2-40B4-BE49-F238E27FC236}">
                  <a16:creationId xmlns:a16="http://schemas.microsoft.com/office/drawing/2014/main" id="{67C4B89F-D772-49CA-9ACC-71A57FC9C8F9}"/>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220717" y="2268600"/>
              <a:ext cx="1127562" cy="1483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599575</xdr:colOff>
      <xdr:row>6</xdr:row>
      <xdr:rowOff>36877</xdr:rowOff>
    </xdr:from>
    <xdr:to>
      <xdr:col>8</xdr:col>
      <xdr:colOff>264160</xdr:colOff>
      <xdr:row>13</xdr:row>
      <xdr:rowOff>25884</xdr:rowOff>
    </xdr:to>
    <xdr:sp macro="" textlink="">
      <xdr:nvSpPr>
        <xdr:cNvPr id="66" name="Rounded Rectangle 11">
          <a:extLst>
            <a:ext uri="{FF2B5EF4-FFF2-40B4-BE49-F238E27FC236}">
              <a16:creationId xmlns:a16="http://schemas.microsoft.com/office/drawing/2014/main" id="{A726889A-CE33-4E72-A850-C2D22666430C}"/>
            </a:ext>
          </a:extLst>
        </xdr:cNvPr>
        <xdr:cNvSpPr/>
      </xdr:nvSpPr>
      <xdr:spPr>
        <a:xfrm>
          <a:off x="1483495" y="1103677"/>
          <a:ext cx="3322185" cy="1233607"/>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604335</xdr:colOff>
      <xdr:row>13</xdr:row>
      <xdr:rowOff>138706</xdr:rowOff>
    </xdr:from>
    <xdr:to>
      <xdr:col>6</xdr:col>
      <xdr:colOff>267329</xdr:colOff>
      <xdr:row>21</xdr:row>
      <xdr:rowOff>141497</xdr:rowOff>
    </xdr:to>
    <xdr:sp macro="" textlink="">
      <xdr:nvSpPr>
        <xdr:cNvPr id="67" name="Rounded Rectangle 13">
          <a:extLst>
            <a:ext uri="{FF2B5EF4-FFF2-40B4-BE49-F238E27FC236}">
              <a16:creationId xmlns:a16="http://schemas.microsoft.com/office/drawing/2014/main" id="{D9772347-A27C-4687-9625-C98BFE94EBA0}"/>
            </a:ext>
          </a:extLst>
        </xdr:cNvPr>
        <xdr:cNvSpPr/>
      </xdr:nvSpPr>
      <xdr:spPr>
        <a:xfrm>
          <a:off x="1488255" y="2450106"/>
          <a:ext cx="2101394" cy="1425191"/>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383291</xdr:colOff>
      <xdr:row>13</xdr:row>
      <xdr:rowOff>136241</xdr:rowOff>
    </xdr:from>
    <xdr:to>
      <xdr:col>15</xdr:col>
      <xdr:colOff>36726</xdr:colOff>
      <xdr:row>21</xdr:row>
      <xdr:rowOff>152161</xdr:rowOff>
    </xdr:to>
    <xdr:sp macro="" textlink="">
      <xdr:nvSpPr>
        <xdr:cNvPr id="68" name="Rounded Rectangle 14">
          <a:extLst>
            <a:ext uri="{FF2B5EF4-FFF2-40B4-BE49-F238E27FC236}">
              <a16:creationId xmlns:a16="http://schemas.microsoft.com/office/drawing/2014/main" id="{62CE50FB-065F-4BAF-978F-C3753C1C6056}"/>
            </a:ext>
          </a:extLst>
        </xdr:cNvPr>
        <xdr:cNvSpPr/>
      </xdr:nvSpPr>
      <xdr:spPr>
        <a:xfrm>
          <a:off x="3705611" y="2447641"/>
          <a:ext cx="5139835" cy="1438320"/>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558800</xdr:colOff>
      <xdr:row>6</xdr:row>
      <xdr:rowOff>5080</xdr:rowOff>
    </xdr:from>
    <xdr:to>
      <xdr:col>5</xdr:col>
      <xdr:colOff>45453</xdr:colOff>
      <xdr:row>7</xdr:row>
      <xdr:rowOff>68997</xdr:rowOff>
    </xdr:to>
    <xdr:sp macro="" textlink="">
      <xdr:nvSpPr>
        <xdr:cNvPr id="69" name="TextBox 68">
          <a:extLst>
            <a:ext uri="{FF2B5EF4-FFF2-40B4-BE49-F238E27FC236}">
              <a16:creationId xmlns:a16="http://schemas.microsoft.com/office/drawing/2014/main" id="{131C8297-FED6-4478-8D8F-B7FE8B42CD12}"/>
            </a:ext>
          </a:extLst>
        </xdr:cNvPr>
        <xdr:cNvSpPr txBox="1"/>
      </xdr:nvSpPr>
      <xdr:spPr>
        <a:xfrm>
          <a:off x="1442720" y="1071880"/>
          <a:ext cx="1315453" cy="24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Product matrix</a:t>
          </a:r>
        </a:p>
      </xdr:txBody>
    </xdr:sp>
    <xdr:clientData/>
  </xdr:twoCellAnchor>
  <xdr:twoCellAnchor>
    <xdr:from>
      <xdr:col>5</xdr:col>
      <xdr:colOff>287717</xdr:colOff>
      <xdr:row>7</xdr:row>
      <xdr:rowOff>35242</xdr:rowOff>
    </xdr:from>
    <xdr:to>
      <xdr:col>6</xdr:col>
      <xdr:colOff>144842</xdr:colOff>
      <xdr:row>8</xdr:row>
      <xdr:rowOff>40005</xdr:rowOff>
    </xdr:to>
    <xdr:sp macro="" textlink="">
      <xdr:nvSpPr>
        <xdr:cNvPr id="70" name="TextBox 69">
          <a:extLst>
            <a:ext uri="{FF2B5EF4-FFF2-40B4-BE49-F238E27FC236}">
              <a16:creationId xmlns:a16="http://schemas.microsoft.com/office/drawing/2014/main" id="{676DA3D0-19F6-4275-BF3A-6D86047A8151}"/>
            </a:ext>
          </a:extLst>
        </xdr:cNvPr>
        <xdr:cNvSpPr txBox="1"/>
      </xdr:nvSpPr>
      <xdr:spPr>
        <a:xfrm>
          <a:off x="2999386"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Units sold</a:t>
          </a:r>
        </a:p>
      </xdr:txBody>
    </xdr:sp>
    <xdr:clientData/>
  </xdr:twoCellAnchor>
  <xdr:twoCellAnchor>
    <xdr:from>
      <xdr:col>6</xdr:col>
      <xdr:colOff>214208</xdr:colOff>
      <xdr:row>7</xdr:row>
      <xdr:rowOff>35242</xdr:rowOff>
    </xdr:from>
    <xdr:to>
      <xdr:col>7</xdr:col>
      <xdr:colOff>71333</xdr:colOff>
      <xdr:row>8</xdr:row>
      <xdr:rowOff>40005</xdr:rowOff>
    </xdr:to>
    <xdr:sp macro="" textlink="">
      <xdr:nvSpPr>
        <xdr:cNvPr id="71" name="TextBox 70">
          <a:extLst>
            <a:ext uri="{FF2B5EF4-FFF2-40B4-BE49-F238E27FC236}">
              <a16:creationId xmlns:a16="http://schemas.microsoft.com/office/drawing/2014/main" id="{60F35FF4-8F59-487E-B8C9-C4E8B6B36D46}"/>
            </a:ext>
          </a:extLst>
        </xdr:cNvPr>
        <xdr:cNvSpPr txBox="1"/>
      </xdr:nvSpPr>
      <xdr:spPr>
        <a:xfrm>
          <a:off x="3535477"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Profit</a:t>
          </a:r>
        </a:p>
      </xdr:txBody>
    </xdr:sp>
    <xdr:clientData/>
  </xdr:twoCellAnchor>
  <xdr:twoCellAnchor>
    <xdr:from>
      <xdr:col>7</xdr:col>
      <xdr:colOff>52282</xdr:colOff>
      <xdr:row>7</xdr:row>
      <xdr:rowOff>35242</xdr:rowOff>
    </xdr:from>
    <xdr:to>
      <xdr:col>7</xdr:col>
      <xdr:colOff>519007</xdr:colOff>
      <xdr:row>8</xdr:row>
      <xdr:rowOff>40005</xdr:rowOff>
    </xdr:to>
    <xdr:sp macro="" textlink="">
      <xdr:nvSpPr>
        <xdr:cNvPr id="72" name="TextBox 71">
          <a:extLst>
            <a:ext uri="{FF2B5EF4-FFF2-40B4-BE49-F238E27FC236}">
              <a16:creationId xmlns:a16="http://schemas.microsoft.com/office/drawing/2014/main" id="{C537BEC7-AB0D-4CFB-9EA5-4A698E17C0DC}"/>
            </a:ext>
          </a:extLst>
        </xdr:cNvPr>
        <xdr:cNvSpPr txBox="1"/>
      </xdr:nvSpPr>
      <xdr:spPr>
        <a:xfrm>
          <a:off x="3983151"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Margin</a:t>
          </a:r>
        </a:p>
      </xdr:txBody>
    </xdr:sp>
    <xdr:clientData/>
  </xdr:twoCellAnchor>
  <xdr:twoCellAnchor>
    <xdr:from>
      <xdr:col>7</xdr:col>
      <xdr:colOff>423758</xdr:colOff>
      <xdr:row>6</xdr:row>
      <xdr:rowOff>99536</xdr:rowOff>
    </xdr:from>
    <xdr:to>
      <xdr:col>8</xdr:col>
      <xdr:colOff>238125</xdr:colOff>
      <xdr:row>8</xdr:row>
      <xdr:rowOff>9047</xdr:rowOff>
    </xdr:to>
    <xdr:sp macro="" textlink="">
      <xdr:nvSpPr>
        <xdr:cNvPr id="73" name="TextBox 72">
          <a:extLst>
            <a:ext uri="{FF2B5EF4-FFF2-40B4-BE49-F238E27FC236}">
              <a16:creationId xmlns:a16="http://schemas.microsoft.com/office/drawing/2014/main" id="{36213120-E8C2-4F77-A9EB-A3B9D72AFECD}"/>
            </a:ext>
          </a:extLst>
        </xdr:cNvPr>
        <xdr:cNvSpPr txBox="1"/>
      </xdr:nvSpPr>
      <xdr:spPr>
        <a:xfrm>
          <a:off x="4357583" y="1156811"/>
          <a:ext cx="423967" cy="2619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Avg</a:t>
          </a:r>
          <a:r>
            <a:rPr lang="en-US" sz="800" b="1" baseline="0"/>
            <a:t> profit per unit</a:t>
          </a:r>
          <a:endParaRPr lang="en-US" sz="800" b="1"/>
        </a:p>
      </xdr:txBody>
    </xdr:sp>
    <xdr:clientData/>
  </xdr:twoCellAnchor>
  <mc:AlternateContent xmlns:mc="http://schemas.openxmlformats.org/markup-compatibility/2006">
    <mc:Choice xmlns:a14="http://schemas.microsoft.com/office/drawing/2010/main" Requires="a14">
      <xdr:twoCellAnchor editAs="oneCell">
        <xdr:from>
          <xdr:col>3</xdr:col>
          <xdr:colOff>182776</xdr:colOff>
          <xdr:row>8</xdr:row>
          <xdr:rowOff>31434</xdr:rowOff>
        </xdr:from>
        <xdr:to>
          <xdr:col>8</xdr:col>
          <xdr:colOff>65165</xdr:colOff>
          <xdr:row>12</xdr:row>
          <xdr:rowOff>155893</xdr:rowOff>
        </xdr:to>
        <xdr:pic>
          <xdr:nvPicPr>
            <xdr:cNvPr id="74" name="Picture 73">
              <a:extLst>
                <a:ext uri="{FF2B5EF4-FFF2-40B4-BE49-F238E27FC236}">
                  <a16:creationId xmlns:a16="http://schemas.microsoft.com/office/drawing/2014/main" id="{F4CE1C23-E9CB-48DF-9814-615D3D2137E6}"/>
                </a:ext>
              </a:extLst>
            </xdr:cNvPr>
            <xdr:cNvPicPr>
              <a:picLocks noChangeAspect="1" noChangeArrowheads="1"/>
              <a:extLst>
                <a:ext uri="{84589F7E-364E-4C9E-8A38-B11213B215E9}">
                  <a14:cameraTool cellRange="Productmatrix!$G$12:$N$17" spid="_x0000_s8220"/>
                </a:ext>
              </a:extLst>
            </xdr:cNvPicPr>
          </xdr:nvPicPr>
          <xdr:blipFill>
            <a:blip xmlns:r="http://schemas.openxmlformats.org/officeDocument/2006/relationships" r:embed="rId8"/>
            <a:srcRect/>
            <a:stretch>
              <a:fillRect/>
            </a:stretch>
          </xdr:blipFill>
          <xdr:spPr bwMode="auto">
            <a:xfrm>
              <a:off x="1675245" y="1418800"/>
              <a:ext cx="2930389" cy="8181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68307</xdr:colOff>
      <xdr:row>14</xdr:row>
      <xdr:rowOff>65134</xdr:rowOff>
    </xdr:from>
    <xdr:to>
      <xdr:col>6</xdr:col>
      <xdr:colOff>102553</xdr:colOff>
      <xdr:row>20</xdr:row>
      <xdr:rowOff>166897</xdr:rowOff>
    </xdr:to>
    <xdr:graphicFrame macro="">
      <xdr:nvGraphicFramePr>
        <xdr:cNvPr id="75" name="Chart 74">
          <a:extLst>
            <a:ext uri="{FF2B5EF4-FFF2-40B4-BE49-F238E27FC236}">
              <a16:creationId xmlns:a16="http://schemas.microsoft.com/office/drawing/2014/main" id="{D8B06187-792B-4588-B50B-339BA0F0E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58535</xdr:colOff>
      <xdr:row>15</xdr:row>
      <xdr:rowOff>20403</xdr:rowOff>
    </xdr:from>
    <xdr:to>
      <xdr:col>3</xdr:col>
      <xdr:colOff>171646</xdr:colOff>
      <xdr:row>15</xdr:row>
      <xdr:rowOff>132638</xdr:rowOff>
    </xdr:to>
    <xdr:sp macro="" textlink="">
      <xdr:nvSpPr>
        <xdr:cNvPr id="76" name="Rectangle 75">
          <a:extLst>
            <a:ext uri="{FF2B5EF4-FFF2-40B4-BE49-F238E27FC236}">
              <a16:creationId xmlns:a16="http://schemas.microsoft.com/office/drawing/2014/main" id="{9803927D-2AD3-49F4-93C4-6CC6E4BF1D0F}"/>
            </a:ext>
          </a:extLst>
        </xdr:cNvPr>
        <xdr:cNvSpPr/>
      </xdr:nvSpPr>
      <xdr:spPr>
        <a:xfrm>
          <a:off x="1552055" y="2687403"/>
          <a:ext cx="113111" cy="112235"/>
        </a:xfrm>
        <a:prstGeom prst="rect">
          <a:avLst/>
        </a:prstGeom>
        <a:solidFill>
          <a:srgbClr val="0051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58535</xdr:colOff>
      <xdr:row>19</xdr:row>
      <xdr:rowOff>107953</xdr:rowOff>
    </xdr:from>
    <xdr:to>
      <xdr:col>3</xdr:col>
      <xdr:colOff>171646</xdr:colOff>
      <xdr:row>20</xdr:row>
      <xdr:rowOff>45091</xdr:rowOff>
    </xdr:to>
    <xdr:sp macro="" textlink="">
      <xdr:nvSpPr>
        <xdr:cNvPr id="77" name="Rectangle 76">
          <a:extLst>
            <a:ext uri="{FF2B5EF4-FFF2-40B4-BE49-F238E27FC236}">
              <a16:creationId xmlns:a16="http://schemas.microsoft.com/office/drawing/2014/main" id="{1CABD55F-6936-4B92-B24D-C1606A1F26CA}"/>
            </a:ext>
          </a:extLst>
        </xdr:cNvPr>
        <xdr:cNvSpPr/>
      </xdr:nvSpPr>
      <xdr:spPr>
        <a:xfrm>
          <a:off x="1552055" y="3486153"/>
          <a:ext cx="113111" cy="114938"/>
        </a:xfrm>
        <a:prstGeom prst="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225426</xdr:colOff>
      <xdr:row>15</xdr:row>
      <xdr:rowOff>2514</xdr:rowOff>
    </xdr:from>
    <xdr:to>
      <xdr:col>4</xdr:col>
      <xdr:colOff>106796</xdr:colOff>
      <xdr:row>15</xdr:row>
      <xdr:rowOff>143779</xdr:rowOff>
    </xdr:to>
    <xdr:sp macro="" textlink="">
      <xdr:nvSpPr>
        <xdr:cNvPr id="78" name="TextBox 77">
          <a:extLst>
            <a:ext uri="{FF2B5EF4-FFF2-40B4-BE49-F238E27FC236}">
              <a16:creationId xmlns:a16="http://schemas.microsoft.com/office/drawing/2014/main" id="{6DE5F064-57F9-4E18-80DA-A763F0B0624B}"/>
            </a:ext>
          </a:extLst>
        </xdr:cNvPr>
        <xdr:cNvSpPr txBox="1"/>
      </xdr:nvSpPr>
      <xdr:spPr>
        <a:xfrm>
          <a:off x="1718946" y="2669514"/>
          <a:ext cx="490970" cy="14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In-store</a:t>
          </a:r>
        </a:p>
      </xdr:txBody>
    </xdr:sp>
    <xdr:clientData/>
  </xdr:twoCellAnchor>
  <xdr:twoCellAnchor>
    <xdr:from>
      <xdr:col>3</xdr:col>
      <xdr:colOff>225426</xdr:colOff>
      <xdr:row>17</xdr:row>
      <xdr:rowOff>60880</xdr:rowOff>
    </xdr:from>
    <xdr:to>
      <xdr:col>4</xdr:col>
      <xdr:colOff>106796</xdr:colOff>
      <xdr:row>18</xdr:row>
      <xdr:rowOff>27047</xdr:rowOff>
    </xdr:to>
    <xdr:sp macro="" textlink="">
      <xdr:nvSpPr>
        <xdr:cNvPr id="79" name="TextBox 78">
          <a:extLst>
            <a:ext uri="{FF2B5EF4-FFF2-40B4-BE49-F238E27FC236}">
              <a16:creationId xmlns:a16="http://schemas.microsoft.com/office/drawing/2014/main" id="{725D20FE-1D20-46FE-8E67-33B30BD59E89}"/>
            </a:ext>
          </a:extLst>
        </xdr:cNvPr>
        <xdr:cNvSpPr txBox="1"/>
      </xdr:nvSpPr>
      <xdr:spPr>
        <a:xfrm>
          <a:off x="1718946" y="3083480"/>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Online</a:t>
          </a:r>
        </a:p>
      </xdr:txBody>
    </xdr:sp>
    <xdr:clientData/>
  </xdr:twoCellAnchor>
  <xdr:twoCellAnchor>
    <xdr:from>
      <xdr:col>3</xdr:col>
      <xdr:colOff>225426</xdr:colOff>
      <xdr:row>19</xdr:row>
      <xdr:rowOff>93305</xdr:rowOff>
    </xdr:from>
    <xdr:to>
      <xdr:col>4</xdr:col>
      <xdr:colOff>106796</xdr:colOff>
      <xdr:row>20</xdr:row>
      <xdr:rowOff>59473</xdr:rowOff>
    </xdr:to>
    <xdr:sp macro="" textlink="">
      <xdr:nvSpPr>
        <xdr:cNvPr id="80" name="TextBox 79">
          <a:extLst>
            <a:ext uri="{FF2B5EF4-FFF2-40B4-BE49-F238E27FC236}">
              <a16:creationId xmlns:a16="http://schemas.microsoft.com/office/drawing/2014/main" id="{BF5FB579-9DD9-40A2-A93B-C165FC49BD09}"/>
            </a:ext>
          </a:extLst>
        </xdr:cNvPr>
        <xdr:cNvSpPr txBox="1"/>
      </xdr:nvSpPr>
      <xdr:spPr>
        <a:xfrm>
          <a:off x="1718946" y="3471505"/>
          <a:ext cx="490970" cy="143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Outlet</a:t>
          </a:r>
        </a:p>
      </xdr:txBody>
    </xdr:sp>
    <xdr:clientData/>
  </xdr:twoCellAnchor>
  <xdr:twoCellAnchor>
    <xdr:from>
      <xdr:col>3</xdr:col>
      <xdr:colOff>225425</xdr:colOff>
      <xdr:row>15</xdr:row>
      <xdr:rowOff>103027</xdr:rowOff>
    </xdr:from>
    <xdr:to>
      <xdr:col>4</xdr:col>
      <xdr:colOff>106795</xdr:colOff>
      <xdr:row>16</xdr:row>
      <xdr:rowOff>69194</xdr:rowOff>
    </xdr:to>
    <xdr:sp macro="" textlink="pivot!O11">
      <xdr:nvSpPr>
        <xdr:cNvPr id="81" name="TextBox 80">
          <a:extLst>
            <a:ext uri="{FF2B5EF4-FFF2-40B4-BE49-F238E27FC236}">
              <a16:creationId xmlns:a16="http://schemas.microsoft.com/office/drawing/2014/main" id="{3A183CA4-9808-41E4-BAAC-51C24773128A}"/>
            </a:ext>
          </a:extLst>
        </xdr:cNvPr>
        <xdr:cNvSpPr txBox="1"/>
      </xdr:nvSpPr>
      <xdr:spPr>
        <a:xfrm>
          <a:off x="1718945" y="2770027"/>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B9792FDE-01E6-4980-8273-39D45543A89B}" type="TxLink">
            <a:rPr lang="en-US" sz="800" b="0" i="0" u="none" strike="noStrike">
              <a:solidFill>
                <a:srgbClr val="000000"/>
              </a:solidFill>
              <a:latin typeface="Calibri"/>
              <a:ea typeface="Calibri"/>
              <a:cs typeface="Calibri"/>
            </a:rPr>
            <a:pPr algn="l"/>
            <a:t>$357m</a:t>
          </a:fld>
          <a:endParaRPr lang="en-US" sz="800" b="0">
            <a:solidFill>
              <a:sysClr val="windowText" lastClr="000000"/>
            </a:solidFill>
          </a:endParaRPr>
        </a:p>
      </xdr:txBody>
    </xdr:sp>
    <xdr:clientData/>
  </xdr:twoCellAnchor>
  <xdr:twoCellAnchor>
    <xdr:from>
      <xdr:col>3</xdr:col>
      <xdr:colOff>225425</xdr:colOff>
      <xdr:row>17</xdr:row>
      <xdr:rowOff>164095</xdr:rowOff>
    </xdr:from>
    <xdr:to>
      <xdr:col>4</xdr:col>
      <xdr:colOff>106795</xdr:colOff>
      <xdr:row>18</xdr:row>
      <xdr:rowOff>127560</xdr:rowOff>
    </xdr:to>
    <xdr:sp macro="" textlink="pivot!O12">
      <xdr:nvSpPr>
        <xdr:cNvPr id="82" name="TextBox 81">
          <a:extLst>
            <a:ext uri="{FF2B5EF4-FFF2-40B4-BE49-F238E27FC236}">
              <a16:creationId xmlns:a16="http://schemas.microsoft.com/office/drawing/2014/main" id="{08E5D2E8-8D8B-4D53-BF50-1F281FF88BB8}"/>
            </a:ext>
          </a:extLst>
        </xdr:cNvPr>
        <xdr:cNvSpPr txBox="1"/>
      </xdr:nvSpPr>
      <xdr:spPr>
        <a:xfrm>
          <a:off x="1718945" y="3186695"/>
          <a:ext cx="490970" cy="14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CA1FC7AB-B810-486C-936C-3EE58A137181}" type="TxLink">
            <a:rPr lang="en-US" sz="800" b="0" i="0" u="none" strike="noStrike">
              <a:solidFill>
                <a:srgbClr val="000000"/>
              </a:solidFill>
              <a:latin typeface="Calibri"/>
              <a:ea typeface="Calibri"/>
              <a:cs typeface="Calibri"/>
            </a:rPr>
            <a:pPr algn="l"/>
            <a:t>$248m</a:t>
          </a:fld>
          <a:endParaRPr lang="en-US" sz="800" b="0">
            <a:solidFill>
              <a:sysClr val="windowText" lastClr="000000"/>
            </a:solidFill>
          </a:endParaRPr>
        </a:p>
      </xdr:txBody>
    </xdr:sp>
    <xdr:clientData/>
  </xdr:twoCellAnchor>
  <xdr:twoCellAnchor>
    <xdr:from>
      <xdr:col>3</xdr:col>
      <xdr:colOff>225425</xdr:colOff>
      <xdr:row>20</xdr:row>
      <xdr:rowOff>18721</xdr:rowOff>
    </xdr:from>
    <xdr:to>
      <xdr:col>4</xdr:col>
      <xdr:colOff>106795</xdr:colOff>
      <xdr:row>20</xdr:row>
      <xdr:rowOff>162688</xdr:rowOff>
    </xdr:to>
    <xdr:sp macro="" textlink="pivot!O13">
      <xdr:nvSpPr>
        <xdr:cNvPr id="83" name="TextBox 82">
          <a:extLst>
            <a:ext uri="{FF2B5EF4-FFF2-40B4-BE49-F238E27FC236}">
              <a16:creationId xmlns:a16="http://schemas.microsoft.com/office/drawing/2014/main" id="{756004E0-9297-49A5-B00C-8397AFC8BF55}"/>
            </a:ext>
          </a:extLst>
        </xdr:cNvPr>
        <xdr:cNvSpPr txBox="1"/>
      </xdr:nvSpPr>
      <xdr:spPr>
        <a:xfrm>
          <a:off x="1718945" y="3574721"/>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57C58DBB-2EB8-4D92-AB33-227DD37BC005}" type="TxLink">
            <a:rPr lang="en-US" sz="800" b="0" i="0" u="none" strike="noStrike">
              <a:solidFill>
                <a:srgbClr val="000000"/>
              </a:solidFill>
              <a:latin typeface="Calibri"/>
              <a:ea typeface="Calibri"/>
              <a:cs typeface="Calibri"/>
            </a:rPr>
            <a:pPr algn="l"/>
            <a:t>$296m</a:t>
          </a:fld>
          <a:endParaRPr lang="en-US" sz="800" b="0">
            <a:solidFill>
              <a:sysClr val="windowText" lastClr="000000"/>
            </a:solidFill>
          </a:endParaRPr>
        </a:p>
      </xdr:txBody>
    </xdr:sp>
    <xdr:clientData/>
  </xdr:twoCellAnchor>
  <xdr:twoCellAnchor>
    <xdr:from>
      <xdr:col>6</xdr:col>
      <xdr:colOff>357760</xdr:colOff>
      <xdr:row>14</xdr:row>
      <xdr:rowOff>13086</xdr:rowOff>
    </xdr:from>
    <xdr:to>
      <xdr:col>15</xdr:col>
      <xdr:colOff>129493</xdr:colOff>
      <xdr:row>22</xdr:row>
      <xdr:rowOff>32965</xdr:rowOff>
    </xdr:to>
    <xdr:graphicFrame macro="">
      <xdr:nvGraphicFramePr>
        <xdr:cNvPr id="84" name="Chart 83">
          <a:extLst>
            <a:ext uri="{FF2B5EF4-FFF2-40B4-BE49-F238E27FC236}">
              <a16:creationId xmlns:a16="http://schemas.microsoft.com/office/drawing/2014/main" id="{9F885D7F-6A8C-4EE8-A4A3-ADAC88991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563355</xdr:colOff>
      <xdr:row>13</xdr:row>
      <xdr:rowOff>114825</xdr:rowOff>
    </xdr:from>
    <xdr:to>
      <xdr:col>5</xdr:col>
      <xdr:colOff>50008</xdr:colOff>
      <xdr:row>15</xdr:row>
      <xdr:rowOff>6463</xdr:rowOff>
    </xdr:to>
    <xdr:sp macro="" textlink="">
      <xdr:nvSpPr>
        <xdr:cNvPr id="85" name="TextBox 84">
          <a:extLst>
            <a:ext uri="{FF2B5EF4-FFF2-40B4-BE49-F238E27FC236}">
              <a16:creationId xmlns:a16="http://schemas.microsoft.com/office/drawing/2014/main" id="{0AF1F7E2-647F-4D2C-8DA0-25623DE61E66}"/>
            </a:ext>
          </a:extLst>
        </xdr:cNvPr>
        <xdr:cNvSpPr txBox="1"/>
      </xdr:nvSpPr>
      <xdr:spPr>
        <a:xfrm>
          <a:off x="1447275" y="2426225"/>
          <a:ext cx="1315453" cy="247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Method</a:t>
          </a:r>
          <a:r>
            <a:rPr lang="en-US" sz="900" b="1" baseline="0">
              <a:solidFill>
                <a:sysClr val="windowText" lastClr="000000"/>
              </a:solidFill>
            </a:rPr>
            <a:t> revenue</a:t>
          </a:r>
          <a:endParaRPr lang="en-US" sz="900" b="1">
            <a:solidFill>
              <a:sysClr val="windowText" lastClr="000000"/>
            </a:solidFill>
          </a:endParaRPr>
        </a:p>
      </xdr:txBody>
    </xdr:sp>
    <xdr:clientData/>
  </xdr:twoCellAnchor>
  <xdr:twoCellAnchor>
    <xdr:from>
      <xdr:col>7</xdr:col>
      <xdr:colOff>152538</xdr:colOff>
      <xdr:row>13</xdr:row>
      <xdr:rowOff>114825</xdr:rowOff>
    </xdr:from>
    <xdr:to>
      <xdr:col>9</xdr:col>
      <xdr:colOff>361406</xdr:colOff>
      <xdr:row>15</xdr:row>
      <xdr:rowOff>6463</xdr:rowOff>
    </xdr:to>
    <xdr:sp macro="" textlink="">
      <xdr:nvSpPr>
        <xdr:cNvPr id="86" name="TextBox 85">
          <a:extLst>
            <a:ext uri="{FF2B5EF4-FFF2-40B4-BE49-F238E27FC236}">
              <a16:creationId xmlns:a16="http://schemas.microsoft.com/office/drawing/2014/main" id="{C2879774-C1C6-403F-AB8A-3746624C13F5}"/>
            </a:ext>
          </a:extLst>
        </xdr:cNvPr>
        <xdr:cNvSpPr txBox="1"/>
      </xdr:nvSpPr>
      <xdr:spPr>
        <a:xfrm>
          <a:off x="4084458" y="2426225"/>
          <a:ext cx="1428068" cy="247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Method</a:t>
          </a:r>
          <a:r>
            <a:rPr lang="en-US" sz="900" b="1" baseline="0">
              <a:solidFill>
                <a:sysClr val="windowText" lastClr="000000"/>
              </a:solidFill>
            </a:rPr>
            <a:t> revenue % trend</a:t>
          </a:r>
          <a:endParaRPr lang="en-US" sz="900" b="1">
            <a:solidFill>
              <a:sysClr val="windowText" lastClr="000000"/>
            </a:solidFill>
          </a:endParaRPr>
        </a:p>
      </xdr:txBody>
    </xdr:sp>
    <xdr:clientData/>
  </xdr:twoCellAnchor>
  <xdr:twoCellAnchor>
    <xdr:from>
      <xdr:col>3</xdr:col>
      <xdr:colOff>191774</xdr:colOff>
      <xdr:row>7</xdr:row>
      <xdr:rowOff>19392</xdr:rowOff>
    </xdr:from>
    <xdr:to>
      <xdr:col>4</xdr:col>
      <xdr:colOff>335272</xdr:colOff>
      <xdr:row>8</xdr:row>
      <xdr:rowOff>61428</xdr:rowOff>
    </xdr:to>
    <xdr:sp macro="" textlink="Productmatrix!A3">
      <xdr:nvSpPr>
        <xdr:cNvPr id="87" name="TextBox 86">
          <a:extLst>
            <a:ext uri="{FF2B5EF4-FFF2-40B4-BE49-F238E27FC236}">
              <a16:creationId xmlns:a16="http://schemas.microsoft.com/office/drawing/2014/main" id="{8F042297-F070-4D68-82A6-94F664F813F1}"/>
            </a:ext>
          </a:extLst>
        </xdr:cNvPr>
        <xdr:cNvSpPr txBox="1"/>
      </xdr:nvSpPr>
      <xdr:spPr>
        <a:xfrm>
          <a:off x="1684243" y="1233337"/>
          <a:ext cx="753098" cy="215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fld id="{DDF471FC-F7E7-4BBA-82B0-9103CB22B9E3}" type="TxLink">
            <a:rPr lang="en-US" sz="800" b="1" i="0" u="none" strike="noStrike">
              <a:solidFill>
                <a:srgbClr val="000000"/>
              </a:solidFill>
              <a:latin typeface="Calibri"/>
              <a:ea typeface="Calibri"/>
              <a:cs typeface="Calibri"/>
            </a:rPr>
            <a:pPr/>
            <a:t>Products</a:t>
          </a:fld>
          <a:endParaRPr lang="en-US" sz="100" b="1"/>
        </a:p>
      </xdr:txBody>
    </xdr:sp>
    <xdr:clientData/>
  </xdr:twoCellAnchor>
  <xdr:twoCellAnchor>
    <xdr:from>
      <xdr:col>3</xdr:col>
      <xdr:colOff>56726</xdr:colOff>
      <xdr:row>17</xdr:row>
      <xdr:rowOff>74640</xdr:rowOff>
    </xdr:from>
    <xdr:to>
      <xdr:col>3</xdr:col>
      <xdr:colOff>169837</xdr:colOff>
      <xdr:row>18</xdr:row>
      <xdr:rowOff>11777</xdr:rowOff>
    </xdr:to>
    <xdr:sp macro="" textlink="">
      <xdr:nvSpPr>
        <xdr:cNvPr id="88" name="Rectangle 87">
          <a:extLst>
            <a:ext uri="{FF2B5EF4-FFF2-40B4-BE49-F238E27FC236}">
              <a16:creationId xmlns:a16="http://schemas.microsoft.com/office/drawing/2014/main" id="{F3BADE56-8158-487F-9124-8CCA2F11ECBB}"/>
            </a:ext>
          </a:extLst>
        </xdr:cNvPr>
        <xdr:cNvSpPr/>
      </xdr:nvSpPr>
      <xdr:spPr>
        <a:xfrm>
          <a:off x="1550246" y="3097240"/>
          <a:ext cx="113111" cy="114937"/>
        </a:xfrm>
        <a:prstGeom prst="rect">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8</xdr:col>
      <xdr:colOff>370312</xdr:colOff>
      <xdr:row>6</xdr:row>
      <xdr:rowOff>30250</xdr:rowOff>
    </xdr:from>
    <xdr:to>
      <xdr:col>15</xdr:col>
      <xdr:colOff>26504</xdr:colOff>
      <xdr:row>13</xdr:row>
      <xdr:rowOff>19257</xdr:rowOff>
    </xdr:to>
    <xdr:sp macro="" textlink="">
      <xdr:nvSpPr>
        <xdr:cNvPr id="91" name="Rounded Rectangle 11">
          <a:extLst>
            <a:ext uri="{FF2B5EF4-FFF2-40B4-BE49-F238E27FC236}">
              <a16:creationId xmlns:a16="http://schemas.microsoft.com/office/drawing/2014/main" id="{371389E4-6362-4703-9D0F-ACB0F482AD80}"/>
            </a:ext>
          </a:extLst>
        </xdr:cNvPr>
        <xdr:cNvSpPr/>
      </xdr:nvSpPr>
      <xdr:spPr>
        <a:xfrm>
          <a:off x="4909182" y="1063920"/>
          <a:ext cx="3923392" cy="1194954"/>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373117</xdr:colOff>
      <xdr:row>5</xdr:row>
      <xdr:rowOff>136636</xdr:rowOff>
    </xdr:from>
    <xdr:to>
      <xdr:col>15</xdr:col>
      <xdr:colOff>131379</xdr:colOff>
      <xdr:row>13</xdr:row>
      <xdr:rowOff>63063</xdr:rowOff>
    </xdr:to>
    <xdr:graphicFrame macro="">
      <xdr:nvGraphicFramePr>
        <xdr:cNvPr id="94" name="Chart 93">
          <a:extLst>
            <a:ext uri="{FF2B5EF4-FFF2-40B4-BE49-F238E27FC236}">
              <a16:creationId xmlns:a16="http://schemas.microsoft.com/office/drawing/2014/main" id="{C0570430-D449-4A72-BC1E-CC8FE16D1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79755</xdr:colOff>
      <xdr:row>8</xdr:row>
      <xdr:rowOff>72723</xdr:rowOff>
    </xdr:from>
    <xdr:to>
      <xdr:col>3</xdr:col>
      <xdr:colOff>154610</xdr:colOff>
      <xdr:row>8</xdr:row>
      <xdr:rowOff>147919</xdr:rowOff>
    </xdr:to>
    <xdr:sp macro="" textlink="">
      <xdr:nvSpPr>
        <xdr:cNvPr id="95" name="Rectangle 94">
          <a:extLst>
            <a:ext uri="{FF2B5EF4-FFF2-40B4-BE49-F238E27FC236}">
              <a16:creationId xmlns:a16="http://schemas.microsoft.com/office/drawing/2014/main" id="{43772316-E197-462A-9A35-D0A2F856F85C}"/>
            </a:ext>
          </a:extLst>
        </xdr:cNvPr>
        <xdr:cNvSpPr/>
      </xdr:nvSpPr>
      <xdr:spPr>
        <a:xfrm>
          <a:off x="1572379" y="1471217"/>
          <a:ext cx="74855" cy="75196"/>
        </a:xfrm>
        <a:prstGeom prst="rect">
          <a:avLst/>
        </a:prstGeom>
        <a:solidFill>
          <a:srgbClr val="0051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9</xdr:row>
      <xdr:rowOff>32830</xdr:rowOff>
    </xdr:from>
    <xdr:to>
      <xdr:col>3</xdr:col>
      <xdr:colOff>154610</xdr:colOff>
      <xdr:row>9</xdr:row>
      <xdr:rowOff>108026</xdr:rowOff>
    </xdr:to>
    <xdr:sp macro="" textlink="">
      <xdr:nvSpPr>
        <xdr:cNvPr id="96" name="Rectangle 95">
          <a:extLst>
            <a:ext uri="{FF2B5EF4-FFF2-40B4-BE49-F238E27FC236}">
              <a16:creationId xmlns:a16="http://schemas.microsoft.com/office/drawing/2014/main" id="{754591D3-57DB-49CD-A123-8CE205036201}"/>
            </a:ext>
          </a:extLst>
        </xdr:cNvPr>
        <xdr:cNvSpPr/>
      </xdr:nvSpPr>
      <xdr:spPr>
        <a:xfrm>
          <a:off x="1572379" y="1606136"/>
          <a:ext cx="74855" cy="75196"/>
        </a:xfrm>
        <a:prstGeom prst="rect">
          <a:avLst/>
        </a:prstGeom>
        <a:solidFill>
          <a:srgbClr val="157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9</xdr:row>
      <xdr:rowOff>167749</xdr:rowOff>
    </xdr:from>
    <xdr:to>
      <xdr:col>3</xdr:col>
      <xdr:colOff>154610</xdr:colOff>
      <xdr:row>10</xdr:row>
      <xdr:rowOff>68133</xdr:rowOff>
    </xdr:to>
    <xdr:sp macro="" textlink="">
      <xdr:nvSpPr>
        <xdr:cNvPr id="97" name="Rectangle 96">
          <a:extLst>
            <a:ext uri="{FF2B5EF4-FFF2-40B4-BE49-F238E27FC236}">
              <a16:creationId xmlns:a16="http://schemas.microsoft.com/office/drawing/2014/main" id="{0D2BD709-1655-40D6-8627-C45D50A0DD37}"/>
            </a:ext>
          </a:extLst>
        </xdr:cNvPr>
        <xdr:cNvSpPr/>
      </xdr:nvSpPr>
      <xdr:spPr>
        <a:xfrm>
          <a:off x="1572379" y="1741055"/>
          <a:ext cx="74855" cy="75196"/>
        </a:xfrm>
        <a:prstGeom prst="rect">
          <a:avLst/>
        </a:prstGeom>
        <a:solidFill>
          <a:srgbClr val="69A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10</xdr:row>
      <xdr:rowOff>127856</xdr:rowOff>
    </xdr:from>
    <xdr:to>
      <xdr:col>3</xdr:col>
      <xdr:colOff>154610</xdr:colOff>
      <xdr:row>11</xdr:row>
      <xdr:rowOff>28241</xdr:rowOff>
    </xdr:to>
    <xdr:sp macro="" textlink="">
      <xdr:nvSpPr>
        <xdr:cNvPr id="98" name="Rectangle 97">
          <a:extLst>
            <a:ext uri="{FF2B5EF4-FFF2-40B4-BE49-F238E27FC236}">
              <a16:creationId xmlns:a16="http://schemas.microsoft.com/office/drawing/2014/main" id="{C5BC20B2-3474-4B58-8403-8A481418C93C}"/>
            </a:ext>
          </a:extLst>
        </xdr:cNvPr>
        <xdr:cNvSpPr/>
      </xdr:nvSpPr>
      <xdr:spPr>
        <a:xfrm>
          <a:off x="1575180" y="1889981"/>
          <a:ext cx="74855" cy="76598"/>
        </a:xfrm>
        <a:prstGeom prst="rect">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11</xdr:row>
      <xdr:rowOff>87964</xdr:rowOff>
    </xdr:from>
    <xdr:to>
      <xdr:col>3</xdr:col>
      <xdr:colOff>154610</xdr:colOff>
      <xdr:row>11</xdr:row>
      <xdr:rowOff>163160</xdr:rowOff>
    </xdr:to>
    <xdr:sp macro="" textlink="">
      <xdr:nvSpPr>
        <xdr:cNvPr id="99" name="Rectangle 98">
          <a:extLst>
            <a:ext uri="{FF2B5EF4-FFF2-40B4-BE49-F238E27FC236}">
              <a16:creationId xmlns:a16="http://schemas.microsoft.com/office/drawing/2014/main" id="{B92F2591-2422-4262-A1A0-B9BA513040C1}"/>
            </a:ext>
          </a:extLst>
        </xdr:cNvPr>
        <xdr:cNvSpPr/>
      </xdr:nvSpPr>
      <xdr:spPr>
        <a:xfrm>
          <a:off x="1572379" y="2010893"/>
          <a:ext cx="74855" cy="75196"/>
        </a:xfrm>
        <a:prstGeom prst="rect">
          <a:avLst/>
        </a:prstGeom>
        <a:solidFill>
          <a:srgbClr val="FF4B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12</xdr:row>
      <xdr:rowOff>48072</xdr:rowOff>
    </xdr:from>
    <xdr:to>
      <xdr:col>3</xdr:col>
      <xdr:colOff>154610</xdr:colOff>
      <xdr:row>12</xdr:row>
      <xdr:rowOff>123268</xdr:rowOff>
    </xdr:to>
    <xdr:sp macro="" textlink="">
      <xdr:nvSpPr>
        <xdr:cNvPr id="100" name="Rectangle 99">
          <a:extLst>
            <a:ext uri="{FF2B5EF4-FFF2-40B4-BE49-F238E27FC236}">
              <a16:creationId xmlns:a16="http://schemas.microsoft.com/office/drawing/2014/main" id="{C468DFC6-CCE7-4FBD-B97A-602B5561ECB1}"/>
            </a:ext>
          </a:extLst>
        </xdr:cNvPr>
        <xdr:cNvSpPr/>
      </xdr:nvSpPr>
      <xdr:spPr>
        <a:xfrm>
          <a:off x="1572379" y="2145813"/>
          <a:ext cx="74855" cy="75196"/>
        </a:xfrm>
        <a:prstGeom prst="rect">
          <a:avLst/>
        </a:prstGeom>
        <a:solidFill>
          <a:srgbClr val="FF9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1</xdr:col>
      <xdr:colOff>56268</xdr:colOff>
      <xdr:row>20</xdr:row>
      <xdr:rowOff>143022</xdr:rowOff>
    </xdr:from>
    <xdr:to>
      <xdr:col>2</xdr:col>
      <xdr:colOff>396540</xdr:colOff>
      <xdr:row>21</xdr:row>
      <xdr:rowOff>107246</xdr:rowOff>
    </xdr:to>
    <xdr:grpSp>
      <xdr:nvGrpSpPr>
        <xdr:cNvPr id="7" name="Group 6">
          <a:hlinkClick xmlns:r="http://schemas.openxmlformats.org/officeDocument/2006/relationships" r:id="rId12"/>
          <a:extLst>
            <a:ext uri="{FF2B5EF4-FFF2-40B4-BE49-F238E27FC236}">
              <a16:creationId xmlns:a16="http://schemas.microsoft.com/office/drawing/2014/main" id="{F68EA97A-0094-4FF2-94DF-188E95B8D837}"/>
            </a:ext>
          </a:extLst>
        </xdr:cNvPr>
        <xdr:cNvGrpSpPr/>
      </xdr:nvGrpSpPr>
      <xdr:grpSpPr>
        <a:xfrm>
          <a:off x="327938" y="3588587"/>
          <a:ext cx="949872" cy="136502"/>
          <a:chOff x="342480" y="3685032"/>
          <a:chExt cx="940728" cy="140208"/>
        </a:xfrm>
      </xdr:grpSpPr>
      <xdr:sp macro="" textlink="">
        <xdr:nvSpPr>
          <xdr:cNvPr id="8" name="TextBox 7">
            <a:extLst>
              <a:ext uri="{FF2B5EF4-FFF2-40B4-BE49-F238E27FC236}">
                <a16:creationId xmlns:a16="http://schemas.microsoft.com/office/drawing/2014/main" id="{883E378E-07BE-1C73-2AC4-DE4D2A409CFE}"/>
              </a:ext>
            </a:extLst>
          </xdr:cNvPr>
          <xdr:cNvSpPr txBox="1"/>
        </xdr:nvSpPr>
        <xdr:spPr>
          <a:xfrm>
            <a:off x="342480" y="3689555"/>
            <a:ext cx="940728" cy="130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ln>
                  <a:noFill/>
                </a:ln>
              </a:rPr>
              <a:t>By        voanhduy1710</a:t>
            </a:r>
          </a:p>
        </xdr:txBody>
      </xdr:sp>
      <xdr:pic>
        <xdr:nvPicPr>
          <xdr:cNvPr id="9" name="Picture 8">
            <a:extLst>
              <a:ext uri="{FF2B5EF4-FFF2-40B4-BE49-F238E27FC236}">
                <a16:creationId xmlns:a16="http://schemas.microsoft.com/office/drawing/2014/main" id="{F43996F1-7221-DBEE-4BA7-2A56A496272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66344" y="3685032"/>
            <a:ext cx="139027" cy="140208"/>
          </a:xfrm>
          <a:prstGeom prst="rect">
            <a:avLst/>
          </a:prstGeom>
          <a:noFill/>
          <a:ln>
            <a:noFill/>
          </a:ln>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F5970F82-3DA7-497E-817C-FEE2495EF59D}"/>
            </a:ext>
          </a:extLst>
        </xdr:cNvPr>
        <xdr:cNvSpPr/>
      </xdr:nvSpPr>
      <xdr:spPr>
        <a:xfrm>
          <a:off x="77214" y="34632"/>
          <a:ext cx="8888340" cy="386680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3</xdr:col>
      <xdr:colOff>477079</xdr:colOff>
      <xdr:row>2</xdr:row>
      <xdr:rowOff>139148</xdr:rowOff>
    </xdr:from>
    <xdr:ext cx="3445174" cy="655949"/>
    <xdr:sp macro="" textlink="">
      <xdr:nvSpPr>
        <xdr:cNvPr id="61" name="TextBox 60">
          <a:extLst>
            <a:ext uri="{FF2B5EF4-FFF2-40B4-BE49-F238E27FC236}">
              <a16:creationId xmlns:a16="http://schemas.microsoft.com/office/drawing/2014/main" id="{83631B32-8E0E-4AF9-AB07-885479B2709C}"/>
            </a:ext>
          </a:extLst>
        </xdr:cNvPr>
        <xdr:cNvSpPr txBox="1"/>
      </xdr:nvSpPr>
      <xdr:spPr>
        <a:xfrm>
          <a:off x="1972504" y="491573"/>
          <a:ext cx="3445174"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0051BA"/>
              </a:solidFill>
            </a:rPr>
            <a:t>Key Findings </a:t>
          </a:r>
          <a:r>
            <a:rPr lang="en-US" sz="1800" b="1" baseline="0">
              <a:solidFill>
                <a:srgbClr val="0051BA"/>
              </a:solidFill>
            </a:rPr>
            <a:t>&amp; Recommendations</a:t>
          </a:r>
          <a:br>
            <a:rPr lang="en-US" sz="1800" b="1">
              <a:solidFill>
                <a:srgbClr val="0051BA"/>
              </a:solidFill>
            </a:rPr>
          </a:br>
          <a:endParaRPr lang="en-US" sz="1800" b="1">
            <a:solidFill>
              <a:srgbClr val="0051BA"/>
            </a:solidFill>
          </a:endParaRPr>
        </a:p>
      </xdr:txBody>
    </xdr:sp>
    <xdr:clientData/>
  </xdr:oneCellAnchor>
  <xdr:twoCellAnchor editAs="oneCell">
    <xdr:from>
      <xdr:col>3</xdr:col>
      <xdr:colOff>507023</xdr:colOff>
      <xdr:row>4</xdr:row>
      <xdr:rowOff>142142</xdr:rowOff>
    </xdr:from>
    <xdr:to>
      <xdr:col>11</xdr:col>
      <xdr:colOff>335573</xdr:colOff>
      <xdr:row>16</xdr:row>
      <xdr:rowOff>21362</xdr:rowOff>
    </xdr:to>
    <xdr:pic>
      <xdr:nvPicPr>
        <xdr:cNvPr id="65" name="Picture 64">
          <a:extLst>
            <a:ext uri="{FF2B5EF4-FFF2-40B4-BE49-F238E27FC236}">
              <a16:creationId xmlns:a16="http://schemas.microsoft.com/office/drawing/2014/main" id="{DBD1D03C-DFD1-C593-41B4-BFBF4177EED4}"/>
            </a:ext>
          </a:extLst>
        </xdr:cNvPr>
        <xdr:cNvPicPr>
          <a:picLocks noChangeAspect="1"/>
        </xdr:cNvPicPr>
      </xdr:nvPicPr>
      <xdr:blipFill>
        <a:blip xmlns:r="http://schemas.openxmlformats.org/officeDocument/2006/relationships" r:embed="rId1"/>
        <a:stretch>
          <a:fillRect/>
        </a:stretch>
      </xdr:blipFill>
      <xdr:spPr>
        <a:xfrm>
          <a:off x="2002448" y="846992"/>
          <a:ext cx="4705350" cy="19937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o Duy" refreshedDate="45761.692251736109" createdVersion="6" refreshedVersion="6" minRefreshableVersion="3" recordCount="9648" xr:uid="{00000000-000A-0000-FFFF-FFFF00000000}">
  <cacheSource type="worksheet">
    <worksheetSource name="ad"/>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TotalCost" numFmtId="0" formula="'Total Sales'-'Operating Profit'" databaseField="0"/>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 name="Profit margins" numFmtId="0" formula="'Operating Profit'/'Total Sales'" databaseField="0"/>
    <cacheField name="Avg profit" numFmtId="0" formula="'Operating Profit'/'Units Sold'" databaseField="0"/>
  </cacheFields>
  <extLst>
    <ext xmlns:x14="http://schemas.microsoft.com/office/spreadsheetml/2009/9/main" uri="{725AE2AE-9491-48be-B2B4-4EB974FC3084}">
      <x14:pivotCacheDefinition pivotCacheId="4509476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line profit"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8">
  <location ref="F3:H30" firstHeaderRow="0"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x="0"/>
        <item x="1"/>
        <item x="2"/>
        <item h="1" x="3"/>
        <item h="1"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Revenue" fld="9" baseField="15" baseItem="1" numFmtId="168"/>
    <dataField name="Profit" fld="10" baseField="15" baseItem="1" numFmtId="168"/>
  </dataFields>
  <formats count="1">
    <format dxfId="21">
      <pivotArea outline="0" collapsedLevelsAreSubtotals="1" fieldPosition="0">
        <references count="1">
          <reference field="4294967294" count="1" selected="0">
            <x v="1"/>
          </reference>
        </references>
      </pivotArea>
    </format>
  </formats>
  <chartFormats count="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5">
      <pivotArea type="data" outline="0" fieldPosition="0">
        <references count="3">
          <reference field="4294967294" count="1" selected="0">
            <x v="0"/>
          </reference>
          <reference field="2"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Cards"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D4" firstHeaderRow="0"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dataField="1" numFmtId="3" showAll="0"/>
    <pivotField dataField="1" numFmtId="165" showAll="0"/>
    <pivotField dataField="1" numFmtId="165" showAll="0"/>
    <pivotField numFmtId="9" showAll="0"/>
    <pivotField showAll="0">
      <items count="4">
        <item x="0"/>
        <item x="2"/>
        <item x="1"/>
        <item t="default"/>
      </items>
    </pivotField>
    <pivotField dataField="1" dragToRow="0" dragToCol="0" dragToPage="0" showAll="0" defaultSubtotal="0"/>
    <pivotField showAll="0" defaultSubtotal="0">
      <items count="6">
        <item x="0"/>
        <item x="1"/>
        <item x="2"/>
        <item x="3"/>
        <item x="4"/>
        <item x="5"/>
      </items>
    </pivotField>
    <pivotField showAll="0" defaultSubtotal="0">
      <items count="5">
        <item h="1" x="0"/>
        <item x="1"/>
        <item x="2"/>
        <item h="1" x="3"/>
        <item h="1" x="4"/>
      </items>
    </pivotField>
    <pivotField dragToRow="0" dragToCol="0" dragToPage="0" showAll="0" defaultSubtotal="0"/>
    <pivotField dragToRow="0" dragToCol="0" dragToPage="0" showAll="0" defaultSubtotal="0"/>
  </pivotFields>
  <rowItems count="1">
    <i/>
  </rowItems>
  <colFields count="1">
    <field x="-2"/>
  </colFields>
  <colItems count="4">
    <i>
      <x/>
    </i>
    <i i="1">
      <x v="1"/>
    </i>
    <i i="2">
      <x v="2"/>
    </i>
    <i i="3">
      <x v="3"/>
    </i>
  </colItems>
  <dataFields count="4">
    <dataField name="Total revenue" fld="9" baseField="0" baseItem="0" numFmtId="168"/>
    <dataField name="Total orders" fld="8" baseField="0" baseItem="0" numFmtId="3"/>
    <dataField name="Total profit" fld="10" baseField="0" baseItem="0" numFmtId="3"/>
    <dataField name="Total cost" fld="13" baseField="0" baseItem="0" numFmtId="3"/>
  </dataFields>
  <formats count="10">
    <format dxfId="31">
      <pivotArea outline="0" collapsedLevelsAreSubtotals="1" fieldPosition="0">
        <references count="1">
          <reference field="4294967294" count="3" selected="0">
            <x v="1"/>
            <x v="2"/>
            <x v="3"/>
          </reference>
        </references>
      </pivotArea>
    </format>
    <format dxfId="30">
      <pivotArea outline="0" collapsedLevelsAreSubtotals="1" fieldPosition="0"/>
    </format>
    <format dxfId="29">
      <pivotArea outline="0" collapsedLevelsAreSubtotals="1" fieldPosition="0"/>
    </format>
    <format dxfId="28">
      <pivotArea outline="0" collapsedLevelsAreSubtotals="1" fieldPosition="0">
        <references count="1">
          <reference field="4294967294" count="1" selected="0">
            <x v="1"/>
          </reference>
        </references>
      </pivotArea>
    </format>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0"/>
          </reference>
        </references>
      </pivotArea>
    </format>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0"/>
          </reference>
        </references>
      </pivotArea>
    </format>
    <format dxfId="2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5">
  <location ref="N3:O7" firstHeaderRow="1" firstDataRow="1" firstDataCol="1"/>
  <pivotFields count="18">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12"/>
  </rowFields>
  <rowItems count="4">
    <i>
      <x/>
    </i>
    <i>
      <x v="1"/>
    </i>
    <i>
      <x v="2"/>
    </i>
    <i t="grand">
      <x/>
    </i>
  </rowItems>
  <colItems count="1">
    <i/>
  </colItems>
  <dataFields count="1">
    <dataField name="Sum of Total Sales" fld="9" baseField="0" baseItem="0" numFmtId="168"/>
  </dataFields>
  <formats count="1">
    <format dxfId="32">
      <pivotArea outline="0" collapsedLevelsAreSubtotals="1" fieldPosition="0"/>
    </format>
  </formats>
  <chartFormats count="20">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2"/>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2">
          <reference field="4294967294" count="1" selected="0">
            <x v="0"/>
          </reference>
          <reference field="12" count="1" selected="0">
            <x v="1"/>
          </reference>
        </references>
      </pivotArea>
    </chartFormat>
    <chartFormat chart="10" format="5">
      <pivotArea type="data" outline="0" fieldPosition="0">
        <references count="2">
          <reference field="4294967294" count="1" selected="0">
            <x v="0"/>
          </reference>
          <reference field="12" count="1" selected="0">
            <x v="2"/>
          </reference>
        </references>
      </pivotArea>
    </chartFormat>
    <chartFormat chart="30" format="21" series="1">
      <pivotArea type="data" outline="0" fieldPosition="0">
        <references count="1">
          <reference field="4294967294" count="1" selected="0">
            <x v="0"/>
          </reference>
        </references>
      </pivotArea>
    </chartFormat>
    <chartFormat chart="30" format="22">
      <pivotArea type="data" outline="0" fieldPosition="0">
        <references count="2">
          <reference field="4294967294" count="1" selected="0">
            <x v="0"/>
          </reference>
          <reference field="12" count="1" selected="0">
            <x v="0"/>
          </reference>
        </references>
      </pivotArea>
    </chartFormat>
    <chartFormat chart="30" format="23">
      <pivotArea type="data" outline="0" fieldPosition="0">
        <references count="2">
          <reference field="4294967294" count="1" selected="0">
            <x v="0"/>
          </reference>
          <reference field="12" count="1" selected="0">
            <x v="1"/>
          </reference>
        </references>
      </pivotArea>
    </chartFormat>
    <chartFormat chart="30" format="24">
      <pivotArea type="data" outline="0" fieldPosition="0">
        <references count="2">
          <reference field="4294967294" count="1" selected="0">
            <x v="0"/>
          </reference>
          <reference field="12" count="1" selected="0">
            <x v="2"/>
          </reference>
        </references>
      </pivotArea>
    </chartFormat>
    <chartFormat chart="32" format="29" series="1">
      <pivotArea type="data" outline="0" fieldPosition="0">
        <references count="1">
          <reference field="4294967294" count="1" selected="0">
            <x v="0"/>
          </reference>
        </references>
      </pivotArea>
    </chartFormat>
    <chartFormat chart="32" format="30">
      <pivotArea type="data" outline="0" fieldPosition="0">
        <references count="2">
          <reference field="4294967294" count="1" selected="0">
            <x v="0"/>
          </reference>
          <reference field="12" count="1" selected="0">
            <x v="0"/>
          </reference>
        </references>
      </pivotArea>
    </chartFormat>
    <chartFormat chart="32" format="31">
      <pivotArea type="data" outline="0" fieldPosition="0">
        <references count="2">
          <reference field="4294967294" count="1" selected="0">
            <x v="0"/>
          </reference>
          <reference field="12" count="1" selected="0">
            <x v="1"/>
          </reference>
        </references>
      </pivotArea>
    </chartFormat>
    <chartFormat chart="32" format="32">
      <pivotArea type="data" outline="0" fieldPosition="0">
        <references count="2">
          <reference field="4294967294" count="1" selected="0">
            <x v="0"/>
          </reference>
          <reference field="12" count="1" selected="0">
            <x v="2"/>
          </reference>
        </references>
      </pivotArea>
    </chartFormat>
    <chartFormat chart="34" format="29" series="1">
      <pivotArea type="data" outline="0" fieldPosition="0">
        <references count="1">
          <reference field="4294967294" count="1" selected="0">
            <x v="0"/>
          </reference>
        </references>
      </pivotArea>
    </chartFormat>
    <chartFormat chart="34" format="30">
      <pivotArea type="data" outline="0" fieldPosition="0">
        <references count="2">
          <reference field="4294967294" count="1" selected="0">
            <x v="0"/>
          </reference>
          <reference field="12" count="1" selected="0">
            <x v="0"/>
          </reference>
        </references>
      </pivotArea>
    </chartFormat>
    <chartFormat chart="34" format="31">
      <pivotArea type="data" outline="0" fieldPosition="0">
        <references count="2">
          <reference field="4294967294" count="1" selected="0">
            <x v="0"/>
          </reference>
          <reference field="12" count="1" selected="0">
            <x v="1"/>
          </reference>
        </references>
      </pivotArea>
    </chartFormat>
    <chartFormat chart="34" format="3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Q3:S10" firstHeaderRow="0" firstDataRow="1" firstDataCol="1"/>
  <pivotFields count="18">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6"/>
  </rowFields>
  <rowItems count="7">
    <i>
      <x/>
    </i>
    <i>
      <x v="1"/>
    </i>
    <i>
      <x v="2"/>
    </i>
    <i>
      <x v="3"/>
    </i>
    <i>
      <x v="4"/>
    </i>
    <i>
      <x v="5"/>
    </i>
    <i t="grand">
      <x/>
    </i>
  </rowItems>
  <colFields count="1">
    <field x="-2"/>
  </colFields>
  <colItems count="2">
    <i>
      <x/>
    </i>
    <i i="1">
      <x v="1"/>
    </i>
  </colItems>
  <dataFields count="2">
    <dataField name="Revenue" fld="9" baseField="0" baseItem="0"/>
    <dataField name="Profit" fld="10" baseField="0" baseItem="0"/>
  </dataFields>
  <formats count="1">
    <format dxfId="33">
      <pivotArea outline="0" collapsedLevelsAreSubtotals="1" fieldPosition="0"/>
    </format>
  </formats>
  <chartFormats count="2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35" series="1">
      <pivotArea type="data" outline="0" fieldPosition="0">
        <references count="1">
          <reference field="4294967294" count="1" selected="0">
            <x v="0"/>
          </reference>
        </references>
      </pivotArea>
    </chartFormat>
    <chartFormat chart="8" format="36" series="1">
      <pivotArea type="data" outline="0" fieldPosition="0">
        <references count="1">
          <reference field="4294967294" count="1" selected="0">
            <x v="1"/>
          </reference>
        </references>
      </pivotArea>
    </chartFormat>
    <chartFormat chart="8" format="37">
      <pivotArea type="data" outline="0" fieldPosition="0">
        <references count="2">
          <reference field="4294967294" count="1" selected="0">
            <x v="0"/>
          </reference>
          <reference field="6" count="1" selected="0">
            <x v="2"/>
          </reference>
        </references>
      </pivotArea>
    </chartFormat>
    <chartFormat chart="8" format="38">
      <pivotArea type="data" outline="0" fieldPosition="0">
        <references count="2">
          <reference field="4294967294" count="1" selected="0">
            <x v="0"/>
          </reference>
          <reference field="6" count="1" selected="0">
            <x v="3"/>
          </reference>
        </references>
      </pivotArea>
    </chartFormat>
    <chartFormat chart="8" format="39">
      <pivotArea type="data" outline="0" fieldPosition="0">
        <references count="2">
          <reference field="4294967294" count="1" selected="0">
            <x v="1"/>
          </reference>
          <reference field="6" count="1" selected="0">
            <x v="3"/>
          </reference>
        </references>
      </pivotArea>
    </chartFormat>
    <chartFormat chart="8" format="40">
      <pivotArea type="data" outline="0" fieldPosition="0">
        <references count="2">
          <reference field="4294967294" count="1" selected="0">
            <x v="1"/>
          </reference>
          <reference field="6" count="1" selected="0">
            <x v="2"/>
          </reference>
        </references>
      </pivotArea>
    </chartFormat>
    <chartFormat chart="8" format="41">
      <pivotArea type="data" outline="0" fieldPosition="0">
        <references count="2">
          <reference field="4294967294" count="1" selected="0">
            <x v="1"/>
          </reference>
          <reference field="6" count="1" selected="0">
            <x v="1"/>
          </reference>
        </references>
      </pivotArea>
    </chartFormat>
    <chartFormat chart="8" format="42">
      <pivotArea type="data" outline="0" fieldPosition="0">
        <references count="2">
          <reference field="4294967294" count="1" selected="0">
            <x v="1"/>
          </reference>
          <reference field="6" count="1" selected="0">
            <x v="0"/>
          </reference>
        </references>
      </pivotArea>
    </chartFormat>
    <chartFormat chart="8" format="43">
      <pivotArea type="data" outline="0" fieldPosition="0">
        <references count="2">
          <reference field="4294967294" count="1" selected="0">
            <x v="1"/>
          </reference>
          <reference field="6" count="1" selected="0">
            <x v="5"/>
          </reference>
        </references>
      </pivotArea>
    </chartFormat>
    <chartFormat chart="8" format="44">
      <pivotArea type="data" outline="0" fieldPosition="0">
        <references count="2">
          <reference field="4294967294" count="1" selected="0">
            <x v="1"/>
          </reference>
          <reference field="6" count="1" selected="0">
            <x v="4"/>
          </reference>
        </references>
      </pivotArea>
    </chartFormat>
    <chartFormat chart="8" format="45">
      <pivotArea type="data" outline="0" fieldPosition="0">
        <references count="2">
          <reference field="4294967294" count="1" selected="0">
            <x v="0"/>
          </reference>
          <reference field="6" count="1" selected="0">
            <x v="0"/>
          </reference>
        </references>
      </pivotArea>
    </chartFormat>
    <chartFormat chart="8" format="46">
      <pivotArea type="data" outline="0" fieldPosition="0">
        <references count="2">
          <reference field="4294967294" count="1" selected="0">
            <x v="0"/>
          </reference>
          <reference field="6" count="1" selected="0">
            <x v="1"/>
          </reference>
        </references>
      </pivotArea>
    </chartFormat>
    <chartFormat chart="8" format="47">
      <pivotArea type="data" outline="0" fieldPosition="0">
        <references count="2">
          <reference field="4294967294" count="1" selected="0">
            <x v="0"/>
          </reference>
          <reference field="6" count="1" selected="0">
            <x v="4"/>
          </reference>
        </references>
      </pivotArea>
    </chartFormat>
    <chartFormat chart="8" format="48">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line bar prof margin"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5">
  <location ref="J3:L30" firstHeaderRow="0"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ataField="1"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Units" fld="8" baseField="0" baseItem="0"/>
    <dataField name="Profit margin" fld="16" baseField="15" baseItem="1" numFmtId="9"/>
  </dataFields>
  <formats count="3">
    <format dxfId="36">
      <pivotArea outline="0" collapsedLevelsAreSubtotals="1" fieldPosition="0">
        <references count="1">
          <reference field="4294967294" count="1" selected="0">
            <x v="1"/>
          </reference>
        </references>
      </pivotArea>
    </format>
    <format dxfId="35">
      <pivotArea outline="0" collapsedLevelsAreSubtotals="1" fieldPosition="0">
        <references count="1">
          <reference field="4294967294" count="1" selected="0">
            <x v="1"/>
          </reference>
        </references>
      </pivotArea>
    </format>
    <format dxfId="34">
      <pivotArea outline="0" collapsedLevelsAreSubtotals="1" fieldPosition="0">
        <references count="1">
          <reference field="4294967294" count="1" selected="0">
            <x v="1"/>
          </reference>
        </references>
      </pivotArea>
    </format>
  </format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U3:V54" firstHeaderRow="1" firstDataRow="1" firstDataCol="1"/>
  <pivotFields count="18">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Revenue" fld="9" baseField="0" baseItem="0" numFmtId="168"/>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X3:Y10" firstHeaderRow="1" firstDataRow="1" firstDataCol="1"/>
  <pivotFields count="18">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dataFields count="1">
    <dataField name="Revenue" fld="9" baseField="0" baseItem="0" numFmtId="168"/>
  </data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43E355-2E46-488A-B103-68ACF21B1044}"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Q4:X32"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2"/>
        <item x="3"/>
        <item x="5"/>
        <item x="0"/>
        <item x="1"/>
        <item x="4"/>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6"/>
  </colFields>
  <colItems count="7">
    <i>
      <x/>
    </i>
    <i>
      <x v="1"/>
    </i>
    <i>
      <x v="2"/>
    </i>
    <i>
      <x v="3"/>
    </i>
    <i>
      <x v="4"/>
    </i>
    <i>
      <x v="5"/>
    </i>
    <i t="grand">
      <x/>
    </i>
  </colItems>
  <dataFields count="1">
    <dataField name="Sum of Total Sales" fld="9" baseField="0" baseItem="0"/>
  </dataFields>
  <conditionalFormats count="1">
    <conditionalFormat type="all" priority="1">
      <pivotAreas count="3">
        <pivotArea type="data" grandCol="1" collapsedLevelsAreSubtotals="1" fieldPosition="0">
          <references count="3">
            <reference field="4294967294" count="1" selected="0">
              <x v="0"/>
            </reference>
            <reference field="2" count="12">
              <x v="1"/>
              <x v="2"/>
              <x v="3"/>
              <x v="4"/>
              <x v="5"/>
              <x v="6"/>
              <x v="7"/>
              <x v="8"/>
              <x v="9"/>
              <x v="10"/>
              <x v="11"/>
              <x v="12"/>
            </reference>
            <reference field="15" count="1" selected="0">
              <x v="1"/>
            </reference>
          </references>
        </pivotArea>
        <pivotArea type="data" grandCol="1" collapsedLevelsAreSubtotals="1" fieldPosition="0">
          <references count="2">
            <reference field="4294967294" count="1" selected="0">
              <x v="0"/>
            </reference>
            <reference field="15" count="1">
              <x v="2"/>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15" count="1" selected="0">
              <x v="2"/>
            </reference>
          </references>
        </pivotArea>
      </pivotAreas>
    </conditionalFormat>
  </conditionalFormats>
  <chartFormats count="18">
    <chartFormat chart="5" format="12" series="1">
      <pivotArea type="data" outline="0" fieldPosition="0">
        <references count="2">
          <reference field="4294967294" count="1" selected="0">
            <x v="0"/>
          </reference>
          <reference field="6" count="1" selected="0">
            <x v="5"/>
          </reference>
        </references>
      </pivotArea>
    </chartFormat>
    <chartFormat chart="5" format="13" series="1">
      <pivotArea type="data" outline="0" fieldPosition="0">
        <references count="2">
          <reference field="4294967294" count="1" selected="0">
            <x v="0"/>
          </reference>
          <reference field="6" count="1" selected="0">
            <x v="4"/>
          </reference>
        </references>
      </pivotArea>
    </chartFormat>
    <chartFormat chart="5" format="14" series="1">
      <pivotArea type="data" outline="0" fieldPosition="0">
        <references count="2">
          <reference field="4294967294" count="1" selected="0">
            <x v="0"/>
          </reference>
          <reference field="6" count="1" selected="0">
            <x v="3"/>
          </reference>
        </references>
      </pivotArea>
    </chartFormat>
    <chartFormat chart="5" format="15" series="1">
      <pivotArea type="data" outline="0" fieldPosition="0">
        <references count="2">
          <reference field="4294967294" count="1" selected="0">
            <x v="0"/>
          </reference>
          <reference field="6" count="1" selected="0">
            <x v="2"/>
          </reference>
        </references>
      </pivotArea>
    </chartFormat>
    <chartFormat chart="5" format="16" series="1">
      <pivotArea type="data" outline="0" fieldPosition="0">
        <references count="2">
          <reference field="4294967294" count="1" selected="0">
            <x v="0"/>
          </reference>
          <reference field="6" count="1" selected="0">
            <x v="1"/>
          </reference>
        </references>
      </pivotArea>
    </chartFormat>
    <chartFormat chart="5" format="17" series="1">
      <pivotArea type="data" outline="0" fieldPosition="0">
        <references count="2">
          <reference field="4294967294" count="1" selected="0">
            <x v="0"/>
          </reference>
          <reference field="6" count="1" selected="0">
            <x v="0"/>
          </reference>
        </references>
      </pivotArea>
    </chartFormat>
    <chartFormat chart="7" format="24" series="1">
      <pivotArea type="data" outline="0" fieldPosition="0">
        <references count="2">
          <reference field="4294967294" count="1" selected="0">
            <x v="0"/>
          </reference>
          <reference field="6" count="1" selected="0">
            <x v="0"/>
          </reference>
        </references>
      </pivotArea>
    </chartFormat>
    <chartFormat chart="7" format="25" series="1">
      <pivotArea type="data" outline="0" fieldPosition="0">
        <references count="2">
          <reference field="4294967294" count="1" selected="0">
            <x v="0"/>
          </reference>
          <reference field="6" count="1" selected="0">
            <x v="1"/>
          </reference>
        </references>
      </pivotArea>
    </chartFormat>
    <chartFormat chart="7" format="26" series="1">
      <pivotArea type="data" outline="0" fieldPosition="0">
        <references count="2">
          <reference field="4294967294" count="1" selected="0">
            <x v="0"/>
          </reference>
          <reference field="6" count="1" selected="0">
            <x v="2"/>
          </reference>
        </references>
      </pivotArea>
    </chartFormat>
    <chartFormat chart="7" format="27" series="1">
      <pivotArea type="data" outline="0" fieldPosition="0">
        <references count="2">
          <reference field="4294967294" count="1" selected="0">
            <x v="0"/>
          </reference>
          <reference field="6" count="1" selected="0">
            <x v="3"/>
          </reference>
        </references>
      </pivotArea>
    </chartFormat>
    <chartFormat chart="7" format="28" series="1">
      <pivotArea type="data" outline="0" fieldPosition="0">
        <references count="2">
          <reference field="4294967294" count="1" selected="0">
            <x v="0"/>
          </reference>
          <reference field="6" count="1" selected="0">
            <x v="4"/>
          </reference>
        </references>
      </pivotArea>
    </chartFormat>
    <chartFormat chart="7" format="29" series="1">
      <pivotArea type="data" outline="0" fieldPosition="0">
        <references count="2">
          <reference field="4294967294" count="1" selected="0">
            <x v="0"/>
          </reference>
          <reference field="6" count="1" selected="0">
            <x v="5"/>
          </reference>
        </references>
      </pivotArea>
    </chartFormat>
    <chartFormat chart="9" format="24" series="1">
      <pivotArea type="data" outline="0" fieldPosition="0">
        <references count="2">
          <reference field="4294967294" count="1" selected="0">
            <x v="0"/>
          </reference>
          <reference field="6" count="1" selected="0">
            <x v="0"/>
          </reference>
        </references>
      </pivotArea>
    </chartFormat>
    <chartFormat chart="9" format="25" series="1">
      <pivotArea type="data" outline="0" fieldPosition="0">
        <references count="2">
          <reference field="4294967294" count="1" selected="0">
            <x v="0"/>
          </reference>
          <reference field="6" count="1" selected="0">
            <x v="1"/>
          </reference>
        </references>
      </pivotArea>
    </chartFormat>
    <chartFormat chart="9" format="26" series="1">
      <pivotArea type="data" outline="0" fieldPosition="0">
        <references count="2">
          <reference field="4294967294" count="1" selected="0">
            <x v="0"/>
          </reference>
          <reference field="6" count="1" selected="0">
            <x v="2"/>
          </reference>
        </references>
      </pivotArea>
    </chartFormat>
    <chartFormat chart="9" format="27" series="1">
      <pivotArea type="data" outline="0" fieldPosition="0">
        <references count="2">
          <reference field="4294967294" count="1" selected="0">
            <x v="0"/>
          </reference>
          <reference field="6" count="1" selected="0">
            <x v="3"/>
          </reference>
        </references>
      </pivotArea>
    </chartFormat>
    <chartFormat chart="9" format="28" series="1">
      <pivotArea type="data" outline="0" fieldPosition="0">
        <references count="2">
          <reference field="4294967294" count="1" selected="0">
            <x v="0"/>
          </reference>
          <reference field="6" count="1" selected="0">
            <x v="4"/>
          </reference>
        </references>
      </pivotArea>
    </chartFormat>
    <chartFormat chart="9" format="29"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5E7F45-5998-4954-9A61-FFE278B55463}" name="PivotTable2" cacheId="0" applyNumberFormats="0" applyBorderFormats="0" applyFontFormats="0" applyPatternFormats="0" applyAlignmentFormats="0" applyWidthHeightFormats="1" dataCaption="Values" updatedVersion="7" minRefreshableVersion="3" useAutoFormatting="1" colGrandTotals="0" itemPrintTitles="1" createdVersion="6" indent="0" outline="1" outlineData="1" multipleFieldFilters="0" chartFormat="10">
  <location ref="A23:D51"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Col"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12"/>
  </colFields>
  <colItems count="3">
    <i>
      <x/>
    </i>
    <i>
      <x v="1"/>
    </i>
    <i>
      <x v="2"/>
    </i>
  </colItems>
  <dataFields count="1">
    <dataField name="Sum of Total Sales" fld="9" showDataAs="percentOfRow" baseField="2" baseItem="4" numFmtId="10"/>
  </dataFields>
  <formats count="2">
    <format dxfId="1">
      <pivotArea collapsedLevelsAreSubtotals="1" fieldPosition="0">
        <references count="2">
          <reference field="2" count="12">
            <x v="1"/>
            <x v="2"/>
            <x v="3"/>
            <x v="4"/>
            <x v="5"/>
            <x v="6"/>
            <x v="7"/>
            <x v="8"/>
            <x v="9"/>
            <x v="10"/>
            <x v="11"/>
            <x v="12"/>
          </reference>
          <reference field="15" count="1" selected="0">
            <x v="1"/>
          </reference>
        </references>
      </pivotArea>
    </format>
    <format dxfId="0">
      <pivotArea collapsedLevelsAreSubtotals="1" fieldPosition="0">
        <references count="1">
          <reference field="15" count="1">
            <x v="2"/>
          </reference>
        </references>
      </pivotArea>
    </format>
  </formats>
  <chartFormats count="9">
    <chartFormat chart="5" format="12" series="1">
      <pivotArea type="data" outline="0" fieldPosition="0">
        <references count="2">
          <reference field="4294967294" count="1" selected="0">
            <x v="0"/>
          </reference>
          <reference field="12" count="1" selected="0">
            <x v="0"/>
          </reference>
        </references>
      </pivotArea>
    </chartFormat>
    <chartFormat chart="5" format="13" series="1">
      <pivotArea type="data" outline="0" fieldPosition="0">
        <references count="2">
          <reference field="4294967294" count="1" selected="0">
            <x v="0"/>
          </reference>
          <reference field="12" count="1" selected="0">
            <x v="1"/>
          </reference>
        </references>
      </pivotArea>
    </chartFormat>
    <chartFormat chart="5" format="14" series="1">
      <pivotArea type="data" outline="0" fieldPosition="0">
        <references count="2">
          <reference field="4294967294" count="1" selected="0">
            <x v="0"/>
          </reference>
          <reference field="12" count="1" selected="0">
            <x v="2"/>
          </reference>
        </references>
      </pivotArea>
    </chartFormat>
    <chartFormat chart="7" format="18" series="1">
      <pivotArea type="data" outline="0" fieldPosition="0">
        <references count="2">
          <reference field="4294967294" count="1" selected="0">
            <x v="0"/>
          </reference>
          <reference field="12" count="1" selected="0">
            <x v="0"/>
          </reference>
        </references>
      </pivotArea>
    </chartFormat>
    <chartFormat chart="7" format="19" series="1">
      <pivotArea type="data" outline="0" fieldPosition="0">
        <references count="2">
          <reference field="4294967294" count="1" selected="0">
            <x v="0"/>
          </reference>
          <reference field="12" count="1" selected="0">
            <x v="1"/>
          </reference>
        </references>
      </pivotArea>
    </chartFormat>
    <chartFormat chart="7" format="20" series="1">
      <pivotArea type="data" outline="0" fieldPosition="0">
        <references count="2">
          <reference field="4294967294" count="1" selected="0">
            <x v="0"/>
          </reference>
          <reference field="12" count="1" selected="0">
            <x v="2"/>
          </reference>
        </references>
      </pivotArea>
    </chartFormat>
    <chartFormat chart="9" format="18" series="1">
      <pivotArea type="data" outline="0" fieldPosition="0">
        <references count="2">
          <reference field="4294967294" count="1" selected="0">
            <x v="0"/>
          </reference>
          <reference field="12" count="1" selected="0">
            <x v="0"/>
          </reference>
        </references>
      </pivotArea>
    </chartFormat>
    <chartFormat chart="9" format="19" series="1">
      <pivotArea type="data" outline="0" fieldPosition="0">
        <references count="2">
          <reference field="4294967294" count="1" selected="0">
            <x v="0"/>
          </reference>
          <reference field="12" count="1" selected="0">
            <x v="1"/>
          </reference>
        </references>
      </pivotArea>
    </chartFormat>
    <chartFormat chart="9" format="20"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2479AC-75B7-4CE4-A6A4-8F88B7FD40CB}"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Products">
  <location ref="A3:E10" firstHeaderRow="0" firstDataRow="1" firstDataCol="1"/>
  <pivotFields count="18">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ataField="1" dragToRow="0" dragToCol="0" dragToPage="0" showAll="0" defaultSubtotal="0"/>
    <pivotField dataField="1" dragToRow="0" dragToCol="0" dragToPage="0" showAll="0" defaultSubtotal="0"/>
  </pivotFields>
  <rowFields count="1">
    <field x="6"/>
  </rowFields>
  <rowItems count="7">
    <i>
      <x/>
    </i>
    <i>
      <x v="1"/>
    </i>
    <i>
      <x v="2"/>
    </i>
    <i>
      <x v="3"/>
    </i>
    <i>
      <x v="4"/>
    </i>
    <i>
      <x v="5"/>
    </i>
    <i t="grand">
      <x/>
    </i>
  </rowItems>
  <colFields count="1">
    <field x="-2"/>
  </colFields>
  <colItems count="4">
    <i>
      <x/>
    </i>
    <i i="1">
      <x v="1"/>
    </i>
    <i i="2">
      <x v="2"/>
    </i>
    <i i="3">
      <x v="3"/>
    </i>
  </colItems>
  <dataFields count="4">
    <dataField name="Units sold 2" fld="8" baseField="0" baseItem="0"/>
    <dataField name="Revenue" fld="9" baseField="0" baseItem="0"/>
    <dataField name="Margin" fld="16" baseField="0" baseItem="0" numFmtId="9"/>
    <dataField name="Average profit" fld="17" baseField="0" baseItem="0"/>
  </dataFields>
  <formats count="10">
    <format dxfId="11">
      <pivotArea field="6" grandRow="1" outline="0" collapsedLevelsAreSubtotals="1" axis="axisRow" fieldPosition="0">
        <references count="1">
          <reference field="4294967294" count="1" selected="0">
            <x v="0"/>
          </reference>
        </references>
      </pivotArea>
    </format>
    <format dxfId="10">
      <pivotArea field="6" grandRow="1" outline="0" collapsedLevelsAreSubtotals="1" axis="axisRow" fieldPosition="0">
        <references count="1">
          <reference field="4294967294" count="1" selected="0">
            <x v="1"/>
          </reference>
        </references>
      </pivotArea>
    </format>
    <format dxfId="9">
      <pivotArea outline="0" collapsedLevelsAreSubtotals="1" fieldPosition="0">
        <references count="1">
          <reference field="4294967294" count="1" selected="0">
            <x v="2"/>
          </reference>
        </references>
      </pivotArea>
    </format>
    <format dxfId="8">
      <pivotArea field="6" grandRow="1" outline="0" collapsedLevelsAreSubtotals="1" axis="axisRow" fieldPosition="0">
        <references count="1">
          <reference field="4294967294" count="1" selected="0">
            <x v="3"/>
          </reference>
        </references>
      </pivotArea>
    </format>
    <format dxfId="7">
      <pivotArea collapsedLevelsAreSubtotals="1" fieldPosition="0">
        <references count="1">
          <reference field="6" count="0"/>
        </references>
      </pivotArea>
    </format>
    <format dxfId="6">
      <pivotArea collapsedLevelsAreSubtotals="1" fieldPosition="0">
        <references count="2">
          <reference field="4294967294" count="1" selected="0">
            <x v="1"/>
          </reference>
          <reference field="6" count="0"/>
        </references>
      </pivotArea>
    </format>
    <format dxfId="5">
      <pivotArea collapsedLevelsAreSubtotals="1" fieldPosition="0">
        <references count="2">
          <reference field="4294967294" count="1" selected="0">
            <x v="0"/>
          </reference>
          <reference field="6" count="0"/>
        </references>
      </pivotArea>
    </format>
    <format dxfId="4">
      <pivotArea collapsedLevelsAreSubtotals="1" fieldPosition="0">
        <references count="2">
          <reference field="4294967294" count="1" selected="0">
            <x v="3"/>
          </reference>
          <reference field="6" count="1">
            <x v="0"/>
          </reference>
        </references>
      </pivotArea>
    </format>
    <format dxfId="3">
      <pivotArea collapsedLevelsAreSubtotals="1" fieldPosition="0">
        <references count="2">
          <reference field="4294967294" count="1" selected="0">
            <x v="0"/>
          </reference>
          <reference field="6" count="0"/>
        </references>
      </pivotArea>
    </format>
    <format dxfId="2">
      <pivotArea collapsedLevelsAreSubtotals="1" fieldPosition="0">
        <references count="2">
          <reference field="4294967294" count="1" selected="0">
            <x v="3"/>
          </reference>
          <reference field="6" count="5">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575105-EE5E-4028-BABF-87BBAE9714CE}" sourceName="Region">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333FF73-E0C2-4C6D-89AD-CE48A296442D}" sourceName="Sales Method">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BE94132-8E17-46E8-971B-F232455CB50E}" sourceName="Years">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5">
        <i x="1" s="1"/>
        <i x="2" s="1"/>
        <i x="0" nd="1"/>
        <i x="4" nd="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CB4A08C-7D86-4614-8A60-75A5DAF0F126}" sourceName="Product">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8EED075-E673-44F2-B19D-1407255C292B}" cache="Slicer_Region" caption="Region" style="Addidas Style" rowHeight="162000"/>
  <slicer name="Sales Method" xr10:uid="{F162B373-554E-4989-99F1-28C481DB8D89}" cache="Slicer_Sales_Method" caption="Sales Method" columnCount="3" showCaption="0" style="Addidas Style 2" rowHeight="144000"/>
  <slicer name="Years" xr10:uid="{0EF9F802-5C37-40A3-88BD-C95070934C28}" cache="Slicer_Years" caption="Years" columnCount="2" showCaption="0" style="Addidas Style 2" rowHeight="144000"/>
  <slicer name="Product 2" xr10:uid="{A41DCBFE-AF6D-42C3-A6F5-5DD75AAF8EC3}" cache="Slicer_Product" caption="Product" style="Addidas Style" rowHeight="16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E74F803-F260-4FDC-AA99-1F11DDFAD440}" cache="Slicer_Region" caption="Region" style="Addidas Style" rowHeight="162000"/>
  <slicer name="Sales Method 2" xr10:uid="{A88196F1-1DC4-4E81-81B8-91B8AED8DB31}" cache="Slicer_Sales_Method" caption="Sales Method" columnCount="3" showCaption="0" style="Addidas Style 2" rowHeight="144000"/>
  <slicer name="Years 2" xr10:uid="{C1962F64-14C4-4E0B-A9EE-A70876EF7E44}" cache="Slicer_Years" caption="Years" columnCount="2" showCaption="0" style="Addidas Style 2" rowHeight="144000"/>
  <slicer name="Product 3" xr10:uid="{E39C927F-BD57-4082-9897-CB4CF237A106}" cache="Slicer_Product" caption="Product" style="Addidas Style" rowHeight="16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d" displayName="ad" ref="B5:N9653" totalsRowShown="0" headerRowDxfId="53" dataDxfId="52">
  <autoFilter ref="B5:N9653" xr:uid="{00000000-0009-0000-0100-000001000000}"/>
  <tableColumns count="13">
    <tableColumn id="1" xr3:uid="{00000000-0010-0000-0000-000001000000}" name="Retailer" dataDxfId="51"/>
    <tableColumn id="2" xr3:uid="{00000000-0010-0000-0000-000002000000}" name="Retailer ID" dataDxfId="50"/>
    <tableColumn id="3" xr3:uid="{00000000-0010-0000-0000-000003000000}" name="Invoice Date" dataDxfId="49"/>
    <tableColumn id="4" xr3:uid="{00000000-0010-0000-0000-000004000000}" name="Region" dataDxfId="48"/>
    <tableColumn id="5" xr3:uid="{00000000-0010-0000-0000-000005000000}" name="State" dataDxfId="47"/>
    <tableColumn id="6" xr3:uid="{00000000-0010-0000-0000-000006000000}" name="City" dataDxfId="46"/>
    <tableColumn id="7" xr3:uid="{00000000-0010-0000-0000-000007000000}" name="Product" dataDxfId="45"/>
    <tableColumn id="8" xr3:uid="{00000000-0010-0000-0000-000008000000}" name="Price per Unit" dataDxfId="44"/>
    <tableColumn id="9" xr3:uid="{00000000-0010-0000-0000-000009000000}" name="Units Sold" dataDxfId="43"/>
    <tableColumn id="10" xr3:uid="{00000000-0010-0000-0000-00000A000000}" name="Total Sales" dataDxfId="42"/>
    <tableColumn id="11" xr3:uid="{00000000-0010-0000-0000-00000B000000}" name="Operating Profit" dataDxfId="41"/>
    <tableColumn id="12" xr3:uid="{00000000-0010-0000-0000-00000C000000}" name="Operating Margin" dataDxfId="40"/>
    <tableColumn id="13" xr3:uid="{00000000-0010-0000-0000-00000D000000}" name="Sales Method" dataDxfId="39"/>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workbookViewId="0">
      <selection activeCell="O6" sqref="O6"/>
    </sheetView>
  </sheetViews>
  <sheetFormatPr defaultColWidth="14.44140625" defaultRowHeight="15" customHeight="1"/>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5" ht="6.75" customHeight="1"/>
    <row r="2" spans="2:15" ht="14.25" customHeight="1">
      <c r="C2" s="39" t="s">
        <v>0</v>
      </c>
      <c r="D2" s="40"/>
      <c r="E2" s="40"/>
      <c r="F2" s="40"/>
      <c r="G2" s="40"/>
    </row>
    <row r="3" spans="2:15" ht="17.25" customHeight="1">
      <c r="B3" s="1"/>
      <c r="C3" s="41"/>
      <c r="D3" s="41"/>
      <c r="E3" s="41"/>
      <c r="F3" s="41"/>
      <c r="G3" s="41"/>
      <c r="H3" s="2"/>
      <c r="I3" s="2"/>
      <c r="J3" s="2"/>
      <c r="K3" s="2"/>
      <c r="L3" s="2"/>
      <c r="M3" s="2"/>
      <c r="N3" s="2"/>
    </row>
    <row r="4" spans="2:15" ht="14.25" customHeight="1"/>
    <row r="5" spans="2:15" ht="14.25" customHeight="1">
      <c r="B5" s="3" t="s">
        <v>1</v>
      </c>
      <c r="C5" s="3" t="s">
        <v>2</v>
      </c>
      <c r="D5" s="3" t="s">
        <v>3</v>
      </c>
      <c r="E5" s="3" t="s">
        <v>4</v>
      </c>
      <c r="F5" s="3" t="s">
        <v>5</v>
      </c>
      <c r="G5" s="3" t="s">
        <v>6</v>
      </c>
      <c r="H5" s="3" t="s">
        <v>7</v>
      </c>
      <c r="I5" s="3" t="s">
        <v>8</v>
      </c>
      <c r="J5" s="3" t="s">
        <v>9</v>
      </c>
      <c r="K5" s="3" t="s">
        <v>10</v>
      </c>
      <c r="L5" s="3" t="s">
        <v>11</v>
      </c>
      <c r="M5" s="3" t="s">
        <v>12</v>
      </c>
      <c r="N5" s="3" t="s">
        <v>13</v>
      </c>
    </row>
    <row r="6" spans="2:15" ht="14.25" customHeight="1">
      <c r="B6" s="4" t="s">
        <v>14</v>
      </c>
      <c r="C6" s="4">
        <v>1185732</v>
      </c>
      <c r="D6" s="5">
        <v>43831</v>
      </c>
      <c r="E6" s="4" t="s">
        <v>15</v>
      </c>
      <c r="F6" s="4" t="s">
        <v>16</v>
      </c>
      <c r="G6" s="4" t="s">
        <v>16</v>
      </c>
      <c r="H6" s="6" t="s">
        <v>17</v>
      </c>
      <c r="I6" s="7">
        <v>50</v>
      </c>
      <c r="J6" s="8">
        <v>1200</v>
      </c>
      <c r="K6" s="9">
        <v>600000</v>
      </c>
      <c r="L6" s="9">
        <v>300000</v>
      </c>
      <c r="M6" s="10">
        <v>0.5</v>
      </c>
      <c r="N6" s="4" t="s">
        <v>18</v>
      </c>
      <c r="O6" s="24">
        <f>ad[[#This Row],[Operating Profit]]/ad[[#This Row],[Units Sold]]</f>
        <v>250</v>
      </c>
    </row>
    <row r="7" spans="2:15"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5"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5"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5"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5"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5"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5"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5"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5"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5"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Y108"/>
  <sheetViews>
    <sheetView topLeftCell="D1" zoomScale="85" zoomScaleNormal="85" workbookViewId="0">
      <selection activeCell="N33" sqref="E33:N33"/>
    </sheetView>
  </sheetViews>
  <sheetFormatPr defaultRowHeight="14.4"/>
  <cols>
    <col min="1" max="1" width="13.33203125" bestFit="1" customWidth="1"/>
    <col min="2" max="2" width="11.77734375" bestFit="1" customWidth="1"/>
    <col min="3" max="4" width="12.44140625" bestFit="1" customWidth="1"/>
    <col min="6" max="6" width="13.44140625" bestFit="1" customWidth="1"/>
    <col min="7" max="8" width="12.44140625" bestFit="1" customWidth="1"/>
    <col min="10" max="10" width="13.44140625" bestFit="1" customWidth="1"/>
    <col min="11" max="11" width="8.21875" bestFit="1" customWidth="1"/>
    <col min="12" max="12" width="12.77734375" bestFit="1" customWidth="1"/>
    <col min="13" max="13" width="10" customWidth="1"/>
    <col min="14" max="14" width="13.44140625" customWidth="1"/>
    <col min="15" max="15" width="17.33203125" bestFit="1" customWidth="1"/>
    <col min="17" max="17" width="24.6640625" bestFit="1" customWidth="1"/>
    <col min="18" max="19" width="12.44140625" bestFit="1" customWidth="1"/>
    <col min="21" max="21" width="14.44140625" bestFit="1" customWidth="1"/>
    <col min="22" max="22" width="12.44140625" customWidth="1"/>
    <col min="24" max="24" width="13.44140625" bestFit="1" customWidth="1"/>
    <col min="25" max="25" width="12.44140625" bestFit="1" customWidth="1"/>
  </cols>
  <sheetData>
    <row r="2" spans="1:25">
      <c r="A2" s="12" t="s">
        <v>140</v>
      </c>
      <c r="F2" s="12" t="s">
        <v>141</v>
      </c>
      <c r="J2" s="12" t="s">
        <v>146</v>
      </c>
      <c r="N2" s="12" t="s">
        <v>166</v>
      </c>
      <c r="Q2" s="12" t="s">
        <v>167</v>
      </c>
      <c r="U2" s="12" t="s">
        <v>168</v>
      </c>
      <c r="X2" s="12" t="s">
        <v>168</v>
      </c>
    </row>
    <row r="3" spans="1:25">
      <c r="A3" t="s">
        <v>139</v>
      </c>
      <c r="B3" t="s">
        <v>138</v>
      </c>
      <c r="C3" t="s">
        <v>136</v>
      </c>
      <c r="D3" t="s">
        <v>137</v>
      </c>
      <c r="F3" s="13" t="s">
        <v>142</v>
      </c>
      <c r="G3" t="s">
        <v>160</v>
      </c>
      <c r="H3" t="s">
        <v>161</v>
      </c>
      <c r="J3" s="13" t="s">
        <v>142</v>
      </c>
      <c r="K3" t="s">
        <v>162</v>
      </c>
      <c r="L3" t="s">
        <v>163</v>
      </c>
      <c r="N3" s="13" t="s">
        <v>142</v>
      </c>
      <c r="O3" t="s">
        <v>135</v>
      </c>
      <c r="Q3" s="13" t="s">
        <v>142</v>
      </c>
      <c r="R3" t="s">
        <v>160</v>
      </c>
      <c r="S3" t="s">
        <v>161</v>
      </c>
      <c r="U3" s="13" t="s">
        <v>142</v>
      </c>
      <c r="V3" t="s">
        <v>160</v>
      </c>
      <c r="X3" s="13" t="s">
        <v>142</v>
      </c>
      <c r="Y3" t="s">
        <v>160</v>
      </c>
    </row>
    <row r="4" spans="1:25">
      <c r="A4" s="11">
        <v>899902125</v>
      </c>
      <c r="B4" s="19">
        <v>2478861</v>
      </c>
      <c r="C4" s="11">
        <v>332134761.44999886</v>
      </c>
      <c r="D4" s="11">
        <v>567767363.55000114</v>
      </c>
      <c r="F4" s="14" t="s">
        <v>144</v>
      </c>
      <c r="G4" s="11"/>
      <c r="H4" s="11"/>
      <c r="J4" s="14" t="s">
        <v>144</v>
      </c>
      <c r="L4" s="15"/>
      <c r="N4" s="14" t="s">
        <v>18</v>
      </c>
      <c r="O4" s="11">
        <v>356643750</v>
      </c>
      <c r="Q4" s="14" t="s">
        <v>22</v>
      </c>
      <c r="R4" s="11">
        <v>123728632</v>
      </c>
      <c r="S4" s="11">
        <v>44763030.330000028</v>
      </c>
      <c r="U4" s="14" t="s">
        <v>59</v>
      </c>
      <c r="V4" s="11">
        <v>17633424</v>
      </c>
      <c r="X4" s="14" t="s">
        <v>61</v>
      </c>
      <c r="Y4" s="11">
        <v>77698912</v>
      </c>
    </row>
    <row r="5" spans="1:25">
      <c r="A5" s="20">
        <f>GETPIVOTDATA("Total revenue",$A$3)/1000000</f>
        <v>899.90212499999996</v>
      </c>
      <c r="F5" s="18" t="s">
        <v>147</v>
      </c>
      <c r="G5" s="11">
        <v>16253746</v>
      </c>
      <c r="H5" s="11">
        <v>5830005.4100000001</v>
      </c>
      <c r="J5" s="18" t="s">
        <v>147</v>
      </c>
      <c r="K5">
        <v>48333</v>
      </c>
      <c r="L5" s="15">
        <v>0.35868687808951855</v>
      </c>
      <c r="N5" s="14" t="s">
        <v>83</v>
      </c>
      <c r="O5" s="11">
        <v>247672882</v>
      </c>
      <c r="Q5" s="14" t="s">
        <v>19</v>
      </c>
      <c r="R5" s="11">
        <v>153673680</v>
      </c>
      <c r="S5" s="11">
        <v>51846888.190000139</v>
      </c>
      <c r="U5" s="14" t="s">
        <v>64</v>
      </c>
      <c r="V5" s="11">
        <v>14753103</v>
      </c>
      <c r="X5" s="14" t="s">
        <v>14</v>
      </c>
      <c r="Y5" s="11">
        <v>220094720</v>
      </c>
    </row>
    <row r="6" spans="1:25">
      <c r="F6" s="18" t="s">
        <v>148</v>
      </c>
      <c r="G6" s="11">
        <v>14997988</v>
      </c>
      <c r="H6" s="11">
        <v>5207354.4400000004</v>
      </c>
      <c r="J6" s="18" t="s">
        <v>148</v>
      </c>
      <c r="K6">
        <v>37846</v>
      </c>
      <c r="L6" s="15">
        <v>0.34720353423405864</v>
      </c>
      <c r="N6" s="14" t="s">
        <v>24</v>
      </c>
      <c r="O6" s="11">
        <v>295585493</v>
      </c>
      <c r="Q6" s="14" t="s">
        <v>17</v>
      </c>
      <c r="R6" s="11">
        <v>208826244</v>
      </c>
      <c r="S6" s="11">
        <v>82802260.619999707</v>
      </c>
      <c r="U6" s="14" t="s">
        <v>86</v>
      </c>
      <c r="V6" s="11">
        <v>15782221</v>
      </c>
      <c r="X6" s="14" t="s">
        <v>34</v>
      </c>
      <c r="Y6" s="11">
        <v>102114753</v>
      </c>
    </row>
    <row r="7" spans="1:25">
      <c r="F7" s="18" t="s">
        <v>149</v>
      </c>
      <c r="G7" s="11">
        <v>17660577</v>
      </c>
      <c r="H7" s="11">
        <v>5862006.2600000007</v>
      </c>
      <c r="J7" s="18" t="s">
        <v>149</v>
      </c>
      <c r="K7">
        <v>46972</v>
      </c>
      <c r="L7" s="15">
        <v>0.33192608939107715</v>
      </c>
      <c r="N7" s="14" t="s">
        <v>143</v>
      </c>
      <c r="O7" s="11">
        <v>899902125</v>
      </c>
      <c r="Q7" s="14" t="s">
        <v>23</v>
      </c>
      <c r="R7" s="11">
        <v>179038860</v>
      </c>
      <c r="S7" s="11">
        <v>68650970.560000017</v>
      </c>
      <c r="U7" s="14" t="s">
        <v>102</v>
      </c>
      <c r="V7" s="11">
        <v>12639347</v>
      </c>
      <c r="X7" s="14" t="s">
        <v>26</v>
      </c>
      <c r="Y7" s="11">
        <v>182470997</v>
      </c>
    </row>
    <row r="8" spans="1:25">
      <c r="C8" t="s">
        <v>164</v>
      </c>
      <c r="F8" s="18" t="s">
        <v>150</v>
      </c>
      <c r="G8" s="11">
        <v>24607006</v>
      </c>
      <c r="H8" s="11">
        <v>9301293.3400000017</v>
      </c>
      <c r="J8" s="18" t="s">
        <v>150</v>
      </c>
      <c r="K8">
        <v>54709</v>
      </c>
      <c r="L8" s="15">
        <v>0.37799370390692805</v>
      </c>
      <c r="Q8" s="14" t="s">
        <v>21</v>
      </c>
      <c r="R8" s="11">
        <v>106631896</v>
      </c>
      <c r="S8" s="11">
        <v>38975784.93999999</v>
      </c>
      <c r="U8" s="14" t="s">
        <v>32</v>
      </c>
      <c r="V8" s="11">
        <v>60174133</v>
      </c>
      <c r="X8" s="14" t="s">
        <v>25</v>
      </c>
      <c r="Y8" s="11">
        <v>74558410</v>
      </c>
    </row>
    <row r="9" spans="1:25">
      <c r="B9" t="s">
        <v>159</v>
      </c>
      <c r="C9" s="21">
        <f>GETPIVOTDATA("Total cost",$A$3)/GETPIVOTDATA("Total revenue",$A$3)</f>
        <v>0.63092123885139306</v>
      </c>
      <c r="D9" s="21"/>
      <c r="F9" s="18" t="s">
        <v>151</v>
      </c>
      <c r="G9" s="11">
        <v>16918014</v>
      </c>
      <c r="H9" s="11">
        <v>5870841.9500000002</v>
      </c>
      <c r="J9" s="18" t="s">
        <v>151</v>
      </c>
      <c r="K9">
        <v>35705</v>
      </c>
      <c r="L9" s="15">
        <v>0.34701720603848657</v>
      </c>
      <c r="Q9" s="14" t="s">
        <v>20</v>
      </c>
      <c r="R9" s="11">
        <v>128002813</v>
      </c>
      <c r="S9" s="11">
        <v>45095826.810000047</v>
      </c>
      <c r="U9" s="14" t="s">
        <v>44</v>
      </c>
      <c r="V9" s="11">
        <v>20996536</v>
      </c>
      <c r="X9" s="14" t="s">
        <v>30</v>
      </c>
      <c r="Y9" s="11">
        <v>242964333</v>
      </c>
    </row>
    <row r="10" spans="1:25">
      <c r="B10" t="s">
        <v>165</v>
      </c>
      <c r="C10" s="21">
        <v>0.36907876114860699</v>
      </c>
      <c r="D10" s="21"/>
      <c r="F10" s="18" t="s">
        <v>152</v>
      </c>
      <c r="G10" s="11">
        <v>8829819</v>
      </c>
      <c r="H10" s="11">
        <v>2292727.4100000006</v>
      </c>
      <c r="J10" s="18" t="s">
        <v>152</v>
      </c>
      <c r="K10">
        <v>16269</v>
      </c>
      <c r="L10" s="15">
        <v>0.25965735084716918</v>
      </c>
      <c r="Q10" s="14" t="s">
        <v>143</v>
      </c>
      <c r="R10" s="11">
        <v>899902125</v>
      </c>
      <c r="S10" s="11">
        <v>332134761.44999993</v>
      </c>
      <c r="U10" s="14" t="s">
        <v>125</v>
      </c>
      <c r="V10" s="11">
        <v>11573448</v>
      </c>
      <c r="X10" s="14" t="s">
        <v>143</v>
      </c>
      <c r="Y10" s="11">
        <v>899902125</v>
      </c>
    </row>
    <row r="11" spans="1:25">
      <c r="C11" s="21"/>
      <c r="F11" s="18" t="s">
        <v>153</v>
      </c>
      <c r="G11" s="11">
        <v>17146013</v>
      </c>
      <c r="H11" s="11">
        <v>4917665.1099999966</v>
      </c>
      <c r="J11" s="18" t="s">
        <v>153</v>
      </c>
      <c r="K11">
        <v>38219</v>
      </c>
      <c r="L11" s="15">
        <v>0.28681099856858833</v>
      </c>
      <c r="O11" s="30">
        <v>356643750</v>
      </c>
      <c r="U11" s="14" t="s">
        <v>121</v>
      </c>
      <c r="V11" s="11">
        <v>12298412</v>
      </c>
    </row>
    <row r="12" spans="1:25">
      <c r="F12" s="18" t="s">
        <v>154</v>
      </c>
      <c r="G12" s="11">
        <v>19877980</v>
      </c>
      <c r="H12" s="11">
        <v>7338924.5400000028</v>
      </c>
      <c r="J12" s="18" t="s">
        <v>154</v>
      </c>
      <c r="K12">
        <v>62307</v>
      </c>
      <c r="L12" s="15">
        <v>0.36919870831945717</v>
      </c>
      <c r="O12" s="30">
        <v>247672882</v>
      </c>
      <c r="U12" s="14" t="s">
        <v>49</v>
      </c>
      <c r="V12" s="11">
        <v>59283714</v>
      </c>
      <c r="X12" s="14" t="s">
        <v>61</v>
      </c>
      <c r="Y12" s="11">
        <f>GETPIVOTDATA("Total Sales",$X$3,"Retailer","Amazon")</f>
        <v>77698912</v>
      </c>
    </row>
    <row r="13" spans="1:25">
      <c r="F13" s="18" t="s">
        <v>155</v>
      </c>
      <c r="G13" s="11">
        <v>18304436</v>
      </c>
      <c r="H13" s="11">
        <v>7119702.4399999995</v>
      </c>
      <c r="J13" s="18" t="s">
        <v>155</v>
      </c>
      <c r="K13">
        <v>46125</v>
      </c>
      <c r="L13" s="15">
        <v>0.38896049241834052</v>
      </c>
      <c r="O13" s="30">
        <v>295585493</v>
      </c>
      <c r="U13" s="14" t="s">
        <v>90</v>
      </c>
      <c r="V13" s="11">
        <v>18997466</v>
      </c>
      <c r="X13" s="14" t="s">
        <v>14</v>
      </c>
      <c r="Y13" s="11">
        <f>GETPIVOTDATA("Total Sales",$X$3,"Retailer","Foot Locker")</f>
        <v>220094720</v>
      </c>
    </row>
    <row r="14" spans="1:25">
      <c r="F14" s="18" t="s">
        <v>156</v>
      </c>
      <c r="G14" s="11">
        <v>10836269</v>
      </c>
      <c r="H14" s="11">
        <v>4139469.2099999995</v>
      </c>
      <c r="J14" s="18" t="s">
        <v>156</v>
      </c>
      <c r="K14">
        <v>30167</v>
      </c>
      <c r="L14" s="15">
        <v>0.38200133366936528</v>
      </c>
      <c r="U14" s="14" t="s">
        <v>66</v>
      </c>
      <c r="V14" s="11">
        <v>22282457</v>
      </c>
      <c r="X14" s="14" t="s">
        <v>34</v>
      </c>
      <c r="Y14" s="11">
        <f>GETPIVOTDATA("Total Sales",$X$3,"Retailer","Kohl's")</f>
        <v>102114753</v>
      </c>
    </row>
    <row r="15" spans="1:25">
      <c r="F15" s="18" t="s">
        <v>157</v>
      </c>
      <c r="G15" s="11">
        <v>8622300</v>
      </c>
      <c r="H15" s="11">
        <v>2783476.2399999988</v>
      </c>
      <c r="J15" s="18" t="s">
        <v>157</v>
      </c>
      <c r="K15">
        <v>25152</v>
      </c>
      <c r="L15" s="15">
        <v>0.32282294051471172</v>
      </c>
      <c r="U15" s="14" t="s">
        <v>84</v>
      </c>
      <c r="V15" s="11">
        <v>19276878</v>
      </c>
      <c r="X15" s="14" t="s">
        <v>26</v>
      </c>
      <c r="Y15" s="11">
        <f>GETPIVOTDATA("Total Sales",$X$3,"Retailer","Sports Direct")</f>
        <v>182470997</v>
      </c>
    </row>
    <row r="16" spans="1:25">
      <c r="F16" s="18" t="s">
        <v>158</v>
      </c>
      <c r="G16" s="11">
        <v>8026527</v>
      </c>
      <c r="H16" s="11">
        <v>2712196.2300000014</v>
      </c>
      <c r="J16" s="18" t="s">
        <v>158</v>
      </c>
      <c r="K16">
        <v>20545</v>
      </c>
      <c r="L16" s="15">
        <v>0.33790408105523118</v>
      </c>
      <c r="U16" s="14" t="s">
        <v>37</v>
      </c>
      <c r="V16" s="11">
        <v>9797488</v>
      </c>
      <c r="X16" s="14" t="s">
        <v>25</v>
      </c>
      <c r="Y16" s="11">
        <f>GETPIVOTDATA("Total Sales",$X$3,"Retailer","Walmart")</f>
        <v>74558410</v>
      </c>
    </row>
    <row r="17" spans="6:25">
      <c r="F17" s="14" t="s">
        <v>145</v>
      </c>
      <c r="G17" s="11"/>
      <c r="H17" s="11"/>
      <c r="J17" s="14" t="s">
        <v>145</v>
      </c>
      <c r="L17" s="15"/>
      <c r="U17" s="14" t="s">
        <v>116</v>
      </c>
      <c r="V17" s="11">
        <v>8836198</v>
      </c>
      <c r="X17" s="14" t="s">
        <v>30</v>
      </c>
      <c r="Y17" s="11">
        <f>GETPIVOTDATA("Total Sales",$X$3,"Retailer","West Gear")</f>
        <v>242964333</v>
      </c>
    </row>
    <row r="18" spans="6:25">
      <c r="F18" s="18" t="s">
        <v>147</v>
      </c>
      <c r="G18" s="11">
        <v>55225396</v>
      </c>
      <c r="H18" s="11">
        <v>19311929.099999994</v>
      </c>
      <c r="J18" s="18" t="s">
        <v>147</v>
      </c>
      <c r="K18">
        <v>179299</v>
      </c>
      <c r="L18" s="15">
        <v>0.34969290396758757</v>
      </c>
      <c r="U18" s="14" t="s">
        <v>112</v>
      </c>
      <c r="V18" s="11">
        <v>7424011</v>
      </c>
      <c r="X18" s="22" t="s">
        <v>143</v>
      </c>
      <c r="Y18" s="23">
        <f>GETPIVOTDATA("Total Sales",$X$3)</f>
        <v>899902125</v>
      </c>
    </row>
    <row r="19" spans="6:25">
      <c r="F19" s="18" t="s">
        <v>148</v>
      </c>
      <c r="G19" s="11">
        <v>46102165</v>
      </c>
      <c r="H19" s="11">
        <v>16185382.25999999</v>
      </c>
      <c r="J19" s="18" t="s">
        <v>148</v>
      </c>
      <c r="K19">
        <v>156113</v>
      </c>
      <c r="L19" s="15">
        <v>0.35107640302792703</v>
      </c>
      <c r="U19" s="14" t="s">
        <v>106</v>
      </c>
      <c r="V19" s="11">
        <v>9972864</v>
      </c>
    </row>
    <row r="20" spans="6:25">
      <c r="F20" s="18" t="s">
        <v>149</v>
      </c>
      <c r="G20" s="11">
        <v>39148532</v>
      </c>
      <c r="H20" s="11">
        <v>14577781.740000006</v>
      </c>
      <c r="J20" s="18" t="s">
        <v>149</v>
      </c>
      <c r="K20">
        <v>143988</v>
      </c>
      <c r="L20" s="15">
        <v>0.37237109529419915</v>
      </c>
      <c r="U20" s="14" t="s">
        <v>98</v>
      </c>
      <c r="V20" s="11">
        <v>10072848</v>
      </c>
    </row>
    <row r="21" spans="6:25">
      <c r="F21" s="18" t="s">
        <v>150</v>
      </c>
      <c r="G21" s="11">
        <v>47732964</v>
      </c>
      <c r="H21" s="11">
        <v>18257943.970000006</v>
      </c>
      <c r="J21" s="18" t="s">
        <v>150</v>
      </c>
      <c r="K21">
        <v>161717</v>
      </c>
      <c r="L21" s="15">
        <v>0.38250178576800731</v>
      </c>
      <c r="U21" s="14" t="s">
        <v>81</v>
      </c>
      <c r="V21" s="11">
        <v>23750781</v>
      </c>
    </row>
    <row r="22" spans="6:25">
      <c r="F22" s="18" t="s">
        <v>151</v>
      </c>
      <c r="G22" s="11">
        <v>63589681</v>
      </c>
      <c r="H22" s="11">
        <v>24075413.379999977</v>
      </c>
      <c r="J22" s="18" t="s">
        <v>151</v>
      </c>
      <c r="K22">
        <v>178900</v>
      </c>
      <c r="L22" s="15">
        <v>0.37860566370823556</v>
      </c>
      <c r="U22" s="14" t="s">
        <v>62</v>
      </c>
      <c r="V22" s="11">
        <v>9195978</v>
      </c>
    </row>
    <row r="23" spans="6:25">
      <c r="F23" s="18" t="s">
        <v>152</v>
      </c>
      <c r="G23" s="11">
        <v>65917553</v>
      </c>
      <c r="H23" s="11">
        <v>24421988.509999976</v>
      </c>
      <c r="J23" s="18" t="s">
        <v>152</v>
      </c>
      <c r="K23">
        <v>164745</v>
      </c>
      <c r="L23" s="15">
        <v>0.37049294760683815</v>
      </c>
      <c r="U23" s="14" t="s">
        <v>119</v>
      </c>
      <c r="V23" s="11">
        <v>7758059</v>
      </c>
    </row>
    <row r="24" spans="6:25">
      <c r="F24" s="18" t="s">
        <v>153</v>
      </c>
      <c r="G24" s="11">
        <v>78334681</v>
      </c>
      <c r="H24" s="11">
        <v>29137233.48000003</v>
      </c>
      <c r="J24" s="18" t="s">
        <v>153</v>
      </c>
      <c r="K24">
        <v>180481</v>
      </c>
      <c r="L24" s="15">
        <v>0.37195828345812798</v>
      </c>
      <c r="U24" s="14" t="s">
        <v>129</v>
      </c>
      <c r="V24" s="11">
        <v>11076810</v>
      </c>
    </row>
    <row r="25" spans="6:25">
      <c r="F25" s="18" t="s">
        <v>154</v>
      </c>
      <c r="G25" s="11">
        <v>72288221</v>
      </c>
      <c r="H25" s="11">
        <v>27112515.760000009</v>
      </c>
      <c r="J25" s="18" t="s">
        <v>154</v>
      </c>
      <c r="K25">
        <v>195414</v>
      </c>
      <c r="L25" s="15">
        <v>0.37506132236951867</v>
      </c>
      <c r="U25" s="14" t="s">
        <v>74</v>
      </c>
      <c r="V25" s="11">
        <v>18625433</v>
      </c>
    </row>
    <row r="26" spans="6:25">
      <c r="F26" s="18" t="s">
        <v>155</v>
      </c>
      <c r="G26" s="11">
        <v>59357023</v>
      </c>
      <c r="H26" s="11">
        <v>23889884.29000001</v>
      </c>
      <c r="J26" s="18" t="s">
        <v>155</v>
      </c>
      <c r="K26">
        <v>182425</v>
      </c>
      <c r="L26" s="15">
        <v>0.40247780435349684</v>
      </c>
      <c r="U26" s="14" t="s">
        <v>51</v>
      </c>
      <c r="V26" s="11">
        <v>7378068</v>
      </c>
    </row>
    <row r="27" spans="6:25">
      <c r="F27" s="18" t="s">
        <v>156</v>
      </c>
      <c r="G27" s="11">
        <v>53074764</v>
      </c>
      <c r="H27" s="11">
        <v>20938975.390000004</v>
      </c>
      <c r="J27" s="18" t="s">
        <v>156</v>
      </c>
      <c r="K27">
        <v>152834</v>
      </c>
      <c r="L27" s="15">
        <v>0.3945184832098359</v>
      </c>
      <c r="U27" s="14" t="s">
        <v>100</v>
      </c>
      <c r="V27" s="11">
        <v>15591709</v>
      </c>
    </row>
    <row r="28" spans="6:25">
      <c r="F28" s="18" t="s">
        <v>157</v>
      </c>
      <c r="G28" s="11">
        <v>59235040</v>
      </c>
      <c r="H28" s="11">
        <v>21972045.189999979</v>
      </c>
      <c r="J28" s="18" t="s">
        <v>157</v>
      </c>
      <c r="K28">
        <v>149350</v>
      </c>
      <c r="L28" s="15">
        <v>0.37092986161569197</v>
      </c>
      <c r="U28" s="14" t="s">
        <v>76</v>
      </c>
      <c r="V28" s="11">
        <v>9683265</v>
      </c>
    </row>
    <row r="29" spans="6:25">
      <c r="F29" s="18" t="s">
        <v>158</v>
      </c>
      <c r="G29" s="11">
        <v>77815430</v>
      </c>
      <c r="H29" s="11">
        <v>28878005.799999986</v>
      </c>
      <c r="J29" s="18" t="s">
        <v>158</v>
      </c>
      <c r="K29">
        <v>171246</v>
      </c>
      <c r="L29" s="15">
        <v>0.37110899213690635</v>
      </c>
      <c r="U29" s="14" t="s">
        <v>53</v>
      </c>
      <c r="V29" s="11">
        <v>15710886</v>
      </c>
    </row>
    <row r="30" spans="6:25">
      <c r="F30" s="14" t="s">
        <v>143</v>
      </c>
      <c r="G30" s="11">
        <v>899902125</v>
      </c>
      <c r="H30" s="11">
        <v>332134761.45000005</v>
      </c>
      <c r="J30" s="14" t="s">
        <v>143</v>
      </c>
      <c r="K30">
        <v>2478861</v>
      </c>
      <c r="L30" s="15">
        <v>0.36907876114860672</v>
      </c>
      <c r="U30" s="14" t="s">
        <v>57</v>
      </c>
      <c r="V30" s="11">
        <v>5929038</v>
      </c>
    </row>
    <row r="31" spans="6:25">
      <c r="U31" s="14" t="s">
        <v>42</v>
      </c>
      <c r="V31" s="11">
        <v>20858509</v>
      </c>
    </row>
    <row r="32" spans="6:25">
      <c r="U32" s="14" t="s">
        <v>133</v>
      </c>
      <c r="V32" s="11">
        <v>16411667</v>
      </c>
    </row>
    <row r="33" spans="21:22">
      <c r="U33" s="14" t="s">
        <v>123</v>
      </c>
      <c r="V33" s="11">
        <v>9934246</v>
      </c>
    </row>
    <row r="34" spans="21:22">
      <c r="U34" s="14" t="s">
        <v>88</v>
      </c>
      <c r="V34" s="11">
        <v>19865016</v>
      </c>
    </row>
    <row r="35" spans="21:22">
      <c r="U35" s="14" t="s">
        <v>16</v>
      </c>
      <c r="V35" s="11">
        <v>64229039</v>
      </c>
    </row>
    <row r="36" spans="21:22">
      <c r="U36" s="14" t="s">
        <v>94</v>
      </c>
      <c r="V36" s="11">
        <v>23956531</v>
      </c>
    </row>
    <row r="37" spans="21:22">
      <c r="U37" s="14" t="s">
        <v>110</v>
      </c>
      <c r="V37" s="11">
        <v>7735580</v>
      </c>
    </row>
    <row r="38" spans="21:22">
      <c r="U38" s="14" t="s">
        <v>96</v>
      </c>
      <c r="V38" s="11">
        <v>18484583</v>
      </c>
    </row>
    <row r="39" spans="21:22">
      <c r="U39" s="14" t="s">
        <v>104</v>
      </c>
      <c r="V39" s="11">
        <v>10620734</v>
      </c>
    </row>
    <row r="40" spans="21:22">
      <c r="U40" s="14" t="s">
        <v>80</v>
      </c>
      <c r="V40" s="11">
        <v>21349674</v>
      </c>
    </row>
    <row r="41" spans="21:22">
      <c r="U41" s="14" t="s">
        <v>40</v>
      </c>
      <c r="V41" s="11">
        <v>10357519</v>
      </c>
    </row>
    <row r="42" spans="21:22">
      <c r="U42" s="14" t="s">
        <v>127</v>
      </c>
      <c r="V42" s="11">
        <v>8446806</v>
      </c>
    </row>
    <row r="43" spans="21:22">
      <c r="U43" s="14" t="s">
        <v>92</v>
      </c>
      <c r="V43" s="11">
        <v>29285637</v>
      </c>
    </row>
    <row r="44" spans="21:22">
      <c r="U44" s="14" t="s">
        <v>108</v>
      </c>
      <c r="V44" s="11">
        <v>8495576</v>
      </c>
    </row>
    <row r="45" spans="21:22">
      <c r="U45" s="14" t="s">
        <v>55</v>
      </c>
      <c r="V45" s="11">
        <v>18067440</v>
      </c>
    </row>
    <row r="46" spans="21:22">
      <c r="U46" s="14" t="s">
        <v>28</v>
      </c>
      <c r="V46" s="11">
        <v>46359746</v>
      </c>
    </row>
    <row r="47" spans="21:22">
      <c r="U47" s="14" t="s">
        <v>78</v>
      </c>
      <c r="V47" s="11">
        <v>9696420</v>
      </c>
    </row>
    <row r="48" spans="21:22">
      <c r="U48" s="14" t="s">
        <v>131</v>
      </c>
      <c r="V48" s="11">
        <v>14352923</v>
      </c>
    </row>
    <row r="49" spans="21:22">
      <c r="U49" s="14" t="s">
        <v>72</v>
      </c>
      <c r="V49" s="11">
        <v>21575040</v>
      </c>
    </row>
    <row r="50" spans="21:22">
      <c r="U50" s="14" t="s">
        <v>46</v>
      </c>
      <c r="V50" s="11">
        <v>26330718</v>
      </c>
    </row>
    <row r="51" spans="21:22">
      <c r="U51" s="14" t="s">
        <v>118</v>
      </c>
      <c r="V51" s="11">
        <v>10689160</v>
      </c>
    </row>
    <row r="52" spans="21:22">
      <c r="U52" s="14" t="s">
        <v>114</v>
      </c>
      <c r="V52" s="11">
        <v>7727469</v>
      </c>
    </row>
    <row r="53" spans="21:22">
      <c r="U53" s="14" t="s">
        <v>70</v>
      </c>
      <c r="V53" s="11">
        <v>18577517</v>
      </c>
    </row>
    <row r="54" spans="21:22">
      <c r="U54" s="14" t="s">
        <v>143</v>
      </c>
      <c r="V54" s="11">
        <v>899902125</v>
      </c>
    </row>
    <row r="59" spans="21:22">
      <c r="U59" t="s">
        <v>59</v>
      </c>
      <c r="V59" s="11">
        <f>V4</f>
        <v>17633424</v>
      </c>
    </row>
    <row r="60" spans="21:22">
      <c r="U60" t="s">
        <v>64</v>
      </c>
      <c r="V60" s="11">
        <f t="shared" ref="V60:V108" si="0">V5</f>
        <v>14753103</v>
      </c>
    </row>
    <row r="61" spans="21:22">
      <c r="U61" t="s">
        <v>86</v>
      </c>
      <c r="V61" s="11">
        <f t="shared" si="0"/>
        <v>15782221</v>
      </c>
    </row>
    <row r="62" spans="21:22">
      <c r="U62" t="s">
        <v>102</v>
      </c>
      <c r="V62" s="11">
        <f t="shared" si="0"/>
        <v>12639347</v>
      </c>
    </row>
    <row r="63" spans="21:22">
      <c r="U63" t="s">
        <v>32</v>
      </c>
      <c r="V63" s="11">
        <f t="shared" si="0"/>
        <v>60174133</v>
      </c>
    </row>
    <row r="64" spans="21:22">
      <c r="U64" t="s">
        <v>44</v>
      </c>
      <c r="V64" s="11">
        <f t="shared" si="0"/>
        <v>20996536</v>
      </c>
    </row>
    <row r="65" spans="21:22">
      <c r="U65" t="s">
        <v>125</v>
      </c>
      <c r="V65" s="11">
        <f t="shared" si="0"/>
        <v>11573448</v>
      </c>
    </row>
    <row r="66" spans="21:22">
      <c r="U66" t="s">
        <v>121</v>
      </c>
      <c r="V66" s="11">
        <f t="shared" si="0"/>
        <v>12298412</v>
      </c>
    </row>
    <row r="67" spans="21:22">
      <c r="U67" t="s">
        <v>49</v>
      </c>
      <c r="V67" s="11">
        <f t="shared" si="0"/>
        <v>59283714</v>
      </c>
    </row>
    <row r="68" spans="21:22">
      <c r="U68" t="s">
        <v>90</v>
      </c>
      <c r="V68" s="11">
        <f t="shared" si="0"/>
        <v>18997466</v>
      </c>
    </row>
    <row r="69" spans="21:22">
      <c r="U69" t="s">
        <v>66</v>
      </c>
      <c r="V69" s="11">
        <f t="shared" si="0"/>
        <v>22282457</v>
      </c>
    </row>
    <row r="70" spans="21:22">
      <c r="U70" t="s">
        <v>84</v>
      </c>
      <c r="V70" s="11">
        <f t="shared" si="0"/>
        <v>19276878</v>
      </c>
    </row>
    <row r="71" spans="21:22">
      <c r="U71" t="s">
        <v>37</v>
      </c>
      <c r="V71" s="11">
        <f t="shared" si="0"/>
        <v>9797488</v>
      </c>
    </row>
    <row r="72" spans="21:22">
      <c r="U72" t="s">
        <v>116</v>
      </c>
      <c r="V72" s="11">
        <f t="shared" si="0"/>
        <v>8836198</v>
      </c>
    </row>
    <row r="73" spans="21:22">
      <c r="U73" t="s">
        <v>112</v>
      </c>
      <c r="V73" s="11">
        <f t="shared" si="0"/>
        <v>7424011</v>
      </c>
    </row>
    <row r="74" spans="21:22">
      <c r="U74" t="s">
        <v>106</v>
      </c>
      <c r="V74" s="11">
        <f t="shared" si="0"/>
        <v>9972864</v>
      </c>
    </row>
    <row r="75" spans="21:22">
      <c r="U75" t="s">
        <v>98</v>
      </c>
      <c r="V75" s="11">
        <f t="shared" si="0"/>
        <v>10072848</v>
      </c>
    </row>
    <row r="76" spans="21:22">
      <c r="U76" t="s">
        <v>81</v>
      </c>
      <c r="V76" s="11">
        <f t="shared" si="0"/>
        <v>23750781</v>
      </c>
    </row>
    <row r="77" spans="21:22">
      <c r="U77" t="s">
        <v>62</v>
      </c>
      <c r="V77" s="11">
        <f t="shared" si="0"/>
        <v>9195978</v>
      </c>
    </row>
    <row r="78" spans="21:22">
      <c r="U78" t="s">
        <v>119</v>
      </c>
      <c r="V78" s="11">
        <f t="shared" si="0"/>
        <v>7758059</v>
      </c>
    </row>
    <row r="79" spans="21:22">
      <c r="U79" t="s">
        <v>129</v>
      </c>
      <c r="V79" s="11">
        <f t="shared" si="0"/>
        <v>11076810</v>
      </c>
    </row>
    <row r="80" spans="21:22">
      <c r="U80" t="s">
        <v>74</v>
      </c>
      <c r="V80" s="11">
        <f t="shared" si="0"/>
        <v>18625433</v>
      </c>
    </row>
    <row r="81" spans="21:22">
      <c r="U81" t="s">
        <v>51</v>
      </c>
      <c r="V81" s="11">
        <f t="shared" si="0"/>
        <v>7378068</v>
      </c>
    </row>
    <row r="82" spans="21:22">
      <c r="U82" t="s">
        <v>100</v>
      </c>
      <c r="V82" s="11">
        <f t="shared" si="0"/>
        <v>15591709</v>
      </c>
    </row>
    <row r="83" spans="21:22">
      <c r="U83" t="s">
        <v>76</v>
      </c>
      <c r="V83" s="11">
        <f t="shared" si="0"/>
        <v>9683265</v>
      </c>
    </row>
    <row r="84" spans="21:22">
      <c r="U84" t="s">
        <v>53</v>
      </c>
      <c r="V84" s="11">
        <f t="shared" si="0"/>
        <v>15710886</v>
      </c>
    </row>
    <row r="85" spans="21:22">
      <c r="U85" t="s">
        <v>57</v>
      </c>
      <c r="V85" s="11">
        <f t="shared" si="0"/>
        <v>5929038</v>
      </c>
    </row>
    <row r="86" spans="21:22">
      <c r="U86" t="s">
        <v>42</v>
      </c>
      <c r="V86" s="11">
        <f t="shared" si="0"/>
        <v>20858509</v>
      </c>
    </row>
    <row r="87" spans="21:22">
      <c r="U87" t="s">
        <v>133</v>
      </c>
      <c r="V87" s="11">
        <f t="shared" si="0"/>
        <v>16411667</v>
      </c>
    </row>
    <row r="88" spans="21:22">
      <c r="U88" t="s">
        <v>123</v>
      </c>
      <c r="V88" s="11">
        <f t="shared" si="0"/>
        <v>9934246</v>
      </c>
    </row>
    <row r="89" spans="21:22">
      <c r="U89" t="s">
        <v>88</v>
      </c>
      <c r="V89" s="11">
        <f t="shared" si="0"/>
        <v>19865016</v>
      </c>
    </row>
    <row r="90" spans="21:22">
      <c r="U90" t="s">
        <v>16</v>
      </c>
      <c r="V90" s="11">
        <f t="shared" si="0"/>
        <v>64229039</v>
      </c>
    </row>
    <row r="91" spans="21:22">
      <c r="U91" t="s">
        <v>94</v>
      </c>
      <c r="V91" s="11">
        <f t="shared" si="0"/>
        <v>23956531</v>
      </c>
    </row>
    <row r="92" spans="21:22">
      <c r="U92" t="s">
        <v>110</v>
      </c>
      <c r="V92" s="11">
        <f t="shared" si="0"/>
        <v>7735580</v>
      </c>
    </row>
    <row r="93" spans="21:22">
      <c r="U93" t="s">
        <v>96</v>
      </c>
      <c r="V93" s="11">
        <f t="shared" si="0"/>
        <v>18484583</v>
      </c>
    </row>
    <row r="94" spans="21:22">
      <c r="U94" t="s">
        <v>104</v>
      </c>
      <c r="V94" s="11">
        <f t="shared" si="0"/>
        <v>10620734</v>
      </c>
    </row>
    <row r="95" spans="21:22">
      <c r="U95" t="s">
        <v>80</v>
      </c>
      <c r="V95" s="11">
        <f t="shared" si="0"/>
        <v>21349674</v>
      </c>
    </row>
    <row r="96" spans="21:22">
      <c r="U96" t="s">
        <v>40</v>
      </c>
      <c r="V96" s="11">
        <f t="shared" si="0"/>
        <v>10357519</v>
      </c>
    </row>
    <row r="97" spans="21:22">
      <c r="U97" t="s">
        <v>127</v>
      </c>
      <c r="V97" s="11">
        <f t="shared" si="0"/>
        <v>8446806</v>
      </c>
    </row>
    <row r="98" spans="21:22">
      <c r="U98" t="s">
        <v>92</v>
      </c>
      <c r="V98" s="11">
        <f t="shared" si="0"/>
        <v>29285637</v>
      </c>
    </row>
    <row r="99" spans="21:22">
      <c r="U99" t="s">
        <v>108</v>
      </c>
      <c r="V99" s="11">
        <f t="shared" si="0"/>
        <v>8495576</v>
      </c>
    </row>
    <row r="100" spans="21:22">
      <c r="U100" t="s">
        <v>55</v>
      </c>
      <c r="V100" s="11">
        <f t="shared" si="0"/>
        <v>18067440</v>
      </c>
    </row>
    <row r="101" spans="21:22">
      <c r="U101" t="s">
        <v>28</v>
      </c>
      <c r="V101" s="11">
        <f t="shared" si="0"/>
        <v>46359746</v>
      </c>
    </row>
    <row r="102" spans="21:22">
      <c r="U102" t="s">
        <v>78</v>
      </c>
      <c r="V102" s="11">
        <f t="shared" si="0"/>
        <v>9696420</v>
      </c>
    </row>
    <row r="103" spans="21:22">
      <c r="U103" t="s">
        <v>131</v>
      </c>
      <c r="V103" s="11">
        <f t="shared" si="0"/>
        <v>14352923</v>
      </c>
    </row>
    <row r="104" spans="21:22">
      <c r="U104" t="s">
        <v>72</v>
      </c>
      <c r="V104" s="11">
        <f t="shared" si="0"/>
        <v>21575040</v>
      </c>
    </row>
    <row r="105" spans="21:22">
      <c r="U105" t="s">
        <v>46</v>
      </c>
      <c r="V105" s="11">
        <f t="shared" si="0"/>
        <v>26330718</v>
      </c>
    </row>
    <row r="106" spans="21:22">
      <c r="U106" t="s">
        <v>118</v>
      </c>
      <c r="V106" s="11">
        <f t="shared" si="0"/>
        <v>10689160</v>
      </c>
    </row>
    <row r="107" spans="21:22">
      <c r="U107" t="s">
        <v>114</v>
      </c>
      <c r="V107" s="11">
        <f t="shared" si="0"/>
        <v>7727469</v>
      </c>
    </row>
    <row r="108" spans="21:22">
      <c r="U108" t="s">
        <v>70</v>
      </c>
      <c r="V108" s="11">
        <f t="shared" si="0"/>
        <v>18577517</v>
      </c>
    </row>
  </sheetData>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39B5E-F45F-4FD5-A5B7-252FF8C0F8C6}">
  <dimension ref="A2:X51"/>
  <sheetViews>
    <sheetView topLeftCell="H1" zoomScaleNormal="100" workbookViewId="0">
      <selection activeCell="Q32" sqref="Q32:X32"/>
      <pivotSelection pane="bottomRight" showHeader="1" extendable="1" axis="axisRow" start="26" max="27" activeRow="31" activeCol="16" previousRow="31" previousCol="16" click="1" r:id="rId1">
        <pivotArea dataOnly="0" grandRow="1" fieldPosition="0"/>
      </pivotSelection>
    </sheetView>
  </sheetViews>
  <sheetFormatPr defaultRowHeight="14.4"/>
  <cols>
    <col min="1" max="1" width="16.44140625" bestFit="1" customWidth="1"/>
    <col min="2" max="2" width="15.5546875" bestFit="1" customWidth="1"/>
    <col min="3" max="4" width="7" bestFit="1" customWidth="1"/>
    <col min="5" max="5" width="13.109375" bestFit="1" customWidth="1"/>
    <col min="6" max="6" width="7" bestFit="1" customWidth="1"/>
    <col min="7" max="7" width="26.109375" customWidth="1"/>
    <col min="8" max="8" width="7.5546875" bestFit="1" customWidth="1"/>
    <col min="9" max="9" width="2.33203125" customWidth="1"/>
    <col min="10" max="10" width="6.5546875" bestFit="1" customWidth="1"/>
    <col min="11" max="11" width="2.33203125" customWidth="1"/>
    <col min="12" max="12" width="4.44140625" bestFit="1" customWidth="1"/>
    <col min="13" max="13" width="2.33203125" customWidth="1"/>
    <col min="14" max="14" width="5.5546875" bestFit="1" customWidth="1"/>
    <col min="17" max="17" width="16.44140625" bestFit="1" customWidth="1"/>
    <col min="18" max="18" width="23" bestFit="1" customWidth="1"/>
    <col min="19" max="19" width="24.44140625" bestFit="1" customWidth="1"/>
    <col min="20" max="20" width="16" bestFit="1" customWidth="1"/>
    <col min="21" max="21" width="20.109375" bestFit="1" customWidth="1"/>
    <col min="22" max="22" width="21.6640625" bestFit="1" customWidth="1"/>
    <col min="23" max="23" width="13.21875" bestFit="1" customWidth="1"/>
    <col min="24" max="24" width="10.77734375" bestFit="1" customWidth="1"/>
  </cols>
  <sheetData>
    <row r="2" spans="1:24">
      <c r="A2" s="12" t="s">
        <v>169</v>
      </c>
    </row>
    <row r="3" spans="1:24">
      <c r="A3" s="13" t="s">
        <v>172</v>
      </c>
      <c r="B3" t="s">
        <v>171</v>
      </c>
      <c r="C3" t="s">
        <v>160</v>
      </c>
      <c r="D3" t="s">
        <v>173</v>
      </c>
      <c r="E3" t="s">
        <v>170</v>
      </c>
      <c r="Q3" s="12" t="s">
        <v>176</v>
      </c>
    </row>
    <row r="4" spans="1:24">
      <c r="A4" s="14" t="s">
        <v>22</v>
      </c>
      <c r="B4" s="33">
        <v>306683</v>
      </c>
      <c r="C4" s="30">
        <v>123728632</v>
      </c>
      <c r="D4" s="31">
        <v>0.36178392669855131</v>
      </c>
      <c r="E4" s="32">
        <v>145.9586293664795</v>
      </c>
      <c r="Q4" s="13" t="s">
        <v>135</v>
      </c>
      <c r="R4" s="13" t="s">
        <v>175</v>
      </c>
    </row>
    <row r="5" spans="1:24">
      <c r="A5" s="14" t="s">
        <v>19</v>
      </c>
      <c r="B5" s="33">
        <v>435526</v>
      </c>
      <c r="C5" s="30">
        <v>153673680</v>
      </c>
      <c r="D5" s="31">
        <v>0.33738300657601317</v>
      </c>
      <c r="E5" s="32">
        <v>119.04430089133632</v>
      </c>
      <c r="Q5" s="13" t="s">
        <v>142</v>
      </c>
      <c r="R5" t="s">
        <v>20</v>
      </c>
      <c r="S5" t="s">
        <v>21</v>
      </c>
      <c r="T5" t="s">
        <v>23</v>
      </c>
      <c r="U5" t="s">
        <v>17</v>
      </c>
      <c r="V5" t="s">
        <v>19</v>
      </c>
      <c r="W5" t="s">
        <v>22</v>
      </c>
      <c r="X5" t="s">
        <v>143</v>
      </c>
    </row>
    <row r="6" spans="1:24">
      <c r="A6" s="14" t="s">
        <v>17</v>
      </c>
      <c r="B6" s="33">
        <v>593320</v>
      </c>
      <c r="C6" s="30">
        <v>208826244</v>
      </c>
      <c r="D6" s="31">
        <v>0.39651271331585941</v>
      </c>
      <c r="E6" s="32">
        <v>139.55750795523446</v>
      </c>
      <c r="Q6" s="14" t="s">
        <v>144</v>
      </c>
    </row>
    <row r="7" spans="1:24">
      <c r="A7" s="14" t="s">
        <v>23</v>
      </c>
      <c r="B7" s="33">
        <v>433827</v>
      </c>
      <c r="C7" s="30">
        <v>179038860</v>
      </c>
      <c r="D7" s="31">
        <v>0.38344173192344955</v>
      </c>
      <c r="E7" s="32">
        <v>158.24503905934858</v>
      </c>
      <c r="Q7" s="18" t="s">
        <v>147</v>
      </c>
      <c r="R7">
        <v>2409037</v>
      </c>
      <c r="S7">
        <v>1990181</v>
      </c>
      <c r="T7">
        <v>3066713</v>
      </c>
      <c r="U7">
        <v>3859495</v>
      </c>
      <c r="V7">
        <v>2639958</v>
      </c>
      <c r="W7">
        <v>2288362</v>
      </c>
      <c r="X7">
        <v>16253746</v>
      </c>
    </row>
    <row r="8" spans="1:24">
      <c r="A8" s="14" t="s">
        <v>21</v>
      </c>
      <c r="B8" s="33">
        <v>317236</v>
      </c>
      <c r="C8" s="30">
        <v>106631896</v>
      </c>
      <c r="D8" s="31">
        <v>0.36551713326001434</v>
      </c>
      <c r="E8" s="32">
        <v>122.86053581560728</v>
      </c>
      <c r="Q8" s="18" t="s">
        <v>148</v>
      </c>
      <c r="R8">
        <v>2478844</v>
      </c>
      <c r="S8">
        <v>2181938</v>
      </c>
      <c r="T8">
        <v>2113861</v>
      </c>
      <c r="U8">
        <v>2882776</v>
      </c>
      <c r="V8">
        <v>3055928</v>
      </c>
      <c r="W8">
        <v>2284641</v>
      </c>
      <c r="X8">
        <v>14997988</v>
      </c>
    </row>
    <row r="9" spans="1:24">
      <c r="A9" s="14" t="s">
        <v>20</v>
      </c>
      <c r="B9" s="33">
        <v>392269</v>
      </c>
      <c r="C9" s="30">
        <v>128002813</v>
      </c>
      <c r="D9" s="31">
        <v>0.35230340453533665</v>
      </c>
      <c r="E9" s="32">
        <v>114.96148512882753</v>
      </c>
      <c r="Q9" s="18" t="s">
        <v>149</v>
      </c>
      <c r="R9">
        <v>2626326</v>
      </c>
      <c r="S9">
        <v>2379327</v>
      </c>
      <c r="T9">
        <v>3570368</v>
      </c>
      <c r="U9">
        <v>3683790</v>
      </c>
      <c r="V9">
        <v>3176299.0000000005</v>
      </c>
      <c r="W9">
        <v>2224467</v>
      </c>
      <c r="X9">
        <v>17660577</v>
      </c>
    </row>
    <row r="10" spans="1:24">
      <c r="A10" s="14" t="s">
        <v>143</v>
      </c>
      <c r="B10" s="19">
        <v>2478861</v>
      </c>
      <c r="C10" s="25">
        <v>899902125</v>
      </c>
      <c r="D10" s="15">
        <v>0.36907876114860716</v>
      </c>
      <c r="E10" s="11">
        <v>133.98684373589282</v>
      </c>
      <c r="Q10" s="18" t="s">
        <v>150</v>
      </c>
      <c r="R10">
        <v>3353969</v>
      </c>
      <c r="S10">
        <v>2931669</v>
      </c>
      <c r="T10">
        <v>4931081</v>
      </c>
      <c r="U10">
        <v>5403244</v>
      </c>
      <c r="V10">
        <v>4197444</v>
      </c>
      <c r="W10">
        <v>3789599</v>
      </c>
      <c r="X10">
        <v>24607006</v>
      </c>
    </row>
    <row r="11" spans="1:24">
      <c r="D11" s="25"/>
      <c r="Q11" s="18" t="s">
        <v>151</v>
      </c>
      <c r="R11">
        <v>2319492.0000000005</v>
      </c>
      <c r="S11">
        <v>2160044</v>
      </c>
      <c r="T11">
        <v>3322570</v>
      </c>
      <c r="U11">
        <v>3209137</v>
      </c>
      <c r="V11">
        <v>2913820.0000000005</v>
      </c>
      <c r="W11">
        <v>2992951</v>
      </c>
      <c r="X11">
        <v>16918014</v>
      </c>
    </row>
    <row r="12" spans="1:24">
      <c r="G12" s="26" t="s">
        <v>22</v>
      </c>
      <c r="H12" s="34">
        <f>B4</f>
        <v>306683</v>
      </c>
      <c r="I12" s="34"/>
      <c r="J12" s="35">
        <f t="shared" ref="J12:J17" si="0">C4</f>
        <v>123728632</v>
      </c>
      <c r="K12" s="34"/>
      <c r="L12" s="36">
        <f t="shared" ref="L12:L17" si="1">D4</f>
        <v>0.36178392669855131</v>
      </c>
      <c r="M12" s="34"/>
      <c r="N12" s="37">
        <f t="shared" ref="N12:N17" si="2">E4</f>
        <v>145.9586293664795</v>
      </c>
      <c r="Q12" s="18" t="s">
        <v>152</v>
      </c>
      <c r="R12">
        <v>1601820</v>
      </c>
      <c r="S12">
        <v>1150501</v>
      </c>
      <c r="T12">
        <v>1857493</v>
      </c>
      <c r="U12">
        <v>1831450</v>
      </c>
      <c r="V12">
        <v>1541967</v>
      </c>
      <c r="W12">
        <v>846588</v>
      </c>
      <c r="X12">
        <v>8829819</v>
      </c>
    </row>
    <row r="13" spans="1:24">
      <c r="A13" s="26"/>
      <c r="B13" s="27"/>
      <c r="C13" s="28"/>
      <c r="D13" s="28"/>
      <c r="E13" s="29"/>
      <c r="G13" s="26" t="s">
        <v>19</v>
      </c>
      <c r="H13" s="34">
        <f t="shared" ref="H13:H17" si="3">B5</f>
        <v>435526</v>
      </c>
      <c r="I13" s="34"/>
      <c r="J13" s="35">
        <f t="shared" si="0"/>
        <v>153673680</v>
      </c>
      <c r="K13" s="34"/>
      <c r="L13" s="36">
        <f t="shared" si="1"/>
        <v>0.33738300657601317</v>
      </c>
      <c r="M13" s="34"/>
      <c r="N13" s="37">
        <f t="shared" si="2"/>
        <v>119.04430089133632</v>
      </c>
      <c r="Q13" s="18" t="s">
        <v>153</v>
      </c>
      <c r="R13">
        <v>2378688.0000000005</v>
      </c>
      <c r="S13">
        <v>2186525</v>
      </c>
      <c r="T13">
        <v>3291716</v>
      </c>
      <c r="U13">
        <v>3840096</v>
      </c>
      <c r="V13">
        <v>3093292</v>
      </c>
      <c r="W13">
        <v>2355696</v>
      </c>
      <c r="X13">
        <v>17146013</v>
      </c>
    </row>
    <row r="14" spans="1:24">
      <c r="A14" s="26"/>
      <c r="B14" s="27"/>
      <c r="C14" s="28"/>
      <c r="D14" s="28"/>
      <c r="E14" s="29"/>
      <c r="G14" s="26" t="s">
        <v>17</v>
      </c>
      <c r="H14" s="34">
        <f t="shared" si="3"/>
        <v>593320</v>
      </c>
      <c r="I14" s="34"/>
      <c r="J14" s="35">
        <f t="shared" si="0"/>
        <v>208826244</v>
      </c>
      <c r="K14" s="34"/>
      <c r="L14" s="36">
        <f t="shared" si="1"/>
        <v>0.39651271331585941</v>
      </c>
      <c r="M14" s="34"/>
      <c r="N14" s="37">
        <f t="shared" si="2"/>
        <v>139.55750795523446</v>
      </c>
      <c r="Q14" s="18" t="s">
        <v>154</v>
      </c>
      <c r="R14">
        <v>2926020</v>
      </c>
      <c r="S14">
        <v>2687600</v>
      </c>
      <c r="T14">
        <v>3748758</v>
      </c>
      <c r="U14">
        <v>3244959</v>
      </c>
      <c r="V14">
        <v>4201586</v>
      </c>
      <c r="W14">
        <v>3069057</v>
      </c>
      <c r="X14">
        <v>19877980</v>
      </c>
    </row>
    <row r="15" spans="1:24">
      <c r="A15" s="26"/>
      <c r="B15" s="27"/>
      <c r="C15" s="28"/>
      <c r="D15" s="28"/>
      <c r="E15" s="29"/>
      <c r="G15" s="26" t="s">
        <v>23</v>
      </c>
      <c r="H15" s="34">
        <f t="shared" si="3"/>
        <v>433827</v>
      </c>
      <c r="I15" s="34"/>
      <c r="J15" s="35">
        <f t="shared" si="0"/>
        <v>179038860</v>
      </c>
      <c r="K15" s="34"/>
      <c r="L15" s="36">
        <f t="shared" si="1"/>
        <v>0.38344173192344955</v>
      </c>
      <c r="M15" s="34"/>
      <c r="N15" s="37">
        <f t="shared" si="2"/>
        <v>158.24503905934858</v>
      </c>
      <c r="Q15" s="18" t="s">
        <v>155</v>
      </c>
      <c r="R15">
        <v>3015912</v>
      </c>
      <c r="S15">
        <v>2447313</v>
      </c>
      <c r="T15">
        <v>3835693</v>
      </c>
      <c r="U15">
        <v>3504026</v>
      </c>
      <c r="V15">
        <v>2741893</v>
      </c>
      <c r="W15">
        <v>2759599</v>
      </c>
      <c r="X15">
        <v>18304436</v>
      </c>
    </row>
    <row r="16" spans="1:24">
      <c r="A16" s="26"/>
      <c r="B16" s="27"/>
      <c r="C16" s="28"/>
      <c r="D16" s="28"/>
      <c r="E16" s="29"/>
      <c r="G16" s="26" t="s">
        <v>21</v>
      </c>
      <c r="H16" s="34">
        <f t="shared" si="3"/>
        <v>317236</v>
      </c>
      <c r="I16" s="34"/>
      <c r="J16" s="35">
        <f t="shared" si="0"/>
        <v>106631896</v>
      </c>
      <c r="K16" s="34"/>
      <c r="L16" s="36">
        <f t="shared" si="1"/>
        <v>0.36551713326001434</v>
      </c>
      <c r="M16" s="34"/>
      <c r="N16" s="37">
        <f t="shared" si="2"/>
        <v>122.86053581560728</v>
      </c>
      <c r="Q16" s="18" t="s">
        <v>156</v>
      </c>
      <c r="R16">
        <v>1804339</v>
      </c>
      <c r="S16">
        <v>1531020.0000000002</v>
      </c>
      <c r="T16">
        <v>2342771</v>
      </c>
      <c r="U16">
        <v>1994487</v>
      </c>
      <c r="V16">
        <v>1482040</v>
      </c>
      <c r="W16">
        <v>1681612</v>
      </c>
      <c r="X16">
        <v>10836269</v>
      </c>
    </row>
    <row r="17" spans="1:24">
      <c r="A17" s="26"/>
      <c r="B17" s="27"/>
      <c r="C17" s="28"/>
      <c r="D17" s="28"/>
      <c r="E17" s="29"/>
      <c r="G17" s="26" t="s">
        <v>20</v>
      </c>
      <c r="H17" s="34">
        <f t="shared" si="3"/>
        <v>392269</v>
      </c>
      <c r="I17" s="34"/>
      <c r="J17" s="35">
        <f t="shared" si="0"/>
        <v>128002813</v>
      </c>
      <c r="K17" s="34"/>
      <c r="L17" s="36">
        <f t="shared" si="1"/>
        <v>0.35230340453533665</v>
      </c>
      <c r="M17" s="34"/>
      <c r="N17" s="37">
        <f t="shared" si="2"/>
        <v>114.96148512882753</v>
      </c>
      <c r="Q17" s="18" t="s">
        <v>157</v>
      </c>
      <c r="R17">
        <v>1559189</v>
      </c>
      <c r="S17">
        <v>794819</v>
      </c>
      <c r="T17">
        <v>1418844</v>
      </c>
      <c r="U17">
        <v>2258139</v>
      </c>
      <c r="V17">
        <v>1684996</v>
      </c>
      <c r="W17">
        <v>906313.00000000012</v>
      </c>
      <c r="X17">
        <v>8622300</v>
      </c>
    </row>
    <row r="18" spans="1:24">
      <c r="A18" s="26"/>
      <c r="B18" s="27"/>
      <c r="C18" s="28"/>
      <c r="D18" s="28"/>
      <c r="E18" s="29"/>
      <c r="Q18" s="18" t="s">
        <v>158</v>
      </c>
      <c r="R18">
        <v>952369</v>
      </c>
      <c r="S18">
        <v>1188955</v>
      </c>
      <c r="T18">
        <v>1690464</v>
      </c>
      <c r="U18">
        <v>2111421</v>
      </c>
      <c r="V18">
        <v>1065239</v>
      </c>
      <c r="W18">
        <v>1018079</v>
      </c>
      <c r="X18">
        <v>8026527</v>
      </c>
    </row>
    <row r="19" spans="1:24">
      <c r="Q19" s="14" t="s">
        <v>145</v>
      </c>
    </row>
    <row r="20" spans="1:24">
      <c r="Q20" s="18" t="s">
        <v>147</v>
      </c>
      <c r="R20">
        <v>8430191</v>
      </c>
      <c r="S20">
        <v>6357156</v>
      </c>
      <c r="T20">
        <v>10286615</v>
      </c>
      <c r="U20">
        <v>11734700</v>
      </c>
      <c r="V20">
        <v>10451678</v>
      </c>
      <c r="W20">
        <v>7965056</v>
      </c>
      <c r="X20">
        <v>55225396</v>
      </c>
    </row>
    <row r="21" spans="1:24">
      <c r="Q21" s="18" t="s">
        <v>148</v>
      </c>
      <c r="R21">
        <v>6674021</v>
      </c>
      <c r="S21">
        <v>5029660</v>
      </c>
      <c r="T21">
        <v>8295794</v>
      </c>
      <c r="U21">
        <v>11316559</v>
      </c>
      <c r="V21">
        <v>7839214</v>
      </c>
      <c r="W21">
        <v>6946917</v>
      </c>
      <c r="X21">
        <v>46102165</v>
      </c>
    </row>
    <row r="22" spans="1:24">
      <c r="A22" s="12" t="s">
        <v>174</v>
      </c>
      <c r="Q22" s="18" t="s">
        <v>149</v>
      </c>
      <c r="R22">
        <v>6007523</v>
      </c>
      <c r="S22">
        <v>4741774</v>
      </c>
      <c r="T22">
        <v>6714950</v>
      </c>
      <c r="U22">
        <v>9590963</v>
      </c>
      <c r="V22">
        <v>6743397</v>
      </c>
      <c r="W22">
        <v>5349925</v>
      </c>
      <c r="X22">
        <v>39148532</v>
      </c>
    </row>
    <row r="23" spans="1:24">
      <c r="A23" s="13" t="s">
        <v>135</v>
      </c>
      <c r="B23" s="13" t="s">
        <v>175</v>
      </c>
      <c r="Q23" s="18" t="s">
        <v>150</v>
      </c>
      <c r="R23">
        <v>7084883</v>
      </c>
      <c r="S23">
        <v>5188747</v>
      </c>
      <c r="T23">
        <v>10199898</v>
      </c>
      <c r="U23">
        <v>11399753</v>
      </c>
      <c r="V23">
        <v>7744805</v>
      </c>
      <c r="W23">
        <v>6114878</v>
      </c>
      <c r="X23">
        <v>47732964</v>
      </c>
    </row>
    <row r="24" spans="1:24">
      <c r="A24" s="13" t="s">
        <v>142</v>
      </c>
      <c r="B24" t="s">
        <v>18</v>
      </c>
      <c r="C24" t="s">
        <v>83</v>
      </c>
      <c r="D24" t="s">
        <v>24</v>
      </c>
      <c r="Q24" s="18" t="s">
        <v>151</v>
      </c>
      <c r="R24">
        <v>8804718</v>
      </c>
      <c r="S24">
        <v>7269641</v>
      </c>
      <c r="T24">
        <v>13658307</v>
      </c>
      <c r="U24">
        <v>15435431</v>
      </c>
      <c r="V24">
        <v>9947688</v>
      </c>
      <c r="W24">
        <v>8473896</v>
      </c>
      <c r="X24">
        <v>63589681</v>
      </c>
    </row>
    <row r="25" spans="1:24">
      <c r="A25" s="14" t="s">
        <v>144</v>
      </c>
      <c r="B25" s="38"/>
      <c r="C25" s="38"/>
      <c r="D25" s="38"/>
      <c r="Q25" s="18" t="s">
        <v>152</v>
      </c>
      <c r="R25">
        <v>9044687</v>
      </c>
      <c r="S25">
        <v>7593562</v>
      </c>
      <c r="T25">
        <v>15519917</v>
      </c>
      <c r="U25">
        <v>15402319</v>
      </c>
      <c r="V25">
        <v>9725886</v>
      </c>
      <c r="W25">
        <v>8631182</v>
      </c>
      <c r="X25">
        <v>65917553</v>
      </c>
    </row>
    <row r="26" spans="1:24">
      <c r="A26" s="18" t="s">
        <v>147</v>
      </c>
      <c r="B26" s="15">
        <v>0.21825737894513672</v>
      </c>
      <c r="C26" s="15">
        <v>2.4429506896440981E-2</v>
      </c>
      <c r="D26" s="15">
        <v>0.75731311415842228</v>
      </c>
      <c r="Q26" s="18" t="s">
        <v>153</v>
      </c>
      <c r="R26">
        <v>10488993</v>
      </c>
      <c r="S26">
        <v>8633584</v>
      </c>
      <c r="T26">
        <v>16233109</v>
      </c>
      <c r="U26">
        <v>19244657</v>
      </c>
      <c r="V26">
        <v>12968988.000000002</v>
      </c>
      <c r="W26">
        <v>10765350</v>
      </c>
      <c r="X26">
        <v>78334681</v>
      </c>
    </row>
    <row r="27" spans="1:24">
      <c r="A27" s="18" t="s">
        <v>148</v>
      </c>
      <c r="B27" s="15">
        <v>0.4393089259706035</v>
      </c>
      <c r="C27" s="15">
        <v>2.4781257325982659E-2</v>
      </c>
      <c r="D27" s="15">
        <v>0.53590981670341387</v>
      </c>
      <c r="Q27" s="18" t="s">
        <v>154</v>
      </c>
      <c r="R27">
        <v>10630610</v>
      </c>
      <c r="S27">
        <v>8139077</v>
      </c>
      <c r="T27">
        <v>12228186</v>
      </c>
      <c r="U27">
        <v>18607030</v>
      </c>
      <c r="V27">
        <v>13974791</v>
      </c>
      <c r="W27">
        <v>8708527</v>
      </c>
      <c r="X27">
        <v>72288221</v>
      </c>
    </row>
    <row r="28" spans="1:24">
      <c r="A28" s="18" t="s">
        <v>149</v>
      </c>
      <c r="B28" s="15">
        <v>0.39714161094510109</v>
      </c>
      <c r="C28" s="15">
        <v>2.4524170416402591E-2</v>
      </c>
      <c r="D28" s="15">
        <v>0.57833421863849632</v>
      </c>
      <c r="Q28" s="18" t="s">
        <v>155</v>
      </c>
      <c r="R28">
        <v>8496414</v>
      </c>
      <c r="S28">
        <v>6385166</v>
      </c>
      <c r="T28">
        <v>11119933</v>
      </c>
      <c r="U28">
        <v>14285930</v>
      </c>
      <c r="V28">
        <v>11595725</v>
      </c>
      <c r="W28">
        <v>7473855</v>
      </c>
      <c r="X28">
        <v>59357023</v>
      </c>
    </row>
    <row r="29" spans="1:24">
      <c r="A29" s="18" t="s">
        <v>150</v>
      </c>
      <c r="B29" s="15">
        <v>0.63512399679993581</v>
      </c>
      <c r="C29" s="15">
        <v>2.5051158194540204E-2</v>
      </c>
      <c r="D29" s="15">
        <v>0.33982484500552401</v>
      </c>
      <c r="Q29" s="18" t="s">
        <v>156</v>
      </c>
      <c r="R29">
        <v>7101951</v>
      </c>
      <c r="S29">
        <v>6191335</v>
      </c>
      <c r="T29">
        <v>11051405</v>
      </c>
      <c r="U29">
        <v>12557222</v>
      </c>
      <c r="V29">
        <v>9236718</v>
      </c>
      <c r="W29">
        <v>6936133</v>
      </c>
      <c r="X29">
        <v>53074764</v>
      </c>
    </row>
    <row r="30" spans="1:24">
      <c r="A30" s="18" t="s">
        <v>151</v>
      </c>
      <c r="B30" s="15">
        <v>0.721642031978458</v>
      </c>
      <c r="C30" s="15">
        <v>2.4936378466172211E-2</v>
      </c>
      <c r="D30" s="15">
        <v>0.25342158955536981</v>
      </c>
      <c r="Q30" s="18" t="s">
        <v>157</v>
      </c>
      <c r="R30">
        <v>7265669</v>
      </c>
      <c r="S30">
        <v>7922340</v>
      </c>
      <c r="T30">
        <v>13629706</v>
      </c>
      <c r="U30">
        <v>12474812</v>
      </c>
      <c r="V30">
        <v>8455290</v>
      </c>
      <c r="W30">
        <v>9487223</v>
      </c>
      <c r="X30">
        <v>59235040</v>
      </c>
    </row>
    <row r="31" spans="1:24">
      <c r="A31" s="18" t="s">
        <v>152</v>
      </c>
      <c r="B31" s="15">
        <v>0.9746802284395637</v>
      </c>
      <c r="C31" s="15">
        <v>2.5319771560436289E-2</v>
      </c>
      <c r="D31" s="15">
        <v>0</v>
      </c>
      <c r="Q31" s="18" t="s">
        <v>158</v>
      </c>
      <c r="R31">
        <v>10547148</v>
      </c>
      <c r="S31">
        <v>9549962</v>
      </c>
      <c r="T31">
        <v>14910708</v>
      </c>
      <c r="U31">
        <v>18953848</v>
      </c>
      <c r="V31">
        <v>13195038</v>
      </c>
      <c r="W31">
        <v>10658726</v>
      </c>
      <c r="X31">
        <v>77815430</v>
      </c>
    </row>
    <row r="32" spans="1:24">
      <c r="A32" s="18" t="s">
        <v>153</v>
      </c>
      <c r="B32" s="15">
        <v>0.74412342974427936</v>
      </c>
      <c r="C32" s="15">
        <v>2.4990532784502147E-2</v>
      </c>
      <c r="D32" s="15">
        <v>0.23088603747121852</v>
      </c>
      <c r="Q32" s="14" t="s">
        <v>143</v>
      </c>
      <c r="R32">
        <v>128002813</v>
      </c>
      <c r="S32">
        <v>106631896</v>
      </c>
      <c r="T32">
        <v>179038860</v>
      </c>
      <c r="U32">
        <v>208826244</v>
      </c>
      <c r="V32">
        <v>153673680</v>
      </c>
      <c r="W32">
        <v>123728632</v>
      </c>
      <c r="X32">
        <v>899902125</v>
      </c>
    </row>
    <row r="33" spans="1:4">
      <c r="A33" s="18" t="s">
        <v>154</v>
      </c>
      <c r="B33" s="15">
        <v>0.45057395167919484</v>
      </c>
      <c r="C33" s="15">
        <v>2.4432160611893159E-2</v>
      </c>
      <c r="D33" s="15">
        <v>0.52499388770891209</v>
      </c>
    </row>
    <row r="34" spans="1:4">
      <c r="A34" s="18" t="s">
        <v>155</v>
      </c>
      <c r="B34" s="15">
        <v>0.65134484340298715</v>
      </c>
      <c r="C34" s="15">
        <v>2.4923685165716115E-2</v>
      </c>
      <c r="D34" s="15">
        <v>0.32373147143129677</v>
      </c>
    </row>
    <row r="35" spans="1:4">
      <c r="A35" s="18" t="s">
        <v>156</v>
      </c>
      <c r="B35" s="15">
        <v>0.52744168680197956</v>
      </c>
      <c r="C35" s="15">
        <v>2.4782976502336736E-2</v>
      </c>
      <c r="D35" s="15">
        <v>0.4477753366956837</v>
      </c>
    </row>
    <row r="36" spans="1:4">
      <c r="A36" s="18" t="s">
        <v>157</v>
      </c>
      <c r="B36" s="15">
        <v>0.11090428307992067</v>
      </c>
      <c r="C36" s="15">
        <v>2.5005972884265218E-2</v>
      </c>
      <c r="D36" s="15">
        <v>0.86408974403581407</v>
      </c>
    </row>
    <row r="37" spans="1:4">
      <c r="A37" s="18" t="s">
        <v>158</v>
      </c>
      <c r="B37" s="15">
        <v>0</v>
      </c>
      <c r="C37" s="15">
        <v>2.5130420666372891E-2</v>
      </c>
      <c r="D37" s="15">
        <v>0.97486957933362706</v>
      </c>
    </row>
    <row r="38" spans="1:4">
      <c r="A38" s="14" t="s">
        <v>145</v>
      </c>
      <c r="B38" s="15"/>
      <c r="C38" s="15"/>
      <c r="D38" s="15"/>
    </row>
    <row r="39" spans="1:4">
      <c r="A39" s="18" t="s">
        <v>147</v>
      </c>
      <c r="B39" s="38">
        <v>0.27351546741285476</v>
      </c>
      <c r="C39" s="38">
        <v>0.25571997709169891</v>
      </c>
      <c r="D39" s="38">
        <v>0.47076455549544632</v>
      </c>
    </row>
    <row r="40" spans="1:4">
      <c r="A40" s="18" t="s">
        <v>148</v>
      </c>
      <c r="B40" s="38">
        <v>0.31484421610134794</v>
      </c>
      <c r="C40" s="38">
        <v>0.277298126888401</v>
      </c>
      <c r="D40" s="38">
        <v>0.40785765701025106</v>
      </c>
    </row>
    <row r="41" spans="1:4">
      <c r="A41" s="18" t="s">
        <v>149</v>
      </c>
      <c r="B41" s="38">
        <v>0.35815519212827701</v>
      </c>
      <c r="C41" s="38">
        <v>0.29729893831012616</v>
      </c>
      <c r="D41" s="38">
        <v>0.34454586956159683</v>
      </c>
    </row>
    <row r="42" spans="1:4">
      <c r="A42" s="18" t="s">
        <v>150</v>
      </c>
      <c r="B42" s="38">
        <v>0.29877151563435284</v>
      </c>
      <c r="C42" s="38">
        <v>0.25828861161858713</v>
      </c>
      <c r="D42" s="38">
        <v>0.44293987274706009</v>
      </c>
    </row>
    <row r="43" spans="1:4">
      <c r="A43" s="18" t="s">
        <v>151</v>
      </c>
      <c r="B43" s="38">
        <v>0.34202090115847572</v>
      </c>
      <c r="C43" s="38">
        <v>0.28463320959260668</v>
      </c>
      <c r="D43" s="38">
        <v>0.3733458892489176</v>
      </c>
    </row>
    <row r="44" spans="1:4">
      <c r="A44" s="18" t="s">
        <v>152</v>
      </c>
      <c r="B44" s="38">
        <v>0.44123300511473779</v>
      </c>
      <c r="C44" s="38">
        <v>0.39080687658414748</v>
      </c>
      <c r="D44" s="38">
        <v>0.16796011830111474</v>
      </c>
    </row>
    <row r="45" spans="1:4">
      <c r="A45" s="18" t="s">
        <v>153</v>
      </c>
      <c r="B45" s="38">
        <v>0.42859369019451293</v>
      </c>
      <c r="C45" s="38">
        <v>0.39771354912391871</v>
      </c>
      <c r="D45" s="38">
        <v>0.17369276068156836</v>
      </c>
    </row>
    <row r="46" spans="1:4">
      <c r="A46" s="18" t="s">
        <v>154</v>
      </c>
      <c r="B46" s="38">
        <v>0.38279057939467065</v>
      </c>
      <c r="C46" s="38">
        <v>0.39379751785564071</v>
      </c>
      <c r="D46" s="38">
        <v>0.22341190274968864</v>
      </c>
    </row>
    <row r="47" spans="1:4">
      <c r="A47" s="18" t="s">
        <v>155</v>
      </c>
      <c r="B47" s="38">
        <v>0.2906774822585021</v>
      </c>
      <c r="C47" s="38">
        <v>0.31832475830197887</v>
      </c>
      <c r="D47" s="38">
        <v>0.39099775943951909</v>
      </c>
    </row>
    <row r="48" spans="1:4">
      <c r="A48" s="18" t="s">
        <v>156</v>
      </c>
      <c r="B48" s="38">
        <v>0.34983669451643723</v>
      </c>
      <c r="C48" s="38">
        <v>0.30472894801755501</v>
      </c>
      <c r="D48" s="38">
        <v>0.34543435746600776</v>
      </c>
    </row>
    <row r="49" spans="1:4">
      <c r="A49" s="18" t="s">
        <v>157</v>
      </c>
      <c r="B49" s="38">
        <v>0.41188458723080124</v>
      </c>
      <c r="C49" s="38">
        <v>0.37491520221814656</v>
      </c>
      <c r="D49" s="38">
        <v>0.2132002105510522</v>
      </c>
    </row>
    <row r="50" spans="1:4">
      <c r="A50" s="18" t="s">
        <v>158</v>
      </c>
      <c r="B50" s="38">
        <v>0.41816899296193577</v>
      </c>
      <c r="C50" s="38">
        <v>0.40506283907960156</v>
      </c>
      <c r="D50" s="38">
        <v>0.17676816795846273</v>
      </c>
    </row>
    <row r="51" spans="1:4">
      <c r="A51" s="14" t="s">
        <v>143</v>
      </c>
      <c r="B51" s="38">
        <v>0.39631393247348984</v>
      </c>
      <c r="C51" s="38">
        <v>0.27522202150594988</v>
      </c>
      <c r="D51" s="38">
        <v>0.32846404602056029</v>
      </c>
    </row>
  </sheetData>
  <conditionalFormatting sqref="J12:J17">
    <cfRule type="top10" dxfId="20" priority="13" rank="1"/>
  </conditionalFormatting>
  <conditionalFormatting sqref="J12:J17">
    <cfRule type="top10" dxfId="19" priority="12" bottom="1" rank="1"/>
  </conditionalFormatting>
  <conditionalFormatting sqref="H12:I17">
    <cfRule type="top10" dxfId="18" priority="11" rank="1"/>
  </conditionalFormatting>
  <conditionalFormatting sqref="H12:I17">
    <cfRule type="top10" dxfId="17" priority="10" bottom="1" rank="1"/>
  </conditionalFormatting>
  <conditionalFormatting sqref="L12:L17">
    <cfRule type="top10" dxfId="16" priority="5" rank="1"/>
  </conditionalFormatting>
  <conditionalFormatting sqref="L12:L17">
    <cfRule type="top10" dxfId="15" priority="4" bottom="1" rank="1"/>
  </conditionalFormatting>
  <conditionalFormatting sqref="N12:N17">
    <cfRule type="top10" dxfId="14" priority="3" rank="1"/>
  </conditionalFormatting>
  <conditionalFormatting sqref="N12:N17">
    <cfRule type="top10" dxfId="13" priority="2" bottom="1" rank="1"/>
  </conditionalFormatting>
  <conditionalFormatting pivot="1" sqref="X7:X18 X19 X20:X31">
    <cfRule type="top10" dxfId="12" priority="1" rank="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62352-E1EA-4E18-B2C0-E34477F1C3E0}">
  <dimension ref="A1:R25"/>
  <sheetViews>
    <sheetView showRowColHeaders="0" zoomScale="160" zoomScaleNormal="160" workbookViewId="0">
      <selection activeCell="J25" sqref="J25"/>
    </sheetView>
  </sheetViews>
  <sheetFormatPr defaultRowHeight="13.8"/>
  <cols>
    <col min="1" max="1" width="4" style="16" customWidth="1"/>
    <col min="2" max="14" width="8.88671875" style="16"/>
    <col min="15" max="15" width="8.88671875" style="16" customWidth="1"/>
    <col min="16" max="16" width="3.33203125" style="16" customWidth="1"/>
    <col min="17" max="16384" width="8.88671875" style="16"/>
  </cols>
  <sheetData>
    <row r="1" spans="1:18">
      <c r="A1" s="17"/>
      <c r="B1" s="17"/>
      <c r="C1" s="17"/>
      <c r="D1" s="17"/>
      <c r="E1" s="17"/>
      <c r="F1" s="17"/>
      <c r="G1" s="17"/>
      <c r="H1" s="17"/>
      <c r="I1" s="17"/>
      <c r="J1" s="17"/>
      <c r="K1" s="17"/>
      <c r="L1" s="17"/>
      <c r="M1" s="17"/>
      <c r="N1" s="17"/>
      <c r="O1" s="17"/>
      <c r="P1" s="17"/>
      <c r="Q1" s="17"/>
      <c r="R1" s="17"/>
    </row>
    <row r="2" spans="1:18">
      <c r="A2" s="17"/>
      <c r="B2" s="17"/>
      <c r="C2" s="17"/>
      <c r="D2" s="17"/>
      <c r="E2" s="17"/>
      <c r="F2" s="17"/>
      <c r="G2" s="17"/>
      <c r="H2" s="17"/>
      <c r="I2" s="17"/>
      <c r="J2" s="17"/>
      <c r="K2" s="17"/>
      <c r="L2" s="17"/>
      <c r="M2" s="17"/>
      <c r="N2" s="17"/>
      <c r="O2" s="17"/>
      <c r="P2" s="17"/>
      <c r="Q2" s="17"/>
      <c r="R2" s="17"/>
    </row>
    <row r="3" spans="1:18">
      <c r="A3" s="17"/>
      <c r="B3" s="17"/>
      <c r="C3" s="17"/>
      <c r="D3" s="17"/>
      <c r="E3" s="17"/>
      <c r="F3" s="17"/>
      <c r="G3" s="17"/>
      <c r="H3" s="17"/>
      <c r="I3" s="17"/>
      <c r="J3" s="17"/>
      <c r="K3" s="17"/>
      <c r="L3" s="17"/>
      <c r="M3" s="17"/>
      <c r="N3" s="17"/>
      <c r="O3" s="17"/>
      <c r="P3" s="17"/>
      <c r="Q3" s="17"/>
      <c r="R3" s="17"/>
    </row>
    <row r="4" spans="1:18">
      <c r="A4" s="17"/>
      <c r="B4" s="17"/>
      <c r="C4" s="17"/>
      <c r="D4" s="17"/>
      <c r="E4" s="17"/>
      <c r="F4" s="17"/>
      <c r="G4" s="17"/>
      <c r="H4" s="17"/>
      <c r="I4" s="17"/>
      <c r="J4" s="17"/>
      <c r="K4" s="17"/>
      <c r="L4" s="17"/>
      <c r="M4" s="17"/>
      <c r="N4" s="17"/>
      <c r="O4" s="17"/>
      <c r="P4" s="17"/>
      <c r="Q4" s="17"/>
      <c r="R4" s="17"/>
    </row>
    <row r="5" spans="1:18">
      <c r="A5" s="17"/>
      <c r="B5" s="17"/>
      <c r="C5" s="17"/>
      <c r="D5" s="17"/>
      <c r="E5" s="17"/>
      <c r="F5" s="17"/>
      <c r="G5" s="17"/>
      <c r="H5" s="17"/>
      <c r="I5" s="17"/>
      <c r="J5" s="17"/>
      <c r="K5" s="17"/>
      <c r="L5" s="17"/>
      <c r="M5" s="17"/>
      <c r="N5" s="17"/>
      <c r="O5" s="17"/>
      <c r="P5" s="17"/>
      <c r="Q5" s="17"/>
      <c r="R5" s="17"/>
    </row>
    <row r="6" spans="1:18">
      <c r="A6" s="17"/>
      <c r="B6" s="17"/>
      <c r="C6" s="17"/>
      <c r="D6" s="17"/>
      <c r="E6" s="17"/>
      <c r="F6" s="17"/>
      <c r="G6" s="17"/>
      <c r="H6" s="17"/>
      <c r="I6" s="17"/>
      <c r="J6" s="17"/>
      <c r="K6" s="17"/>
      <c r="L6" s="17"/>
      <c r="M6" s="17"/>
      <c r="N6" s="17"/>
      <c r="O6" s="17"/>
      <c r="P6" s="17"/>
      <c r="Q6" s="17"/>
      <c r="R6" s="17"/>
    </row>
    <row r="7" spans="1:18">
      <c r="A7" s="17"/>
      <c r="B7" s="17"/>
      <c r="C7" s="17"/>
      <c r="D7" s="17"/>
      <c r="E7" s="17"/>
      <c r="F7" s="17"/>
      <c r="G7" s="17"/>
      <c r="H7" s="17"/>
      <c r="I7" s="17"/>
      <c r="J7" s="17"/>
      <c r="K7" s="17"/>
      <c r="L7" s="17"/>
      <c r="M7" s="17"/>
      <c r="N7" s="17"/>
      <c r="O7" s="17"/>
      <c r="P7" s="17"/>
      <c r="Q7" s="17"/>
      <c r="R7" s="17"/>
    </row>
    <row r="8" spans="1:18">
      <c r="A8" s="17"/>
      <c r="B8" s="17"/>
      <c r="C8" s="17"/>
      <c r="D8" s="17"/>
      <c r="E8" s="17"/>
      <c r="F8" s="17"/>
      <c r="G8" s="17"/>
      <c r="H8" s="17"/>
      <c r="I8" s="17"/>
      <c r="J8" s="17"/>
      <c r="K8" s="17"/>
      <c r="L8" s="17"/>
      <c r="M8" s="17"/>
      <c r="N8" s="17"/>
      <c r="O8" s="17"/>
      <c r="P8" s="17"/>
      <c r="Q8" s="17"/>
      <c r="R8" s="17"/>
    </row>
    <row r="9" spans="1:18">
      <c r="A9" s="17"/>
      <c r="B9" s="17"/>
      <c r="C9" s="17"/>
      <c r="D9" s="17"/>
      <c r="E9" s="17"/>
      <c r="F9" s="17"/>
      <c r="G9" s="17"/>
      <c r="H9" s="17"/>
      <c r="I9" s="17"/>
      <c r="J9" s="17"/>
      <c r="K9" s="17"/>
      <c r="L9" s="17"/>
      <c r="M9" s="17"/>
      <c r="N9" s="17"/>
      <c r="O9" s="17"/>
      <c r="P9" s="17"/>
      <c r="Q9" s="17"/>
      <c r="R9" s="17"/>
    </row>
    <row r="10" spans="1:18">
      <c r="A10" s="17"/>
      <c r="B10" s="17"/>
      <c r="C10" s="17"/>
      <c r="D10" s="17"/>
      <c r="E10" s="17"/>
      <c r="F10" s="17"/>
      <c r="G10" s="17"/>
      <c r="H10" s="17"/>
      <c r="I10" s="17"/>
      <c r="J10" s="17"/>
      <c r="K10" s="17"/>
      <c r="L10" s="17"/>
      <c r="M10" s="17"/>
      <c r="N10" s="17"/>
      <c r="O10" s="17"/>
      <c r="P10" s="17"/>
      <c r="Q10" s="17"/>
      <c r="R10" s="17"/>
    </row>
    <row r="11" spans="1:18">
      <c r="A11" s="17"/>
      <c r="B11" s="17"/>
      <c r="C11" s="17"/>
      <c r="D11" s="17"/>
      <c r="E11" s="17"/>
      <c r="F11" s="17"/>
      <c r="G11" s="17"/>
      <c r="H11" s="17"/>
      <c r="I11" s="17"/>
      <c r="J11" s="17"/>
      <c r="K11" s="17"/>
      <c r="L11" s="17"/>
      <c r="M11" s="17"/>
      <c r="N11" s="17"/>
      <c r="O11" s="17"/>
      <c r="P11" s="17"/>
      <c r="Q11" s="17"/>
      <c r="R11" s="17"/>
    </row>
    <row r="12" spans="1:18">
      <c r="A12" s="17"/>
      <c r="B12" s="17"/>
      <c r="C12" s="17"/>
      <c r="D12" s="17"/>
      <c r="E12" s="17"/>
      <c r="F12" s="17"/>
      <c r="G12" s="17"/>
      <c r="H12" s="17"/>
      <c r="I12" s="17"/>
      <c r="J12" s="17"/>
      <c r="K12" s="17"/>
      <c r="L12" s="17"/>
      <c r="M12" s="17"/>
      <c r="N12" s="17"/>
      <c r="O12" s="17"/>
      <c r="P12" s="17"/>
      <c r="Q12" s="17"/>
      <c r="R12" s="17"/>
    </row>
    <row r="13" spans="1:18">
      <c r="A13" s="17"/>
      <c r="B13" s="17"/>
      <c r="C13" s="17"/>
      <c r="D13" s="17"/>
      <c r="E13" s="17"/>
      <c r="F13" s="17"/>
      <c r="G13" s="17"/>
      <c r="H13" s="17"/>
      <c r="I13" s="17"/>
      <c r="J13" s="17"/>
      <c r="K13" s="17"/>
      <c r="L13" s="17"/>
      <c r="M13" s="17"/>
      <c r="N13" s="17"/>
      <c r="O13" s="17"/>
      <c r="P13" s="17"/>
      <c r="Q13" s="17"/>
      <c r="R13" s="17"/>
    </row>
    <row r="14" spans="1:18">
      <c r="A14" s="17"/>
      <c r="B14" s="17"/>
      <c r="C14" s="17"/>
      <c r="D14" s="17"/>
      <c r="E14" s="17"/>
      <c r="F14" s="17"/>
      <c r="G14" s="17"/>
      <c r="H14" s="17"/>
      <c r="I14" s="17"/>
      <c r="J14" s="17"/>
      <c r="K14" s="17"/>
      <c r="L14" s="17"/>
      <c r="M14" s="17"/>
      <c r="N14" s="17"/>
      <c r="O14" s="17"/>
      <c r="P14" s="17"/>
      <c r="Q14" s="17"/>
      <c r="R14" s="17"/>
    </row>
    <row r="15" spans="1:18">
      <c r="A15" s="17"/>
      <c r="B15" s="17"/>
      <c r="C15" s="17"/>
      <c r="D15" s="17"/>
      <c r="E15" s="17"/>
      <c r="F15" s="17"/>
      <c r="G15" s="17"/>
      <c r="H15" s="17"/>
      <c r="I15" s="17"/>
      <c r="J15" s="17"/>
      <c r="K15" s="17"/>
      <c r="L15" s="17"/>
      <c r="M15" s="17"/>
      <c r="N15" s="17"/>
      <c r="O15" s="17"/>
      <c r="P15" s="17"/>
      <c r="Q15" s="17"/>
      <c r="R15" s="17"/>
    </row>
    <row r="16" spans="1:18">
      <c r="A16" s="17"/>
      <c r="B16" s="17"/>
      <c r="C16" s="17"/>
      <c r="D16" s="17"/>
      <c r="E16" s="17"/>
      <c r="F16" s="17"/>
      <c r="G16" s="17"/>
      <c r="H16" s="17"/>
      <c r="I16" s="17"/>
      <c r="J16" s="17"/>
      <c r="K16" s="17"/>
      <c r="L16" s="17"/>
      <c r="M16" s="17"/>
      <c r="N16" s="17"/>
      <c r="O16" s="17"/>
      <c r="P16" s="17"/>
      <c r="Q16" s="17"/>
      <c r="R16" s="17"/>
    </row>
    <row r="17" spans="1:18">
      <c r="A17" s="17"/>
      <c r="B17" s="17"/>
      <c r="C17" s="17"/>
      <c r="D17" s="17"/>
      <c r="E17" s="17"/>
      <c r="F17" s="17"/>
      <c r="G17" s="17"/>
      <c r="H17" s="17"/>
      <c r="I17" s="17"/>
      <c r="J17" s="17"/>
      <c r="K17" s="17"/>
      <c r="L17" s="17"/>
      <c r="M17" s="17"/>
      <c r="N17" s="17"/>
      <c r="O17" s="17"/>
      <c r="P17" s="17"/>
      <c r="Q17" s="17"/>
      <c r="R17" s="17"/>
    </row>
    <row r="18" spans="1:18">
      <c r="A18" s="17"/>
      <c r="B18" s="17"/>
      <c r="C18" s="17"/>
      <c r="D18" s="17"/>
      <c r="E18" s="17"/>
      <c r="F18" s="17"/>
      <c r="G18" s="17"/>
      <c r="H18" s="17"/>
      <c r="I18" s="17"/>
      <c r="J18" s="17"/>
      <c r="K18" s="17"/>
      <c r="L18" s="17"/>
      <c r="M18" s="17"/>
      <c r="N18" s="17"/>
      <c r="O18" s="17"/>
      <c r="P18" s="17"/>
      <c r="Q18" s="17"/>
      <c r="R18" s="17"/>
    </row>
    <row r="19" spans="1:18">
      <c r="A19" s="17"/>
      <c r="B19" s="17"/>
      <c r="C19" s="17"/>
      <c r="D19" s="17"/>
      <c r="E19" s="17"/>
      <c r="F19" s="17"/>
      <c r="G19" s="17"/>
      <c r="H19" s="17"/>
      <c r="I19" s="17"/>
      <c r="J19" s="17"/>
      <c r="K19" s="17"/>
      <c r="L19" s="17"/>
      <c r="M19" s="17"/>
      <c r="N19" s="17"/>
      <c r="O19" s="17"/>
      <c r="P19" s="17"/>
      <c r="Q19" s="17"/>
      <c r="R19" s="17"/>
    </row>
    <row r="20" spans="1:18">
      <c r="A20" s="17"/>
      <c r="B20" s="17"/>
      <c r="C20" s="17"/>
      <c r="D20" s="17"/>
      <c r="E20" s="17"/>
      <c r="F20" s="17"/>
      <c r="G20" s="17"/>
      <c r="H20" s="17"/>
      <c r="I20" s="17"/>
      <c r="J20" s="17"/>
      <c r="K20" s="17"/>
      <c r="L20" s="17"/>
      <c r="M20" s="17"/>
      <c r="N20" s="17"/>
      <c r="O20" s="17"/>
      <c r="P20" s="17"/>
      <c r="Q20" s="17"/>
      <c r="R20" s="17"/>
    </row>
    <row r="21" spans="1:18">
      <c r="A21" s="17"/>
      <c r="B21" s="17"/>
      <c r="C21" s="17"/>
      <c r="D21" s="17"/>
      <c r="E21" s="17"/>
      <c r="F21" s="17"/>
      <c r="G21" s="17"/>
      <c r="H21" s="17"/>
      <c r="I21" s="17"/>
      <c r="J21" s="17"/>
      <c r="K21" s="17"/>
      <c r="L21" s="17"/>
      <c r="M21" s="17"/>
      <c r="N21" s="17"/>
      <c r="O21" s="17"/>
      <c r="P21" s="17"/>
      <c r="Q21" s="17"/>
      <c r="R21" s="17"/>
    </row>
    <row r="22" spans="1:18">
      <c r="A22" s="17"/>
      <c r="B22" s="17"/>
      <c r="C22" s="17"/>
      <c r="D22" s="17"/>
      <c r="E22" s="17"/>
      <c r="F22" s="17"/>
      <c r="G22" s="17"/>
      <c r="H22" s="17"/>
      <c r="I22" s="17"/>
      <c r="J22" s="17"/>
      <c r="K22" s="17"/>
      <c r="L22" s="17"/>
      <c r="M22" s="17"/>
      <c r="N22" s="17"/>
      <c r="O22" s="17"/>
      <c r="P22" s="17"/>
      <c r="Q22" s="17"/>
      <c r="R22" s="17"/>
    </row>
    <row r="23" spans="1:18">
      <c r="A23" s="17"/>
      <c r="B23" s="17"/>
      <c r="C23" s="17"/>
      <c r="D23" s="17"/>
      <c r="E23" s="17"/>
      <c r="F23" s="17"/>
      <c r="G23" s="17"/>
      <c r="H23" s="17"/>
      <c r="I23" s="17"/>
      <c r="J23" s="17"/>
      <c r="K23" s="17"/>
      <c r="L23" s="17"/>
      <c r="M23" s="17"/>
      <c r="N23" s="17"/>
      <c r="O23" s="17"/>
      <c r="P23" s="17"/>
      <c r="Q23" s="17"/>
      <c r="R23" s="17"/>
    </row>
    <row r="24" spans="1:18">
      <c r="A24" s="17"/>
      <c r="B24" s="17"/>
      <c r="C24" s="17"/>
      <c r="D24" s="17"/>
      <c r="E24" s="17"/>
      <c r="F24" s="17"/>
      <c r="G24" s="17"/>
      <c r="H24" s="17"/>
      <c r="I24" s="17"/>
      <c r="J24" s="17"/>
      <c r="K24" s="17"/>
      <c r="L24" s="17"/>
      <c r="M24" s="17"/>
      <c r="N24" s="17"/>
      <c r="O24" s="17"/>
      <c r="P24" s="17"/>
      <c r="Q24" s="17"/>
      <c r="R24" s="17"/>
    </row>
    <row r="25" spans="1:18">
      <c r="A25" s="17"/>
      <c r="B25" s="17"/>
      <c r="C25" s="17"/>
      <c r="D25" s="17"/>
      <c r="E25" s="17"/>
      <c r="F25" s="17"/>
      <c r="G25" s="17"/>
      <c r="H25" s="17"/>
      <c r="I25" s="17"/>
      <c r="J25" s="17" t="s">
        <v>177</v>
      </c>
      <c r="K25" s="17"/>
      <c r="L25" s="17"/>
      <c r="M25" s="17"/>
      <c r="N25" s="17"/>
      <c r="O25" s="17"/>
      <c r="P25" s="17"/>
      <c r="Q25" s="17"/>
      <c r="R25" s="1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5"/>
  <sheetViews>
    <sheetView showGridLines="0" showRowColHeaders="0" zoomScale="145" zoomScaleNormal="145" workbookViewId="0">
      <selection activeCell="Q3" sqref="Q3"/>
    </sheetView>
  </sheetViews>
  <sheetFormatPr defaultRowHeight="13.8"/>
  <cols>
    <col min="1" max="1" width="4" style="16" customWidth="1"/>
    <col min="2" max="14" width="8.88671875" style="16"/>
    <col min="15" max="15" width="8.88671875" style="16" customWidth="1"/>
    <col min="16" max="16" width="3.33203125" style="16" customWidth="1"/>
    <col min="17" max="16384" width="8.88671875" style="16"/>
  </cols>
  <sheetData>
    <row r="1" spans="1:18">
      <c r="A1" s="17"/>
      <c r="B1" s="17"/>
      <c r="C1" s="17"/>
      <c r="D1" s="17"/>
      <c r="E1" s="17"/>
      <c r="F1" s="17"/>
      <c r="G1" s="17"/>
      <c r="H1" s="17"/>
      <c r="I1" s="17"/>
      <c r="J1" s="17"/>
      <c r="K1" s="17"/>
      <c r="L1" s="17"/>
      <c r="M1" s="17"/>
      <c r="N1" s="17"/>
      <c r="O1" s="17"/>
      <c r="P1" s="17"/>
      <c r="Q1" s="17"/>
      <c r="R1" s="17"/>
    </row>
    <row r="2" spans="1:18">
      <c r="A2" s="17"/>
      <c r="B2" s="17"/>
      <c r="C2" s="17"/>
      <c r="D2" s="17"/>
      <c r="E2" s="17"/>
      <c r="F2" s="17"/>
      <c r="G2" s="17"/>
      <c r="H2" s="17"/>
      <c r="I2" s="17"/>
      <c r="J2" s="17"/>
      <c r="K2" s="17"/>
      <c r="L2" s="17"/>
      <c r="M2" s="17"/>
      <c r="N2" s="17"/>
      <c r="O2" s="17"/>
      <c r="P2" s="17"/>
      <c r="Q2" s="17"/>
      <c r="R2" s="17"/>
    </row>
    <row r="3" spans="1:18">
      <c r="A3" s="17"/>
      <c r="B3" s="17"/>
      <c r="C3" s="17"/>
      <c r="D3" s="17"/>
      <c r="E3" s="17"/>
      <c r="F3" s="17"/>
      <c r="G3" s="17"/>
      <c r="H3" s="17"/>
      <c r="I3" s="17"/>
      <c r="J3" s="17"/>
      <c r="K3" s="17"/>
      <c r="L3" s="17"/>
      <c r="M3" s="17"/>
      <c r="N3" s="17"/>
      <c r="O3" s="17"/>
      <c r="P3" s="17"/>
      <c r="Q3" s="17"/>
      <c r="R3" s="17"/>
    </row>
    <row r="4" spans="1:18">
      <c r="A4" s="17"/>
      <c r="B4" s="17"/>
      <c r="C4" s="17"/>
      <c r="D4" s="17"/>
      <c r="E4" s="17"/>
      <c r="F4" s="17"/>
      <c r="G4" s="17"/>
      <c r="H4" s="17"/>
      <c r="I4" s="17"/>
      <c r="J4" s="17"/>
      <c r="K4" s="17"/>
      <c r="L4" s="17"/>
      <c r="M4" s="17"/>
      <c r="N4" s="17"/>
      <c r="O4" s="17"/>
      <c r="P4" s="17"/>
      <c r="Q4" s="17"/>
      <c r="R4" s="17"/>
    </row>
    <row r="5" spans="1:18">
      <c r="A5" s="17"/>
      <c r="B5" s="17"/>
      <c r="C5" s="17"/>
      <c r="D5" s="17"/>
      <c r="E5" s="17"/>
      <c r="F5" s="17"/>
      <c r="G5" s="17"/>
      <c r="H5" s="17"/>
      <c r="I5" s="17"/>
      <c r="J5" s="17"/>
      <c r="K5" s="17"/>
      <c r="L5" s="17"/>
      <c r="M5" s="17"/>
      <c r="N5" s="17"/>
      <c r="O5" s="17"/>
      <c r="P5" s="17"/>
      <c r="Q5" s="17"/>
      <c r="R5" s="17"/>
    </row>
    <row r="6" spans="1:18">
      <c r="A6" s="17"/>
      <c r="B6" s="17"/>
      <c r="C6" s="17"/>
      <c r="D6" s="17"/>
      <c r="E6" s="17"/>
      <c r="F6" s="17"/>
      <c r="G6" s="17"/>
      <c r="H6" s="17"/>
      <c r="I6" s="17"/>
      <c r="J6" s="17"/>
      <c r="K6" s="17"/>
      <c r="L6" s="17"/>
      <c r="M6" s="17"/>
      <c r="N6" s="17"/>
      <c r="O6" s="17"/>
      <c r="P6" s="17"/>
      <c r="Q6" s="17"/>
      <c r="R6" s="17"/>
    </row>
    <row r="7" spans="1:18">
      <c r="A7" s="17"/>
      <c r="B7" s="17"/>
      <c r="C7" s="17"/>
      <c r="D7" s="17"/>
      <c r="E7" s="17"/>
      <c r="F7" s="17"/>
      <c r="G7" s="17"/>
      <c r="H7" s="17"/>
      <c r="I7" s="17"/>
      <c r="J7" s="17"/>
      <c r="K7" s="17"/>
      <c r="L7" s="17"/>
      <c r="M7" s="17"/>
      <c r="N7" s="17"/>
      <c r="O7" s="17"/>
      <c r="P7" s="17"/>
      <c r="Q7" s="17"/>
      <c r="R7" s="17"/>
    </row>
    <row r="8" spans="1:18">
      <c r="A8" s="17"/>
      <c r="B8" s="17"/>
      <c r="C8" s="17"/>
      <c r="D8" s="17"/>
      <c r="E8" s="17"/>
      <c r="F8" s="17"/>
      <c r="G8" s="17"/>
      <c r="H8" s="17"/>
      <c r="I8" s="17"/>
      <c r="J8" s="17"/>
      <c r="K8" s="17"/>
      <c r="L8" s="17"/>
      <c r="M8" s="17"/>
      <c r="N8" s="17"/>
      <c r="O8" s="17"/>
      <c r="P8" s="17"/>
      <c r="Q8" s="17"/>
      <c r="R8" s="17"/>
    </row>
    <row r="9" spans="1:18">
      <c r="A9" s="17"/>
      <c r="B9" s="17"/>
      <c r="C9" s="17"/>
      <c r="D9" s="17"/>
      <c r="E9" s="17"/>
      <c r="F9" s="17"/>
      <c r="G9" s="17"/>
      <c r="H9" s="17"/>
      <c r="I9" s="17"/>
      <c r="J9" s="17"/>
      <c r="K9" s="17"/>
      <c r="L9" s="17"/>
      <c r="M9" s="17"/>
      <c r="N9" s="17"/>
      <c r="O9" s="17"/>
      <c r="P9" s="17"/>
      <c r="Q9" s="17"/>
      <c r="R9" s="17"/>
    </row>
    <row r="10" spans="1:18">
      <c r="A10" s="17"/>
      <c r="B10" s="17"/>
      <c r="C10" s="17"/>
      <c r="D10" s="17"/>
      <c r="E10" s="17"/>
      <c r="F10" s="17"/>
      <c r="G10" s="17"/>
      <c r="H10" s="17"/>
      <c r="I10" s="17"/>
      <c r="J10" s="17"/>
      <c r="K10" s="17"/>
      <c r="L10" s="17"/>
      <c r="M10" s="17"/>
      <c r="N10" s="17"/>
      <c r="O10" s="17"/>
      <c r="P10" s="17"/>
      <c r="Q10" s="17"/>
      <c r="R10" s="17"/>
    </row>
    <row r="11" spans="1:18">
      <c r="A11" s="17"/>
      <c r="B11" s="17"/>
      <c r="C11" s="17"/>
      <c r="D11" s="17"/>
      <c r="E11" s="17"/>
      <c r="F11" s="17"/>
      <c r="G11" s="17"/>
      <c r="H11" s="17"/>
      <c r="I11" s="17"/>
      <c r="J11" s="17"/>
      <c r="K11" s="17"/>
      <c r="L11" s="17"/>
      <c r="M11" s="17"/>
      <c r="N11" s="17"/>
      <c r="O11" s="17"/>
      <c r="P11" s="17"/>
      <c r="Q11" s="17"/>
      <c r="R11" s="17"/>
    </row>
    <row r="12" spans="1:18">
      <c r="A12" s="17"/>
      <c r="B12" s="17"/>
      <c r="C12" s="17"/>
      <c r="D12" s="17"/>
      <c r="E12" s="17"/>
      <c r="F12" s="17"/>
      <c r="G12" s="17"/>
      <c r="H12" s="17"/>
      <c r="I12" s="17"/>
      <c r="J12" s="17"/>
      <c r="K12" s="17"/>
      <c r="L12" s="17"/>
      <c r="M12" s="17"/>
      <c r="N12" s="17"/>
      <c r="O12" s="17"/>
      <c r="P12" s="17"/>
      <c r="Q12" s="17"/>
      <c r="R12" s="17"/>
    </row>
    <row r="13" spans="1:18">
      <c r="A13" s="17"/>
      <c r="B13" s="17"/>
      <c r="C13" s="17"/>
      <c r="D13" s="17"/>
      <c r="E13" s="17"/>
      <c r="F13" s="17"/>
      <c r="G13" s="17"/>
      <c r="H13" s="17"/>
      <c r="I13" s="17"/>
      <c r="J13" s="17"/>
      <c r="K13" s="17"/>
      <c r="L13" s="17"/>
      <c r="M13" s="17"/>
      <c r="N13" s="17"/>
      <c r="O13" s="17"/>
      <c r="P13" s="17"/>
      <c r="Q13" s="17"/>
      <c r="R13" s="17"/>
    </row>
    <row r="14" spans="1:18">
      <c r="A14" s="17"/>
      <c r="B14" s="17"/>
      <c r="C14" s="17"/>
      <c r="D14" s="17"/>
      <c r="E14" s="17"/>
      <c r="F14" s="17"/>
      <c r="G14" s="17"/>
      <c r="H14" s="17"/>
      <c r="I14" s="17"/>
      <c r="J14" s="17"/>
      <c r="K14" s="17"/>
      <c r="L14" s="17"/>
      <c r="M14" s="17"/>
      <c r="N14" s="17"/>
      <c r="O14" s="17"/>
      <c r="P14" s="17"/>
      <c r="Q14" s="17"/>
      <c r="R14" s="17"/>
    </row>
    <row r="15" spans="1:18">
      <c r="A15" s="17"/>
      <c r="B15" s="17"/>
      <c r="C15" s="17"/>
      <c r="D15" s="17"/>
      <c r="E15" s="17"/>
      <c r="F15" s="17"/>
      <c r="G15" s="17"/>
      <c r="H15" s="17"/>
      <c r="I15" s="17"/>
      <c r="J15" s="17"/>
      <c r="K15" s="17"/>
      <c r="L15" s="17"/>
      <c r="M15" s="17"/>
      <c r="N15" s="17"/>
      <c r="O15" s="17"/>
      <c r="P15" s="17"/>
      <c r="Q15" s="17"/>
      <c r="R15" s="17"/>
    </row>
    <row r="16" spans="1:18">
      <c r="A16" s="17"/>
      <c r="B16" s="17"/>
      <c r="C16" s="17"/>
      <c r="D16" s="17"/>
      <c r="E16" s="17"/>
      <c r="F16" s="17"/>
      <c r="G16" s="17"/>
      <c r="H16" s="17"/>
      <c r="I16" s="17"/>
      <c r="J16" s="17"/>
      <c r="K16" s="17"/>
      <c r="L16" s="17"/>
      <c r="M16" s="17"/>
      <c r="N16" s="17"/>
      <c r="O16" s="17"/>
      <c r="P16" s="17"/>
      <c r="Q16" s="17"/>
      <c r="R16" s="17"/>
    </row>
    <row r="17" spans="1:18">
      <c r="A17" s="17"/>
      <c r="B17" s="17"/>
      <c r="C17" s="17"/>
      <c r="D17" s="17"/>
      <c r="E17" s="17"/>
      <c r="F17" s="17"/>
      <c r="G17" s="17"/>
      <c r="H17" s="17"/>
      <c r="I17" s="17"/>
      <c r="J17" s="17"/>
      <c r="K17" s="17"/>
      <c r="L17" s="17"/>
      <c r="M17" s="17"/>
      <c r="N17" s="17"/>
      <c r="O17" s="17"/>
      <c r="P17" s="17"/>
      <c r="Q17" s="17"/>
      <c r="R17" s="17"/>
    </row>
    <row r="18" spans="1:18">
      <c r="A18" s="17"/>
      <c r="B18" s="17"/>
      <c r="C18" s="17"/>
      <c r="D18" s="17"/>
      <c r="E18" s="17"/>
      <c r="F18" s="17"/>
      <c r="G18" s="17"/>
      <c r="H18" s="17"/>
      <c r="I18" s="17"/>
      <c r="J18" s="17"/>
      <c r="K18" s="17"/>
      <c r="L18" s="17"/>
      <c r="M18" s="17"/>
      <c r="N18" s="17"/>
      <c r="O18" s="17"/>
      <c r="P18" s="17"/>
      <c r="Q18" s="17"/>
      <c r="R18" s="17"/>
    </row>
    <row r="19" spans="1:18">
      <c r="A19" s="17"/>
      <c r="B19" s="17"/>
      <c r="C19" s="17"/>
      <c r="D19" s="17"/>
      <c r="E19" s="17"/>
      <c r="F19" s="17"/>
      <c r="G19" s="17"/>
      <c r="H19" s="17"/>
      <c r="I19" s="17"/>
      <c r="J19" s="17"/>
      <c r="K19" s="17"/>
      <c r="L19" s="17"/>
      <c r="M19" s="17"/>
      <c r="N19" s="17"/>
      <c r="O19" s="17"/>
      <c r="P19" s="17"/>
      <c r="Q19" s="17"/>
      <c r="R19" s="17"/>
    </row>
    <row r="20" spans="1:18">
      <c r="A20" s="17"/>
      <c r="B20" s="17"/>
      <c r="C20" s="17"/>
      <c r="D20" s="17"/>
      <c r="E20" s="17"/>
      <c r="F20" s="17"/>
      <c r="G20" s="17"/>
      <c r="H20" s="17"/>
      <c r="I20" s="17"/>
      <c r="J20" s="17"/>
      <c r="K20" s="17"/>
      <c r="L20" s="17"/>
      <c r="M20" s="17"/>
      <c r="N20" s="17"/>
      <c r="O20" s="17"/>
      <c r="P20" s="17"/>
      <c r="Q20" s="17"/>
      <c r="R20" s="17"/>
    </row>
    <row r="21" spans="1:18">
      <c r="A21" s="17"/>
      <c r="B21" s="17"/>
      <c r="C21" s="17"/>
      <c r="D21" s="17"/>
      <c r="E21" s="17"/>
      <c r="F21" s="17"/>
      <c r="G21" s="17"/>
      <c r="H21" s="17"/>
      <c r="I21" s="17"/>
      <c r="J21" s="17"/>
      <c r="K21" s="17"/>
      <c r="L21" s="17"/>
      <c r="M21" s="17"/>
      <c r="N21" s="17"/>
      <c r="O21" s="17"/>
      <c r="P21" s="17"/>
      <c r="Q21" s="17"/>
      <c r="R21" s="17"/>
    </row>
    <row r="22" spans="1:18">
      <c r="A22" s="17"/>
      <c r="B22" s="17"/>
      <c r="C22" s="17"/>
      <c r="D22" s="17"/>
      <c r="E22" s="17"/>
      <c r="F22" s="17"/>
      <c r="G22" s="17"/>
      <c r="H22" s="17"/>
      <c r="I22" s="17"/>
      <c r="J22" s="17"/>
      <c r="K22" s="17"/>
      <c r="L22" s="17"/>
      <c r="M22" s="17"/>
      <c r="N22" s="17"/>
      <c r="O22" s="17"/>
      <c r="P22" s="17"/>
      <c r="Q22" s="17"/>
      <c r="R22" s="17"/>
    </row>
    <row r="23" spans="1:18">
      <c r="A23" s="17"/>
      <c r="B23" s="17"/>
      <c r="C23" s="17"/>
      <c r="D23" s="17"/>
      <c r="E23" s="17"/>
      <c r="F23" s="17"/>
      <c r="G23" s="17"/>
      <c r="H23" s="17"/>
      <c r="I23" s="17"/>
      <c r="J23" s="17"/>
      <c r="K23" s="17"/>
      <c r="L23" s="17"/>
      <c r="M23" s="17"/>
      <c r="N23" s="17"/>
      <c r="O23" s="17"/>
      <c r="P23" s="17"/>
      <c r="Q23" s="17"/>
      <c r="R23" s="17"/>
    </row>
    <row r="24" spans="1:18">
      <c r="A24" s="17"/>
      <c r="B24" s="17"/>
      <c r="C24" s="17"/>
      <c r="D24" s="17"/>
      <c r="E24" s="17"/>
      <c r="F24" s="17"/>
      <c r="G24" s="17"/>
      <c r="H24" s="17"/>
      <c r="I24" s="17"/>
      <c r="J24" s="17"/>
      <c r="K24" s="17"/>
      <c r="L24" s="17"/>
      <c r="M24" s="17"/>
      <c r="N24" s="17"/>
      <c r="O24" s="17"/>
      <c r="P24" s="17"/>
      <c r="Q24" s="17"/>
      <c r="R24" s="17"/>
    </row>
    <row r="25" spans="1:18">
      <c r="A25" s="17"/>
      <c r="B25" s="17"/>
      <c r="C25" s="17"/>
      <c r="D25" s="17"/>
      <c r="E25" s="17"/>
      <c r="F25" s="17"/>
      <c r="G25" s="17"/>
      <c r="H25" s="17"/>
      <c r="I25" s="17"/>
      <c r="J25" s="17"/>
      <c r="K25" s="17"/>
      <c r="L25" s="17"/>
      <c r="M25" s="17"/>
      <c r="N25" s="17"/>
      <c r="O25" s="17"/>
      <c r="P25" s="17"/>
      <c r="Q25" s="17"/>
      <c r="R25" s="17"/>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9DD97-431D-4381-8DB0-BAE70EAEF358}">
  <dimension ref="A1:R25"/>
  <sheetViews>
    <sheetView showGridLines="0" showRowColHeaders="0" zoomScale="115" zoomScaleNormal="115" workbookViewId="0">
      <selection activeCell="J24" sqref="J24"/>
    </sheetView>
  </sheetViews>
  <sheetFormatPr defaultRowHeight="13.8"/>
  <cols>
    <col min="1" max="1" width="4" style="16" customWidth="1"/>
    <col min="2" max="14" width="8.88671875" style="16"/>
    <col min="15" max="15" width="8.88671875" style="16" customWidth="1"/>
    <col min="16" max="16" width="3.33203125" style="16" customWidth="1"/>
    <col min="17" max="16384" width="8.88671875" style="16"/>
  </cols>
  <sheetData>
    <row r="1" spans="1:18">
      <c r="A1" s="17"/>
      <c r="B1" s="17"/>
      <c r="C1" s="17"/>
      <c r="D1" s="17"/>
      <c r="E1" s="17"/>
      <c r="F1" s="17"/>
      <c r="G1" s="17"/>
      <c r="H1" s="17"/>
      <c r="I1" s="17"/>
      <c r="J1" s="17"/>
      <c r="K1" s="17"/>
      <c r="L1" s="17"/>
      <c r="M1" s="17"/>
      <c r="N1" s="17"/>
      <c r="O1" s="17"/>
      <c r="P1" s="17"/>
      <c r="Q1" s="17"/>
      <c r="R1" s="17"/>
    </row>
    <row r="2" spans="1:18">
      <c r="A2" s="17"/>
      <c r="B2" s="17"/>
      <c r="C2" s="17"/>
      <c r="D2" s="17"/>
      <c r="E2" s="17"/>
      <c r="F2" s="17"/>
      <c r="G2" s="17"/>
      <c r="H2" s="17"/>
      <c r="I2" s="17"/>
      <c r="J2" s="17"/>
      <c r="K2" s="17"/>
      <c r="L2" s="17"/>
      <c r="M2" s="17"/>
      <c r="N2" s="17"/>
      <c r="O2" s="17"/>
      <c r="P2" s="17"/>
      <c r="Q2" s="17"/>
      <c r="R2" s="17"/>
    </row>
    <row r="3" spans="1:18">
      <c r="A3" s="17"/>
      <c r="B3" s="17"/>
      <c r="C3" s="17"/>
      <c r="D3" s="17"/>
      <c r="E3" s="17"/>
      <c r="F3" s="17"/>
      <c r="G3" s="17"/>
      <c r="H3" s="17"/>
      <c r="I3" s="17"/>
      <c r="J3" s="17"/>
      <c r="K3" s="17"/>
      <c r="L3" s="17"/>
      <c r="M3" s="17"/>
      <c r="N3" s="17"/>
      <c r="O3" s="17"/>
      <c r="P3" s="17"/>
      <c r="Q3" s="17"/>
      <c r="R3" s="17"/>
    </row>
    <row r="4" spans="1:18">
      <c r="A4" s="17"/>
      <c r="B4" s="17"/>
      <c r="C4" s="17"/>
      <c r="D4" s="17"/>
      <c r="E4" s="17"/>
      <c r="F4" s="17"/>
      <c r="G4" s="17"/>
      <c r="H4" s="17"/>
      <c r="I4" s="17"/>
      <c r="J4" s="17"/>
      <c r="K4" s="17"/>
      <c r="L4" s="17"/>
      <c r="M4" s="17"/>
      <c r="N4" s="17"/>
      <c r="O4" s="17"/>
      <c r="P4" s="17"/>
      <c r="Q4" s="17"/>
      <c r="R4" s="17"/>
    </row>
    <row r="5" spans="1:18">
      <c r="A5" s="17"/>
      <c r="B5" s="17"/>
      <c r="C5" s="17"/>
      <c r="D5" s="17"/>
      <c r="E5" s="17"/>
      <c r="F5" s="17"/>
      <c r="G5" s="17"/>
      <c r="H5" s="17"/>
      <c r="I5" s="17"/>
      <c r="J5" s="17"/>
      <c r="K5" s="17"/>
      <c r="L5" s="17"/>
      <c r="M5" s="17"/>
      <c r="N5" s="17"/>
      <c r="O5" s="17"/>
      <c r="P5" s="17"/>
      <c r="Q5" s="17"/>
      <c r="R5" s="17"/>
    </row>
    <row r="6" spans="1:18">
      <c r="A6" s="17"/>
      <c r="B6" s="17"/>
      <c r="C6" s="17"/>
      <c r="D6" s="17"/>
      <c r="E6" s="17"/>
      <c r="F6" s="17"/>
      <c r="G6" s="17"/>
      <c r="H6" s="17"/>
      <c r="I6" s="17"/>
      <c r="J6" s="17"/>
      <c r="K6" s="17"/>
      <c r="L6" s="17"/>
      <c r="M6" s="17"/>
      <c r="N6" s="17"/>
      <c r="O6" s="17"/>
      <c r="P6" s="17"/>
      <c r="Q6" s="17"/>
      <c r="R6" s="17"/>
    </row>
    <row r="7" spans="1:18">
      <c r="A7" s="17"/>
      <c r="B7" s="17"/>
      <c r="C7" s="17"/>
      <c r="D7" s="17"/>
      <c r="E7" s="17"/>
      <c r="F7" s="17"/>
      <c r="G7" s="17"/>
      <c r="H7" s="17"/>
      <c r="I7" s="17"/>
      <c r="J7" s="17"/>
      <c r="K7" s="17"/>
      <c r="L7" s="17"/>
      <c r="M7" s="17"/>
      <c r="N7" s="17"/>
      <c r="O7" s="17"/>
      <c r="P7" s="17"/>
      <c r="Q7" s="17"/>
      <c r="R7" s="17"/>
    </row>
    <row r="8" spans="1:18">
      <c r="A8" s="17"/>
      <c r="B8" s="17"/>
      <c r="C8" s="17"/>
      <c r="D8" s="17"/>
      <c r="E8" s="17"/>
      <c r="F8" s="17"/>
      <c r="G8" s="17"/>
      <c r="H8" s="17"/>
      <c r="I8" s="17"/>
      <c r="J8" s="17"/>
      <c r="K8" s="17"/>
      <c r="L8" s="17"/>
      <c r="M8" s="17"/>
      <c r="N8" s="17"/>
      <c r="O8" s="17"/>
      <c r="P8" s="17"/>
      <c r="Q8" s="17"/>
      <c r="R8" s="17"/>
    </row>
    <row r="9" spans="1:18">
      <c r="A9" s="17"/>
      <c r="B9" s="17"/>
      <c r="C9" s="17"/>
      <c r="D9" s="17"/>
      <c r="E9" s="17"/>
      <c r="F9" s="17"/>
      <c r="G9" s="17"/>
      <c r="H9" s="17"/>
      <c r="I9" s="17"/>
      <c r="J9" s="17"/>
      <c r="K9" s="17"/>
      <c r="L9" s="17"/>
      <c r="M9" s="17"/>
      <c r="N9" s="17"/>
      <c r="O9" s="17"/>
      <c r="P9" s="17"/>
      <c r="Q9" s="17"/>
      <c r="R9" s="17"/>
    </row>
    <row r="10" spans="1:18">
      <c r="A10" s="17"/>
      <c r="B10" s="17"/>
      <c r="C10" s="17"/>
      <c r="D10" s="17"/>
      <c r="E10" s="17"/>
      <c r="F10" s="17"/>
      <c r="G10" s="17"/>
      <c r="H10" s="17"/>
      <c r="I10" s="17"/>
      <c r="J10" s="17"/>
      <c r="K10" s="17"/>
      <c r="L10" s="17"/>
      <c r="M10" s="17"/>
      <c r="N10" s="17"/>
      <c r="O10" s="17"/>
      <c r="P10" s="17"/>
      <c r="Q10" s="17"/>
      <c r="R10" s="17"/>
    </row>
    <row r="11" spans="1:18">
      <c r="A11" s="17"/>
      <c r="B11" s="17"/>
      <c r="C11" s="17"/>
      <c r="D11" s="17"/>
      <c r="E11" s="17"/>
      <c r="F11" s="17"/>
      <c r="G11" s="17"/>
      <c r="H11" s="17"/>
      <c r="I11" s="17"/>
      <c r="J11" s="17"/>
      <c r="K11" s="17"/>
      <c r="L11" s="17"/>
      <c r="M11" s="17"/>
      <c r="N11" s="17"/>
      <c r="O11" s="17"/>
      <c r="P11" s="17"/>
      <c r="Q11" s="17"/>
      <c r="R11" s="17"/>
    </row>
    <row r="12" spans="1:18">
      <c r="A12" s="17"/>
      <c r="B12" s="17"/>
      <c r="C12" s="17"/>
      <c r="D12" s="17"/>
      <c r="E12" s="17"/>
      <c r="F12" s="17"/>
      <c r="G12" s="17"/>
      <c r="H12" s="17"/>
      <c r="I12" s="17"/>
      <c r="J12" s="17"/>
      <c r="K12" s="17"/>
      <c r="L12" s="17"/>
      <c r="M12" s="17"/>
      <c r="N12" s="17"/>
      <c r="O12" s="17"/>
      <c r="P12" s="17"/>
      <c r="Q12" s="17"/>
      <c r="R12" s="17"/>
    </row>
    <row r="13" spans="1:18">
      <c r="A13" s="17"/>
      <c r="B13" s="17"/>
      <c r="C13" s="17"/>
      <c r="D13" s="17"/>
      <c r="E13" s="17"/>
      <c r="F13" s="17"/>
      <c r="G13" s="17"/>
      <c r="H13" s="17"/>
      <c r="I13" s="17"/>
      <c r="J13" s="17"/>
      <c r="K13" s="17"/>
      <c r="L13" s="17"/>
      <c r="M13" s="17"/>
      <c r="N13" s="17"/>
      <c r="O13" s="17"/>
      <c r="P13" s="17"/>
      <c r="Q13" s="17"/>
      <c r="R13" s="17"/>
    </row>
    <row r="14" spans="1:18">
      <c r="A14" s="17"/>
      <c r="B14" s="17"/>
      <c r="C14" s="17"/>
      <c r="D14" s="17"/>
      <c r="E14" s="17"/>
      <c r="F14" s="17"/>
      <c r="G14" s="17"/>
      <c r="H14" s="17"/>
      <c r="I14" s="17"/>
      <c r="J14" s="17"/>
      <c r="K14" s="17"/>
      <c r="L14" s="17"/>
      <c r="M14" s="17"/>
      <c r="N14" s="17"/>
      <c r="O14" s="17"/>
      <c r="P14" s="17"/>
      <c r="Q14" s="17"/>
      <c r="R14" s="17"/>
    </row>
    <row r="15" spans="1:18">
      <c r="A15" s="17"/>
      <c r="B15" s="17"/>
      <c r="C15" s="17"/>
      <c r="D15" s="17"/>
      <c r="E15" s="17"/>
      <c r="F15" s="17"/>
      <c r="G15" s="17"/>
      <c r="H15" s="17"/>
      <c r="I15" s="17"/>
      <c r="J15" s="17"/>
      <c r="K15" s="17"/>
      <c r="L15" s="17"/>
      <c r="M15" s="17"/>
      <c r="N15" s="17"/>
      <c r="O15" s="17"/>
      <c r="P15" s="17"/>
      <c r="Q15" s="17"/>
      <c r="R15" s="17"/>
    </row>
    <row r="16" spans="1:18">
      <c r="A16" s="17"/>
      <c r="B16" s="17"/>
      <c r="C16" s="17"/>
      <c r="D16" s="17"/>
      <c r="E16" s="17"/>
      <c r="F16" s="17"/>
      <c r="G16" s="17"/>
      <c r="H16" s="17"/>
      <c r="I16" s="17"/>
      <c r="J16" s="17"/>
      <c r="K16" s="17"/>
      <c r="L16" s="17"/>
      <c r="M16" s="17"/>
      <c r="N16" s="17"/>
      <c r="O16" s="17"/>
      <c r="P16" s="17"/>
      <c r="Q16" s="17"/>
      <c r="R16" s="17"/>
    </row>
    <row r="17" spans="1:18">
      <c r="A17" s="17"/>
      <c r="B17" s="17"/>
      <c r="C17" s="17"/>
      <c r="D17" s="17"/>
      <c r="E17" s="17"/>
      <c r="F17" s="17"/>
      <c r="G17" s="17"/>
      <c r="H17" s="17"/>
      <c r="I17" s="17"/>
      <c r="J17" s="17"/>
      <c r="K17" s="17"/>
      <c r="L17" s="17"/>
      <c r="M17" s="17"/>
      <c r="N17" s="17"/>
      <c r="O17" s="17"/>
      <c r="P17" s="17"/>
      <c r="Q17" s="17"/>
      <c r="R17" s="17"/>
    </row>
    <row r="18" spans="1:18">
      <c r="A18" s="17"/>
      <c r="B18" s="17"/>
      <c r="C18" s="17"/>
      <c r="D18" s="17"/>
      <c r="E18" s="17"/>
      <c r="F18" s="17"/>
      <c r="G18" s="17"/>
      <c r="H18" s="17"/>
      <c r="I18" s="17"/>
      <c r="J18" s="17"/>
      <c r="K18" s="17"/>
      <c r="L18" s="17"/>
      <c r="M18" s="17"/>
      <c r="N18" s="17"/>
      <c r="O18" s="17"/>
      <c r="P18" s="17"/>
      <c r="Q18" s="17"/>
      <c r="R18" s="17"/>
    </row>
    <row r="19" spans="1:18">
      <c r="A19" s="17"/>
      <c r="B19" s="17"/>
      <c r="C19" s="17"/>
      <c r="D19" s="17"/>
      <c r="E19" s="17"/>
      <c r="F19" s="17"/>
      <c r="G19" s="17"/>
      <c r="H19" s="17"/>
      <c r="I19" s="17"/>
      <c r="J19" s="17"/>
      <c r="K19" s="17"/>
      <c r="L19" s="17"/>
      <c r="M19" s="17"/>
      <c r="N19" s="17"/>
      <c r="O19" s="17"/>
      <c r="P19" s="17"/>
      <c r="Q19" s="17"/>
      <c r="R19" s="17"/>
    </row>
    <row r="20" spans="1:18">
      <c r="A20" s="17"/>
      <c r="B20" s="17"/>
      <c r="C20" s="17"/>
      <c r="D20" s="17"/>
      <c r="E20" s="17"/>
      <c r="F20" s="17"/>
      <c r="G20" s="17"/>
      <c r="H20" s="17"/>
      <c r="I20" s="17"/>
      <c r="J20" s="17"/>
      <c r="K20" s="17"/>
      <c r="L20" s="17"/>
      <c r="M20" s="17"/>
      <c r="N20" s="17"/>
      <c r="O20" s="17"/>
      <c r="P20" s="17"/>
      <c r="Q20" s="17"/>
      <c r="R20" s="17"/>
    </row>
    <row r="21" spans="1:18">
      <c r="A21" s="17"/>
      <c r="B21" s="17"/>
      <c r="C21" s="17"/>
      <c r="D21" s="17"/>
      <c r="E21" s="17"/>
      <c r="F21" s="17"/>
      <c r="G21" s="17"/>
      <c r="H21" s="17"/>
      <c r="I21" s="17"/>
      <c r="J21" s="17"/>
      <c r="K21" s="17"/>
      <c r="L21" s="17"/>
      <c r="M21" s="17"/>
      <c r="N21" s="17"/>
      <c r="O21" s="17"/>
      <c r="P21" s="17"/>
      <c r="Q21" s="17"/>
      <c r="R21" s="17"/>
    </row>
    <row r="22" spans="1:18">
      <c r="A22" s="17"/>
      <c r="B22" s="17"/>
      <c r="C22" s="17"/>
      <c r="D22" s="17"/>
      <c r="E22" s="17"/>
      <c r="F22" s="17"/>
      <c r="G22" s="17"/>
      <c r="H22" s="17"/>
      <c r="I22" s="17"/>
      <c r="J22" s="17"/>
      <c r="K22" s="17"/>
      <c r="L22" s="17"/>
      <c r="M22" s="17"/>
      <c r="N22" s="17"/>
      <c r="O22" s="17"/>
      <c r="P22" s="17"/>
      <c r="Q22" s="17"/>
      <c r="R22" s="17"/>
    </row>
    <row r="23" spans="1:18">
      <c r="A23" s="17"/>
      <c r="B23" s="17"/>
      <c r="C23" s="17"/>
      <c r="D23" s="17"/>
      <c r="E23" s="17"/>
      <c r="F23" s="17"/>
      <c r="G23" s="17"/>
      <c r="H23" s="17"/>
      <c r="I23" s="17"/>
      <c r="J23" s="17"/>
      <c r="K23" s="17"/>
      <c r="L23" s="17"/>
      <c r="M23" s="17"/>
      <c r="N23" s="17"/>
      <c r="O23" s="17"/>
      <c r="P23" s="17"/>
      <c r="Q23" s="17"/>
      <c r="R23" s="17"/>
    </row>
    <row r="24" spans="1:18">
      <c r="A24" s="17"/>
      <c r="B24" s="17"/>
      <c r="C24" s="17"/>
      <c r="D24" s="17"/>
      <c r="E24" s="17"/>
      <c r="F24" s="17"/>
      <c r="G24" s="17"/>
      <c r="H24" s="17"/>
      <c r="I24" s="17"/>
      <c r="J24" s="17"/>
      <c r="K24" s="17"/>
      <c r="L24" s="17"/>
      <c r="M24" s="17"/>
      <c r="N24" s="17"/>
      <c r="O24" s="17"/>
      <c r="P24" s="17"/>
      <c r="Q24" s="17"/>
      <c r="R24" s="17"/>
    </row>
    <row r="25" spans="1:18">
      <c r="A25" s="17"/>
      <c r="B25" s="17"/>
      <c r="C25" s="17"/>
      <c r="D25" s="17"/>
      <c r="E25" s="17"/>
      <c r="F25" s="17"/>
      <c r="G25" s="17"/>
      <c r="H25" s="17"/>
      <c r="I25" s="17"/>
      <c r="J25" s="17"/>
      <c r="K25" s="17"/>
      <c r="L25" s="17"/>
      <c r="M25" s="17"/>
      <c r="N25" s="17"/>
      <c r="O25" s="17"/>
      <c r="P25" s="17"/>
      <c r="Q25" s="17"/>
      <c r="R25" s="17"/>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4AC0-DB31-405A-979A-9235DF8CE4C4}">
  <dimension ref="A1:R25"/>
  <sheetViews>
    <sheetView showGridLines="0" showRowColHeaders="0" tabSelected="1" zoomScale="160" zoomScaleNormal="160" workbookViewId="0">
      <selection activeCell="T3" sqref="T3"/>
    </sheetView>
  </sheetViews>
  <sheetFormatPr defaultRowHeight="13.8"/>
  <cols>
    <col min="1" max="1" width="4" style="16" customWidth="1"/>
    <col min="2" max="14" width="8.88671875" style="16"/>
    <col min="15" max="15" width="8.88671875" style="16" customWidth="1"/>
    <col min="16" max="16" width="3.33203125" style="16" customWidth="1"/>
    <col min="17" max="16384" width="8.88671875" style="16"/>
  </cols>
  <sheetData>
    <row r="1" spans="1:18">
      <c r="A1" s="17"/>
      <c r="B1" s="17"/>
      <c r="C1" s="17"/>
      <c r="D1" s="17"/>
      <c r="E1" s="17"/>
      <c r="F1" s="17"/>
      <c r="G1" s="17"/>
      <c r="H1" s="17"/>
      <c r="I1" s="17"/>
      <c r="J1" s="17"/>
      <c r="K1" s="17"/>
      <c r="L1" s="17"/>
      <c r="M1" s="17"/>
      <c r="N1" s="17"/>
      <c r="O1" s="17"/>
      <c r="P1" s="17"/>
      <c r="Q1" s="17"/>
      <c r="R1" s="17"/>
    </row>
    <row r="2" spans="1:18">
      <c r="A2" s="17"/>
      <c r="B2" s="17"/>
      <c r="C2" s="17"/>
      <c r="D2" s="17"/>
      <c r="E2" s="17"/>
      <c r="F2" s="17"/>
      <c r="G2" s="17"/>
      <c r="H2" s="17"/>
      <c r="I2" s="17"/>
      <c r="J2" s="17"/>
      <c r="K2" s="17"/>
      <c r="L2" s="17"/>
      <c r="M2" s="17"/>
      <c r="N2" s="17"/>
      <c r="O2" s="17"/>
      <c r="P2" s="17"/>
      <c r="Q2" s="17"/>
      <c r="R2" s="17"/>
    </row>
    <row r="3" spans="1:18">
      <c r="A3" s="17"/>
      <c r="B3" s="17"/>
      <c r="C3" s="17"/>
      <c r="D3" s="17"/>
      <c r="E3" s="17"/>
      <c r="F3" s="17"/>
      <c r="G3" s="17"/>
      <c r="H3" s="17"/>
      <c r="I3" s="17"/>
      <c r="J3" s="17"/>
      <c r="K3" s="17"/>
      <c r="L3" s="17"/>
      <c r="M3" s="17"/>
      <c r="N3" s="17"/>
      <c r="O3" s="17"/>
      <c r="P3" s="17"/>
      <c r="Q3" s="17"/>
      <c r="R3" s="17"/>
    </row>
    <row r="4" spans="1:18">
      <c r="A4" s="17"/>
      <c r="B4" s="17"/>
      <c r="C4" s="17"/>
      <c r="D4" s="17"/>
      <c r="E4" s="17"/>
      <c r="F4" s="17"/>
      <c r="G4" s="17"/>
      <c r="H4" s="17"/>
      <c r="I4" s="17"/>
      <c r="J4" s="17"/>
      <c r="K4" s="17"/>
      <c r="L4" s="17"/>
      <c r="M4" s="17"/>
      <c r="N4" s="17"/>
      <c r="O4" s="17"/>
      <c r="P4" s="17"/>
      <c r="Q4" s="17"/>
      <c r="R4" s="17"/>
    </row>
    <row r="5" spans="1:18">
      <c r="A5" s="17"/>
      <c r="B5" s="17"/>
      <c r="C5" s="17"/>
      <c r="D5" s="17"/>
      <c r="E5" s="17"/>
      <c r="F5" s="17"/>
      <c r="G5" s="17"/>
      <c r="H5" s="17"/>
      <c r="I5" s="17"/>
      <c r="J5" s="17"/>
      <c r="K5" s="17"/>
      <c r="L5" s="17"/>
      <c r="M5" s="17"/>
      <c r="N5" s="17"/>
      <c r="O5" s="17"/>
      <c r="P5" s="17"/>
      <c r="Q5" s="17"/>
      <c r="R5" s="17"/>
    </row>
    <row r="6" spans="1:18">
      <c r="A6" s="17"/>
      <c r="B6" s="17"/>
      <c r="C6" s="17"/>
      <c r="D6" s="17"/>
      <c r="E6" s="17"/>
      <c r="F6" s="17"/>
      <c r="G6" s="17"/>
      <c r="H6" s="17"/>
      <c r="I6" s="17"/>
      <c r="J6" s="17"/>
      <c r="K6" s="17"/>
      <c r="L6" s="17"/>
      <c r="M6" s="17"/>
      <c r="N6" s="17"/>
      <c r="O6" s="17"/>
      <c r="P6" s="17"/>
      <c r="Q6" s="17"/>
      <c r="R6" s="17"/>
    </row>
    <row r="7" spans="1:18">
      <c r="A7" s="17"/>
      <c r="B7" s="17"/>
      <c r="C7" s="17"/>
      <c r="D7" s="17"/>
      <c r="E7" s="17"/>
      <c r="F7" s="17"/>
      <c r="G7" s="17"/>
      <c r="H7" s="17"/>
      <c r="I7" s="17"/>
      <c r="J7" s="17"/>
      <c r="K7" s="17"/>
      <c r="L7" s="17"/>
      <c r="M7" s="17"/>
      <c r="N7" s="17"/>
      <c r="O7" s="17"/>
      <c r="P7" s="17"/>
      <c r="Q7" s="17"/>
      <c r="R7" s="17"/>
    </row>
    <row r="8" spans="1:18">
      <c r="A8" s="17"/>
      <c r="B8" s="17"/>
      <c r="C8" s="17"/>
      <c r="D8" s="17"/>
      <c r="E8" s="17"/>
      <c r="F8" s="17"/>
      <c r="G8" s="17"/>
      <c r="H8" s="17"/>
      <c r="I8" s="17"/>
      <c r="J8" s="17"/>
      <c r="K8" s="17"/>
      <c r="L8" s="17"/>
      <c r="M8" s="17"/>
      <c r="N8" s="17"/>
      <c r="O8" s="17"/>
      <c r="P8" s="17"/>
      <c r="Q8" s="17"/>
      <c r="R8" s="17"/>
    </row>
    <row r="9" spans="1:18">
      <c r="A9" s="17"/>
      <c r="B9" s="17"/>
      <c r="C9" s="17"/>
      <c r="D9" s="17"/>
      <c r="E9" s="17"/>
      <c r="F9" s="17"/>
      <c r="G9" s="17"/>
      <c r="H9" s="17"/>
      <c r="I9" s="17"/>
      <c r="J9" s="17"/>
      <c r="K9" s="17"/>
      <c r="L9" s="17"/>
      <c r="M9" s="17"/>
      <c r="N9" s="17"/>
      <c r="O9" s="17"/>
      <c r="P9" s="17"/>
      <c r="Q9" s="17"/>
      <c r="R9" s="17"/>
    </row>
    <row r="10" spans="1:18">
      <c r="A10" s="17"/>
      <c r="B10" s="17"/>
      <c r="C10" s="17"/>
      <c r="D10" s="17"/>
      <c r="E10" s="17"/>
      <c r="F10" s="17"/>
      <c r="G10" s="17"/>
      <c r="H10" s="17"/>
      <c r="I10" s="17"/>
      <c r="J10" s="17"/>
      <c r="K10" s="17"/>
      <c r="L10" s="17"/>
      <c r="M10" s="17"/>
      <c r="N10" s="17"/>
      <c r="O10" s="17"/>
      <c r="P10" s="17"/>
      <c r="Q10" s="17"/>
      <c r="R10" s="17"/>
    </row>
    <row r="11" spans="1:18">
      <c r="A11" s="17"/>
      <c r="B11" s="17"/>
      <c r="C11" s="17"/>
      <c r="D11" s="17"/>
      <c r="E11" s="17"/>
      <c r="F11" s="17"/>
      <c r="G11" s="17"/>
      <c r="H11" s="17"/>
      <c r="I11" s="17"/>
      <c r="J11" s="17"/>
      <c r="K11" s="17"/>
      <c r="L11" s="17"/>
      <c r="M11" s="17"/>
      <c r="N11" s="17"/>
      <c r="O11" s="17"/>
      <c r="P11" s="17"/>
      <c r="Q11" s="17"/>
      <c r="R11" s="17"/>
    </row>
    <row r="12" spans="1:18">
      <c r="A12" s="17"/>
      <c r="B12" s="17"/>
      <c r="C12" s="17"/>
      <c r="D12" s="17"/>
      <c r="E12" s="17"/>
      <c r="F12" s="17"/>
      <c r="G12" s="17"/>
      <c r="H12" s="17"/>
      <c r="I12" s="17"/>
      <c r="J12" s="17"/>
      <c r="K12" s="17"/>
      <c r="L12" s="17"/>
      <c r="M12" s="17"/>
      <c r="N12" s="17"/>
      <c r="O12" s="17"/>
      <c r="P12" s="17"/>
      <c r="Q12" s="17"/>
      <c r="R12" s="17"/>
    </row>
    <row r="13" spans="1:18">
      <c r="A13" s="17"/>
      <c r="B13" s="17"/>
      <c r="C13" s="17"/>
      <c r="D13" s="17"/>
      <c r="E13" s="17"/>
      <c r="F13" s="17"/>
      <c r="G13" s="17"/>
      <c r="H13" s="17"/>
      <c r="I13" s="17"/>
      <c r="J13" s="17"/>
      <c r="K13" s="17"/>
      <c r="L13" s="17"/>
      <c r="M13" s="17"/>
      <c r="N13" s="17"/>
      <c r="O13" s="17"/>
      <c r="P13" s="17"/>
      <c r="Q13" s="17"/>
      <c r="R13" s="17"/>
    </row>
    <row r="14" spans="1:18">
      <c r="A14" s="17"/>
      <c r="B14" s="17"/>
      <c r="C14" s="17"/>
      <c r="D14" s="17"/>
      <c r="E14" s="17"/>
      <c r="F14" s="17"/>
      <c r="G14" s="17"/>
      <c r="H14" s="17"/>
      <c r="I14" s="17"/>
      <c r="J14" s="17"/>
      <c r="K14" s="17"/>
      <c r="L14" s="17"/>
      <c r="M14" s="17"/>
      <c r="N14" s="17"/>
      <c r="O14" s="17"/>
      <c r="P14" s="17"/>
      <c r="Q14" s="17"/>
      <c r="R14" s="17"/>
    </row>
    <row r="15" spans="1:18">
      <c r="A15" s="17"/>
      <c r="B15" s="17"/>
      <c r="C15" s="17"/>
      <c r="D15" s="17"/>
      <c r="E15" s="17"/>
      <c r="F15" s="17"/>
      <c r="G15" s="17"/>
      <c r="H15" s="17"/>
      <c r="I15" s="17"/>
      <c r="J15" s="17"/>
      <c r="K15" s="17"/>
      <c r="L15" s="17"/>
      <c r="M15" s="17"/>
      <c r="N15" s="17"/>
      <c r="O15" s="17"/>
      <c r="P15" s="17"/>
      <c r="Q15" s="17"/>
      <c r="R15" s="17"/>
    </row>
    <row r="16" spans="1:18">
      <c r="A16" s="17"/>
      <c r="B16" s="17"/>
      <c r="C16" s="17"/>
      <c r="D16" s="17"/>
      <c r="E16" s="17"/>
      <c r="F16" s="17"/>
      <c r="G16" s="17"/>
      <c r="H16" s="17"/>
      <c r="I16" s="17"/>
      <c r="J16" s="17"/>
      <c r="K16" s="17"/>
      <c r="L16" s="17"/>
      <c r="M16" s="17"/>
      <c r="N16" s="17"/>
      <c r="O16" s="17"/>
      <c r="P16" s="17"/>
      <c r="Q16" s="17"/>
      <c r="R16" s="17"/>
    </row>
    <row r="17" spans="1:18">
      <c r="A17" s="17"/>
      <c r="B17" s="17"/>
      <c r="C17" s="17"/>
      <c r="D17" s="17"/>
      <c r="E17" s="17"/>
      <c r="F17" s="17"/>
      <c r="G17" s="17"/>
      <c r="H17" s="17"/>
      <c r="I17" s="17"/>
      <c r="J17" s="17"/>
      <c r="K17" s="17"/>
      <c r="L17" s="17"/>
      <c r="M17" s="17"/>
      <c r="N17" s="17"/>
      <c r="O17" s="17"/>
      <c r="P17" s="17"/>
      <c r="Q17" s="17"/>
      <c r="R17" s="17"/>
    </row>
    <row r="18" spans="1:18">
      <c r="A18" s="17"/>
      <c r="B18" s="17"/>
      <c r="C18" s="17"/>
      <c r="D18" s="17"/>
      <c r="E18" s="17"/>
      <c r="F18" s="17"/>
      <c r="G18" s="17"/>
      <c r="H18" s="17"/>
      <c r="I18" s="17"/>
      <c r="J18" s="17"/>
      <c r="K18" s="17"/>
      <c r="L18" s="17"/>
      <c r="M18" s="17"/>
      <c r="N18" s="17"/>
      <c r="O18" s="17"/>
      <c r="P18" s="17"/>
      <c r="Q18" s="17"/>
      <c r="R18" s="17"/>
    </row>
    <row r="19" spans="1:18">
      <c r="A19" s="17"/>
      <c r="B19" s="17"/>
      <c r="C19" s="17"/>
      <c r="D19" s="17"/>
      <c r="E19" s="17"/>
      <c r="F19" s="17"/>
      <c r="G19" s="17"/>
      <c r="H19" s="17"/>
      <c r="I19" s="17"/>
      <c r="J19" s="17"/>
      <c r="K19" s="17"/>
      <c r="L19" s="17"/>
      <c r="M19" s="17"/>
      <c r="N19" s="17"/>
      <c r="O19" s="17"/>
      <c r="P19" s="17"/>
      <c r="Q19" s="17"/>
      <c r="R19" s="17"/>
    </row>
    <row r="20" spans="1:18">
      <c r="A20" s="17"/>
      <c r="B20" s="17"/>
      <c r="C20" s="17"/>
      <c r="D20" s="17"/>
      <c r="E20" s="17"/>
      <c r="F20" s="17"/>
      <c r="G20" s="17"/>
      <c r="H20" s="17"/>
      <c r="I20" s="17"/>
      <c r="J20" s="17"/>
      <c r="K20" s="17"/>
      <c r="L20" s="17"/>
      <c r="M20" s="17"/>
      <c r="N20" s="17"/>
      <c r="O20" s="17"/>
      <c r="P20" s="17"/>
      <c r="Q20" s="17"/>
      <c r="R20" s="17"/>
    </row>
    <row r="21" spans="1:18">
      <c r="A21" s="17"/>
      <c r="B21" s="17"/>
      <c r="C21" s="17"/>
      <c r="D21" s="17"/>
      <c r="E21" s="17"/>
      <c r="F21" s="17"/>
      <c r="G21" s="17"/>
      <c r="H21" s="17"/>
      <c r="I21" s="17"/>
      <c r="J21" s="17"/>
      <c r="K21" s="17"/>
      <c r="L21" s="17"/>
      <c r="M21" s="17"/>
      <c r="N21" s="17"/>
      <c r="O21" s="17"/>
      <c r="P21" s="17"/>
      <c r="Q21" s="17"/>
      <c r="R21" s="17"/>
    </row>
    <row r="22" spans="1:18">
      <c r="A22" s="17"/>
      <c r="B22" s="17"/>
      <c r="C22" s="17"/>
      <c r="D22" s="17"/>
      <c r="E22" s="17"/>
      <c r="F22" s="17"/>
      <c r="G22" s="17"/>
      <c r="H22" s="17"/>
      <c r="I22" s="17"/>
      <c r="J22" s="17"/>
      <c r="K22" s="17"/>
      <c r="L22" s="17"/>
      <c r="M22" s="17"/>
      <c r="N22" s="17"/>
      <c r="O22" s="17"/>
      <c r="P22" s="17"/>
      <c r="Q22" s="17"/>
      <c r="R22" s="17"/>
    </row>
    <row r="23" spans="1:18">
      <c r="A23" s="17"/>
      <c r="B23" s="17"/>
      <c r="C23" s="17"/>
      <c r="D23" s="17"/>
      <c r="E23" s="17"/>
      <c r="F23" s="17"/>
      <c r="G23" s="17"/>
      <c r="H23" s="17"/>
      <c r="I23" s="17"/>
      <c r="J23" s="17"/>
      <c r="K23" s="17"/>
      <c r="L23" s="17"/>
      <c r="M23" s="17"/>
      <c r="N23" s="17"/>
      <c r="O23" s="17"/>
      <c r="P23" s="17"/>
      <c r="Q23" s="17"/>
      <c r="R23" s="17"/>
    </row>
    <row r="24" spans="1:18">
      <c r="A24" s="17"/>
      <c r="B24" s="17"/>
      <c r="C24" s="17"/>
      <c r="D24" s="17"/>
      <c r="E24" s="17"/>
      <c r="F24" s="17"/>
      <c r="G24" s="17"/>
      <c r="H24" s="17"/>
      <c r="I24" s="17"/>
      <c r="J24" s="17"/>
      <c r="K24" s="17"/>
      <c r="L24" s="17"/>
      <c r="M24" s="17"/>
      <c r="N24" s="17"/>
      <c r="O24" s="17"/>
      <c r="P24" s="17"/>
      <c r="Q24" s="17"/>
      <c r="R24" s="17"/>
    </row>
    <row r="25" spans="1:18">
      <c r="A25" s="17"/>
      <c r="B25" s="17"/>
      <c r="C25" s="17"/>
      <c r="D25" s="17"/>
      <c r="E25" s="17"/>
      <c r="F25" s="17"/>
      <c r="G25" s="17"/>
      <c r="H25" s="17"/>
      <c r="I25" s="17"/>
      <c r="J25" s="17"/>
      <c r="K25" s="17"/>
      <c r="L25" s="17"/>
      <c r="M25" s="17"/>
      <c r="N25" s="17"/>
      <c r="O25" s="17"/>
      <c r="P25" s="17"/>
      <c r="Q25" s="17"/>
      <c r="R25" s="17"/>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c81bc091-fedc-4a9b-bf0f-5199bbc207e2" xsi:nil="true"/>
    <lcf76f155ced4ddcb4097134ff3c332f xmlns="20f206e9-4eae-4b0f-9c90-7daba74fa06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Tài liệu" ma:contentTypeID="0x01010019E1B2C96CF71A44ADCE8C16F7254B8F" ma:contentTypeVersion="12" ma:contentTypeDescription="Tạo tài liệu mới." ma:contentTypeScope="" ma:versionID="80407dc3047b25b346850aa6ecf54c98">
  <xsd:schema xmlns:xsd="http://www.w3.org/2001/XMLSchema" xmlns:xs="http://www.w3.org/2001/XMLSchema" xmlns:p="http://schemas.microsoft.com/office/2006/metadata/properties" xmlns:ns2="20f206e9-4eae-4b0f-9c90-7daba74fa067" xmlns:ns3="c81bc091-fedc-4a9b-bf0f-5199bbc207e2" targetNamespace="http://schemas.microsoft.com/office/2006/metadata/properties" ma:root="true" ma:fieldsID="6ed365d2c1aee894d511b645bc015938" ns2:_="" ns3:_="">
    <xsd:import namespace="20f206e9-4eae-4b0f-9c90-7daba74fa067"/>
    <xsd:import namespace="c81bc091-fedc-4a9b-bf0f-5199bbc207e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f206e9-4eae-4b0f-9c90-7daba74fa0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Thẻ Hình ảnh" ma:readOnly="false" ma:fieldId="{5cf76f15-5ced-4ddc-b409-7134ff3c332f}" ma:taxonomyMulti="true" ma:sspId="7b083b52-513c-46da-b74a-05c0de76693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81bc091-fedc-4a9b-bf0f-5199bbc207e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fbd6275e-1693-4e48-9bc9-ce75b6b78d93}" ma:internalName="TaxCatchAll" ma:showField="CatchAllData" ma:web="c81bc091-fedc-4a9b-bf0f-5199bbc207e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0CE0B9B-4B51-4021-BBD8-B9B44B64D069}">
  <ds:schemaRefs>
    <ds:schemaRef ds:uri="http://schemas.microsoft.com/sharepoint/v3/contenttype/forms"/>
  </ds:schemaRefs>
</ds:datastoreItem>
</file>

<file path=customXml/itemProps2.xml><?xml version="1.0" encoding="utf-8"?>
<ds:datastoreItem xmlns:ds="http://schemas.openxmlformats.org/officeDocument/2006/customXml" ds:itemID="{09EC5AD1-E021-4B9E-AC56-F2028BA5E4CD}">
  <ds:schemaRefs>
    <ds:schemaRef ds:uri="http://schemas.microsoft.com/office/2006/documentManagement/types"/>
    <ds:schemaRef ds:uri="http://purl.org/dc/terms/"/>
    <ds:schemaRef ds:uri="http://schemas.microsoft.com/office/2006/metadata/properties"/>
    <ds:schemaRef ds:uri="http://schemas.microsoft.com/office/infopath/2007/PartnerControls"/>
    <ds:schemaRef ds:uri="http://www.w3.org/XML/1998/namespace"/>
    <ds:schemaRef ds:uri="20f206e9-4eae-4b0f-9c90-7daba74fa067"/>
    <ds:schemaRef ds:uri="http://purl.org/dc/dcmitype/"/>
    <ds:schemaRef ds:uri="http://schemas.openxmlformats.org/package/2006/metadata/core-properties"/>
    <ds:schemaRef ds:uri="c81bc091-fedc-4a9b-bf0f-5199bbc207e2"/>
    <ds:schemaRef ds:uri="http://purl.org/dc/elements/1.1/"/>
  </ds:schemaRefs>
</ds:datastoreItem>
</file>

<file path=customXml/itemProps3.xml><?xml version="1.0" encoding="utf-8"?>
<ds:datastoreItem xmlns:ds="http://schemas.openxmlformats.org/officeDocument/2006/customXml" ds:itemID="{93153BED-017F-4B8D-AA58-65DC291340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f206e9-4eae-4b0f-9c90-7daba74fa067"/>
    <ds:schemaRef ds:uri="c81bc091-fedc-4a9b-bf0f-5199bbc207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Sales Adidas</vt:lpstr>
      <vt:lpstr>pivot</vt:lpstr>
      <vt:lpstr>Productmatrix</vt:lpstr>
      <vt:lpstr>Intro</vt:lpstr>
      <vt:lpstr>Dashboard</vt:lpstr>
      <vt:lpstr>Product</vt:lpstr>
      <vt:lpstr>Recomendation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Vo Duy</cp:lastModifiedBy>
  <dcterms:created xsi:type="dcterms:W3CDTF">2015-06-05T18:17:20Z</dcterms:created>
  <dcterms:modified xsi:type="dcterms:W3CDTF">2025-05-19T04:07:59Z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0x01010019E1B2C96CF71A44ADCE8C16F7254B8F</vt:lpwstr>
  </property>
  <property fmtid="{D5CDD505-2E9C-101B-9397-08002B2CF9AE}" pid="3" name="MediaServiceImageTags">
    <vt:lpwstr/>
  </property>
</Properties>
</file>