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4. Analyst project\JDs\Portfolio project\"/>
    </mc:Choice>
  </mc:AlternateContent>
  <xr:revisionPtr revIDLastSave="0" documentId="13_ncr:1_{5ADD2EAA-7524-4F5C-8E66-BB2B9EAF559B}" xr6:coauthVersionLast="47" xr6:coauthVersionMax="47" xr10:uidLastSave="{00000000-0000-0000-0000-000000000000}"/>
  <bookViews>
    <workbookView xWindow="-108" yWindow="-108" windowWidth="23256" windowHeight="13176" firstSheet="1" activeTab="3" xr2:uid="{00000000-000D-0000-FFFF-FFFF00000000}"/>
  </bookViews>
  <sheets>
    <sheet name="Data Sales Adidas" sheetId="1" r:id="rId1"/>
    <sheet name="pivot" sheetId="2" r:id="rId2"/>
    <sheet name="Productmatrix" sheetId="8" r:id="rId3"/>
    <sheet name="Intro" sheetId="11" r:id="rId4"/>
    <sheet name="Dashboard" sheetId="4" r:id="rId5"/>
    <sheet name="Product" sheetId="10" r:id="rId6"/>
    <sheet name="Recomendation" sheetId="12" r:id="rId7"/>
  </sheets>
  <definedNames>
    <definedName name="_xlchart.v1.4" hidden="1">pivot!$X$12:$X$17</definedName>
    <definedName name="_xlchart.v1.5" hidden="1">pivot!$Y$12:$Y$17</definedName>
    <definedName name="_xlchart.v5.0" hidden="1">pivot!$U$58</definedName>
    <definedName name="_xlchart.v5.1" hidden="1">pivot!$U$59:$U$108</definedName>
    <definedName name="_xlchart.v5.2" hidden="1">pivot!$V$58</definedName>
    <definedName name="_xlchart.v5.3" hidden="1">pivot!$V$59:$V$108</definedName>
    <definedName name="Slicer_Product">#N/A</definedName>
    <definedName name="Slicer_Region">#N/A</definedName>
    <definedName name="Slicer_Sales_Method">#N/A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2" i="8" l="1"/>
  <c r="L12" i="8"/>
  <c r="N12" i="8"/>
  <c r="J13" i="8"/>
  <c r="L13" i="8"/>
  <c r="N13" i="8"/>
  <c r="J14" i="8"/>
  <c r="L14" i="8"/>
  <c r="N14" i="8"/>
  <c r="J15" i="8"/>
  <c r="L15" i="8"/>
  <c r="N15" i="8"/>
  <c r="J16" i="8"/>
  <c r="L16" i="8"/>
  <c r="N16" i="8"/>
  <c r="J17" i="8"/>
  <c r="L17" i="8"/>
  <c r="N17" i="8"/>
  <c r="H13" i="8"/>
  <c r="H14" i="8"/>
  <c r="H15" i="8"/>
  <c r="H16" i="8"/>
  <c r="H17" i="8"/>
  <c r="H12" i="8"/>
  <c r="O6" i="1"/>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59" i="2"/>
  <c r="A5" i="2"/>
  <c r="Y17" i="2"/>
  <c r="Y18" i="2"/>
  <c r="Y15" i="2"/>
  <c r="Y14" i="2"/>
  <c r="Y13" i="2"/>
  <c r="Y16" i="2"/>
  <c r="C9" i="2"/>
  <c r="Y12" i="2"/>
</calcChain>
</file>

<file path=xl/sharedStrings.xml><?xml version="1.0" encoding="utf-8"?>
<sst xmlns="http://schemas.openxmlformats.org/spreadsheetml/2006/main" count="58203" uniqueCount="178">
  <si>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</si>
  <si>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</si>
  <si>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</si>
  <si>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</si>
  <si>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</si>
  <si>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</si>
  <si>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</si>
  <si>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</si>
  <si>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</si>
  <si>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</si>
  <si>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</si>
  <si>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</si>
  <si>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</si>
  <si>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</si>
  <si>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</si>
  <si>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</si>
  <si>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</si>
  <si>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</si>
  <si>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</si>
  <si>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</si>
  <si>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</si>
  <si>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</si>
  <si>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</si>
  <si>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</si>
  <si>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</si>
  <si>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</si>
  <si>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</si>
  <si>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</si>
  <si>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</si>
  <si>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</si>
  <si>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</si>
  <si>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</si>
  <si>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</si>
  <si>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</si>
  <si>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</si>
  <si>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</si>
  <si>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</si>
  <si>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</si>
  <si>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</si>
  <si>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</si>
  <si>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</si>
  <si>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</si>
  <si>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</si>
  <si>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</si>
  <si>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</si>
  <si>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</si>
  <si>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</si>
  <si>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</si>
  <si>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</si>
  <si>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</si>
  <si>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</si>
  <si>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</si>
  <si>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</si>
  <si>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</si>
  <si>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</si>
  <si>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</si>
  <si>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</si>
  <si>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</si>
  <si>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</si>
  <si>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</si>
  <si>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</si>
  <si>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</si>
  <si>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</si>
  <si>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</si>
  <si>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</si>
  <si>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</si>
  <si>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</si>
  <si>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</si>
  <si>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</si>
  <si>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</si>
  <si>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</si>
  <si>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</si>
  <si>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</si>
  <si>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</si>
  <si>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</si>
  <si>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</si>
  <si>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</si>
  <si>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</si>
  <si>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</si>
  <si>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</si>
  <si>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</si>
  <si>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</si>
  <si>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</si>
  <si>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</si>
  <si>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</si>
  <si>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</si>
  <si>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</si>
  <si>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</si>
  <si>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</si>
  <si>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</si>
  <si>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</si>
  <si>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</si>
  <si>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</si>
  <si>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</si>
  <si>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</si>
  <si>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</si>
  <si>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</si>
  <si>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</si>
  <si>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</si>
  <si>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</si>
  <si>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</si>
  <si>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</si>
  <si>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</si>
  <si>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</si>
  <si>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</si>
  <si>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</si>
  <si>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</si>
  <si>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</si>
  <si>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</si>
  <si>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</si>
  <si>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</si>
  <si>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</si>
  <si>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</si>
  <si>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</si>
  <si>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</si>
  <si>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</si>
  <si>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</si>
  <si>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</si>
  <si>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</si>
  <si>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</si>
  <si>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</si>
  <si>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</si>
  <si>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</si>
  <si>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</si>
  <si>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</si>
  <si>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</si>
  <si>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</si>
  <si>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</si>
  <si>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</si>
  <si>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</si>
  <si>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</si>
  <si>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</si>
  <si>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</si>
  <si>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</si>
  <si>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</si>
  <si>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</si>
  <si>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Total profit</t>
  </si>
  <si>
    <t>Total cost</t>
  </si>
  <si>
    <t>Total orders</t>
  </si>
  <si>
    <t>Total revenue</t>
  </si>
  <si>
    <t>Main cards</t>
  </si>
  <si>
    <t>Line chart of profit + revenue</t>
  </si>
  <si>
    <t>Row Labels</t>
  </si>
  <si>
    <t>Grand Total</t>
  </si>
  <si>
    <t>2020</t>
  </si>
  <si>
    <t>2021</t>
  </si>
  <si>
    <t>line+bar profit margin</t>
  </si>
  <si>
    <t>Jan</t>
  </si>
  <si>
    <t>Feb</t>
  </si>
  <si>
    <t>Mar</t>
  </si>
  <si>
    <t>Apr</t>
  </si>
  <si>
    <t>May</t>
  </si>
  <si>
    <t>Jun</t>
  </si>
  <si>
    <t>Jul</t>
  </si>
  <si>
    <t>Aug</t>
  </si>
  <si>
    <t>Sep</t>
  </si>
  <si>
    <t>Oct</t>
  </si>
  <si>
    <t>Nov</t>
  </si>
  <si>
    <t>Dec</t>
  </si>
  <si>
    <t>profit</t>
  </si>
  <si>
    <t>Revenue</t>
  </si>
  <si>
    <t>Profit</t>
  </si>
  <si>
    <t>Units</t>
  </si>
  <si>
    <t>Profit margin</t>
  </si>
  <si>
    <t>Cost</t>
  </si>
  <si>
    <t>cost</t>
  </si>
  <si>
    <t>Revenue by methods</t>
  </si>
  <si>
    <t>Revenue and profit by product</t>
  </si>
  <si>
    <t>Revenue and profit by stats</t>
  </si>
  <si>
    <t>Product matrix</t>
  </si>
  <si>
    <t>Average profit</t>
  </si>
  <si>
    <t>Units sold 2</t>
  </si>
  <si>
    <t>Products</t>
  </si>
  <si>
    <t>Margin</t>
  </si>
  <si>
    <t>Revenue by method over time</t>
  </si>
  <si>
    <t>Column Labels</t>
  </si>
  <si>
    <t>Revenue by product over time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</si>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</sst>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_);\(&quot;$&quot;#,##0\)"/>
    <numFmt numFmtId="165" formatCode="&quot;$&quot;#,##0_);[Red]\(&quot;$&quot;#,##0\)"/>
    <numFmt numFmtId="166" formatCode="&quot;$&quot;#,##0.00_);[Red]\(&quot;$&quot;#,##0.00\)"/>
    <numFmt numFmtId="167" formatCode="_(&quot;$&quot;* #,##0.00_);_(&quot;$&quot;* \(#,##0.00\);_(&quot;$&quot;* &quot;-&quot;??_);_(@_)"/>
    <numFmt numFmtId="168" formatCode="&quot;$&quot;#,##0"/>
    <numFmt numFmtId="169" formatCode="&quot;$&quot;#,##0.00"/>
    <numFmt numFmtId="170" formatCode="&quot;$&quot;#,,&quot;m&quot;"/>
  </numFmts>
  <fonts count="9">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Futura"/>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9" tint="0.79998168889431442"/>
        <bgColor indexed="64"/>
      </patternFill>
    </fill>
    <fill>
      <patternFill patternType="solid">
        <fgColor theme="2"/>
        <bgColor indexed="64"/>
      </patternFill>
    </fill>
    <fill>
      <patternFill patternType="solid">
        <fgColor theme="0" tint="-0.249977111117893"/>
        <bgColor indexed="64"/>
      </patternFill>
    </fill>
    <fill>
      <patternFill patternType="solid">
        <fgColor theme="4" tint="0.79998168889431442"/>
        <bgColor theme="4" tint="0.79998168889431442"/>
      </patternFill>
    </fill>
  </fills>
  <borders count="5">
    <border>
      <left/>
      <right/>
      <top/>
      <bottom/>
      <diagonal/>
    </border>
    <border>
      <left/>
      <right/>
      <top/>
      <bottom style="thin">
        <color rgb="FF00000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theme="4" tint="0.39997558519241921"/>
      </top>
      <bottom/>
      <diagonal/>
    </border>
    <border>
      <left style="thin">
        <color theme="0"/>
      </left>
      <right style="thin">
        <color theme="0"/>
      </right>
      <top style="thin">
        <color theme="0"/>
      </top>
      <bottom style="thin">
        <color theme="0"/>
      </bottom>
      <diagonal/>
    </border>
  </borders>
  <cellStyleXfs count="3">
    <xf numFmtId="0" fontId="0" fillId="0" borderId="0"/>
    <xf numFmtId="9" fontId="7" fillId="0" borderId="0" applyFont="0" applyFill="0" applyBorder="0" applyAlignment="0" applyProtection="0"/>
    <xf numFmtId="167" fontId="7" fillId="0" borderId="0" applyFont="0" applyFill="0" applyBorder="0" applyAlignment="0" applyProtection="0"/>
  </cellStyleXfs>
  <cellXfs count="4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6"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68" fontId="0" fillId="0" borderId="0" xfId="0" applyNumberFormat="1"/>
    <xf numFmtId="0" fontId="0" fillId="3" borderId="0" xfId="0" applyFill="1"/>
    <xf numFmtId="0" fontId="0" fillId="0" borderId="0" xfId="0" pivotButton="1"/>
    <xf numFmtId="0" fontId="0" fillId="0" borderId="0" xfId="0" applyAlignment="1">
      <alignment horizontal="left"/>
    </xf>
    <xf numFmtId="9" fontId="0" fillId="0" borderId="0" xfId="0" applyNumberFormat="1"/>
    <xf numFmtId="0" fontId="6" fillId="4" borderId="0" xfId="0" applyFont="1" applyFill="1"/>
    <xf numFmtId="0" fontId="6" fillId="5" borderId="2" xfId="0" applyFont="1" applyFill="1" applyBorder="1"/>
    <xf numFmtId="14" fontId="0" fillId="0" borderId="0" xfId="0" applyNumberFormat="1" applyAlignment="1">
      <alignment horizontal="left" indent="1"/>
    </xf>
    <xf numFmtId="3" fontId="0" fillId="0" borderId="0" xfId="0" applyNumberFormat="1"/>
    <xf numFmtId="169" fontId="0" fillId="0" borderId="0" xfId="0" applyNumberFormat="1"/>
    <xf numFmtId="9" fontId="0" fillId="0" borderId="0" xfId="1" applyFont="1"/>
    <xf numFmtId="0" fontId="8" fillId="6" borderId="3" xfId="0" applyFont="1" applyFill="1" applyBorder="1" applyAlignment="1">
      <alignment horizontal="left"/>
    </xf>
    <xf numFmtId="168" fontId="8" fillId="6" borderId="3" xfId="0" applyNumberFormat="1" applyFont="1" applyFill="1" applyBorder="1"/>
    <xf numFmtId="165" fontId="0" fillId="0" borderId="0" xfId="0" applyNumberFormat="1"/>
    <xf numFmtId="170" fontId="0" fillId="0" borderId="0" xfId="0" applyNumberFormat="1"/>
    <xf numFmtId="0" fontId="0" fillId="0" borderId="4" xfId="0" applyBorder="1" applyAlignment="1">
      <alignment horizontal="left"/>
    </xf>
    <xf numFmtId="3" fontId="0" fillId="0" borderId="4" xfId="0" applyNumberFormat="1" applyBorder="1"/>
    <xf numFmtId="170" fontId="0" fillId="0" borderId="4" xfId="0" applyNumberFormat="1" applyBorder="1"/>
    <xf numFmtId="168" fontId="0" fillId="0" borderId="4" xfId="0" applyNumberFormat="1" applyBorder="1"/>
    <xf numFmtId="170" fontId="0" fillId="0" borderId="0" xfId="0" applyNumberFormat="1" applyAlignment="1">
      <alignment horizontal="left"/>
    </xf>
    <xf numFmtId="9" fontId="0" fillId="0" borderId="0" xfId="0" applyNumberFormat="1" applyAlignment="1">
      <alignment horizontal="left"/>
    </xf>
    <xf numFmtId="168" fontId="0" fillId="0" borderId="0" xfId="0" applyNumberFormat="1" applyAlignment="1">
      <alignment horizontal="left"/>
    </xf>
    <xf numFmtId="1" fontId="0" fillId="0" borderId="0" xfId="0" applyNumberFormat="1" applyAlignment="1">
      <alignment horizontal="left"/>
    </xf>
    <xf numFmtId="3" fontId="0" fillId="0" borderId="4" xfId="0" applyNumberFormat="1" applyBorder="1" applyAlignment="1">
      <alignment horizontal="left"/>
    </xf>
    <xf numFmtId="170" fontId="0" fillId="0" borderId="4" xfId="0" applyNumberFormat="1" applyBorder="1" applyAlignment="1">
      <alignment horizontal="left"/>
    </xf>
    <xf numFmtId="9" fontId="0" fillId="0" borderId="4" xfId="1" applyFont="1" applyBorder="1" applyAlignment="1">
      <alignment horizontal="left"/>
    </xf>
    <xf numFmtId="164" fontId="0" fillId="0" borderId="4" xfId="2" applyNumberFormat="1" applyFont="1" applyBorder="1" applyAlignment="1">
      <alignment horizontal="left"/>
    </xf>
    <xf numFmtId="10"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cellXfs>
  <cellStyles count="3">
    <cellStyle name="Currency" xfId="2" builtinId="4"/>
    <cellStyle name="Normal" xfId="0" builtinId="0"/>
    <cellStyle name="Percent" xfId="1" builtinId="5"/>
  </cellStyles>
  <dxfs count="58">
    <dxf>
      <numFmt numFmtId="13" formatCode="0%"/>
    </dxf>
    <dxf>
      <numFmt numFmtId="13" formatCode="0%"/>
    </dxf>
    <dxf>
      <numFmt numFmtId="168" formatCode="&quot;$&quot;#,##0"/>
    </dxf>
    <dxf>
      <numFmt numFmtId="1" formatCode="0"/>
    </dxf>
    <dxf>
      <numFmt numFmtId="168" formatCode="&quot;$&quot;#,##0"/>
    </dxf>
    <dxf>
      <numFmt numFmtId="3" formatCode="#,##0"/>
    </dxf>
    <dxf>
      <numFmt numFmtId="170" formatCode="&quot;$&quot;#,,&quot;m&quot;"/>
    </dxf>
    <dxf>
      <alignment horizontal="left"/>
    </dxf>
    <dxf>
      <numFmt numFmtId="168" formatCode="&quot;$&quot;#,##0"/>
    </dxf>
    <dxf>
      <numFmt numFmtId="13" formatCode="0%"/>
    </dxf>
    <dxf>
      <numFmt numFmtId="170" formatCode="&quot;$&quot;#,,&quot;m&quot;"/>
    </dxf>
    <dxf>
      <numFmt numFmtId="3" formatCode="#,##0"/>
    </dxf>
    <dxf>
      <fill>
        <patternFill>
          <bgColor rgb="FF92D050"/>
        </patternFill>
      </fill>
    </dxf>
    <dxf>
      <fill>
        <patternFill>
          <bgColor rgb="FFFF9999"/>
        </patternFill>
      </fill>
    </dxf>
    <dxf>
      <fill>
        <patternFill>
          <bgColor rgb="FF99FF66"/>
        </patternFill>
      </fill>
    </dxf>
    <dxf>
      <fill>
        <patternFill>
          <bgColor rgb="FFFF9999"/>
        </patternFill>
      </fill>
    </dxf>
    <dxf>
      <fill>
        <patternFill>
          <bgColor rgb="FF99FF66"/>
        </patternFill>
      </fill>
    </dxf>
    <dxf>
      <fill>
        <patternFill>
          <bgColor rgb="FFFF9999"/>
        </patternFill>
      </fill>
    </dxf>
    <dxf>
      <fill>
        <patternFill>
          <bgColor rgb="FF99FF66"/>
        </patternFill>
      </fill>
    </dxf>
    <dxf>
      <fill>
        <patternFill>
          <bgColor rgb="FFFF9999"/>
        </patternFill>
      </fill>
    </dxf>
    <dxf>
      <fill>
        <patternFill>
          <bgColor rgb="FF99FF66"/>
        </patternFill>
      </fill>
    </dxf>
    <dxf>
      <numFmt numFmtId="168" formatCode="&quot;$&quot;#,##0"/>
    </dxf>
    <dxf>
      <numFmt numFmtId="168" formatCode="&quot;$&quot;#,##0"/>
    </dxf>
    <dxf>
      <numFmt numFmtId="168" formatCode="&quot;$&quot;#,##0"/>
    </dxf>
    <dxf>
      <numFmt numFmtId="171" formatCode="&quot;$&quot;#,##0.0"/>
    </dxf>
    <dxf>
      <numFmt numFmtId="169" formatCode="&quot;$&quot;#,##0.00"/>
    </dxf>
    <dxf>
      <numFmt numFmtId="172" formatCode="&quot;$&quot;#,##0.000"/>
    </dxf>
    <dxf>
      <numFmt numFmtId="169" formatCode="&quot;$&quot;#,##0.00"/>
    </dxf>
    <dxf>
      <numFmt numFmtId="171" formatCode="&quot;$&quot;#,##0.0"/>
    </dxf>
    <dxf>
      <numFmt numFmtId="3" formatCode="#,##0"/>
    </dxf>
    <dxf>
      <numFmt numFmtId="168" formatCode="&quot;$&quot;#,##0"/>
    </dxf>
    <dxf>
      <numFmt numFmtId="169" formatCode="&quot;$&quot;#,##0.00"/>
    </dxf>
    <dxf>
      <numFmt numFmtId="3" formatCode="#,##0"/>
    </dxf>
    <dxf>
      <numFmt numFmtId="168" formatCode="&quot;$&quot;#,##0"/>
    </dxf>
    <dxf>
      <numFmt numFmtId="168" formatCode="&quot;$&quot;#,##0"/>
    </dxf>
    <dxf>
      <numFmt numFmtId="168" formatCode="&quot;$&quot;#,##0"/>
    </dxf>
    <dxf>
      <numFmt numFmtId="13" formatCode="0%"/>
    </dxf>
    <dxf>
      <numFmt numFmtId="173" formatCode="_(* #,##0.00_);_(* \(#,##0.00\);_(* &quot;-&quot;??_);_(@_)"/>
    </dxf>
    <dxf>
      <numFmt numFmtId="173" formatCode="_(* #,##0.00_);_(* \(#,##0.00\);_(* &quot;-&quot;??_);_(@_)"/>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74"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sz val="8"/>
        <color theme="1"/>
      </font>
      <border>
        <bottom style="thin">
          <color theme="6"/>
        </bottom>
        <vertical/>
        <horizontal/>
      </border>
    </dxf>
    <dxf>
      <font>
        <b/>
        <i val="0"/>
        <sz val="8"/>
        <color theme="1"/>
      </font>
      <fill>
        <patternFill patternType="solid">
          <bgColor theme="2"/>
        </patternFill>
      </fill>
      <border diagonalUp="0" diagonalDown="0">
        <left/>
        <right/>
        <top/>
        <bottom/>
        <vertical/>
        <horizontal/>
      </border>
    </dxf>
    <dxf>
      <font>
        <sz val="8"/>
        <color theme="1"/>
      </font>
      <border>
        <bottom style="thin">
          <color theme="6"/>
        </bottom>
        <vertical/>
        <horizontal/>
      </border>
    </dxf>
    <dxf>
      <font>
        <b/>
        <i val="0"/>
        <sz val="8"/>
        <color theme="1"/>
      </font>
      <fill>
        <patternFill patternType="solid">
          <bgColor theme="0"/>
        </patternFill>
      </fill>
      <border diagonalUp="0" diagonalDown="0">
        <left/>
        <right/>
        <top/>
        <bottom/>
        <vertical/>
        <horizontal/>
      </border>
    </dxf>
  </dxfs>
  <tableStyles count="2" defaultTableStyle="TableStyleMedium2" defaultPivotStyle="PivotStyleLight16">
    <tableStyle name="Addidas Style" pivot="0" table="0" count="10" xr9:uid="{EBFFC627-CA47-4681-B4B4-E667B79BC6C8}">
      <tableStyleElement type="wholeTable" dxfId="57"/>
      <tableStyleElement type="headerRow" dxfId="56"/>
    </tableStyle>
    <tableStyle name="Addidas Style 2" pivot="0" table="0" count="10" xr9:uid="{45980731-5C16-4103-93C7-E3FD7CA3C244}">
      <tableStyleElement type="wholeTable" dxfId="55"/>
      <tableStyleElement type="headerRow" dxfId="54"/>
    </tableStyle>
  </tableStyles>
  <colors>
    <mruColors>
      <color rgb="FF0051BA"/>
      <color rgb="FFFF4BFF"/>
      <color rgb="FFFF93FF"/>
      <color rgb="FFFF65FF"/>
      <color rgb="FFFF00FF"/>
      <color rgb="FF69A9FF"/>
      <color rgb="FF1579FF"/>
      <color rgb="FF99FF66"/>
      <color rgb="FF66FF66"/>
      <color rgb="FFFF999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color theme="0"/>
          </font>
          <fill>
            <patternFill patternType="solid">
              <fgColor theme="6"/>
              <bgColor rgb="FF0051BA"/>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2"/>
              <bgColor theme="2"/>
            </patternFill>
          </fill>
          <border>
            <left style="thick">
              <color rgb="FF0051BA"/>
            </left>
            <right style="thick">
              <color rgb="FF0051BA"/>
            </right>
            <top style="thick">
              <color rgb="FF0051BA"/>
            </top>
            <bottom style="thick">
              <color rgb="FF0051BA"/>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color theme="0"/>
          </font>
          <fill>
            <patternFill patternType="solid">
              <fgColor theme="6"/>
              <bgColor rgb="FF0051BA"/>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theme="2"/>
              <bgColor theme="2"/>
            </patternFill>
          </fill>
          <border>
            <left style="thick">
              <color rgb="FF0051BA"/>
            </left>
            <right style="thick">
              <color rgb="FF0051BA"/>
            </right>
            <top style="thick">
              <color rgb="FF0051BA"/>
            </top>
            <bottom style="thick">
              <color rgb="FF0051BA"/>
            </bottom>
            <vertical/>
            <horizontal/>
          </border>
        </dxf>
      </x14:dxfs>
    </ext>
    <ext xmlns:x14="http://schemas.microsoft.com/office/spreadsheetml/2009/9/main" uri="{EB79DEF2-80B8-43e5-95BD-54CBDDF9020C}">
      <x14:slicerStyles defaultSlicerStyle="SlicerStyleLight1">
        <x14:slicerStyle name="Addidas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ddidas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Dataset.xlsx]pivot!line profit</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rgbClr val="00CC99"/>
            </a:solidFill>
            <a:round/>
          </a:ln>
          <a:effectLst/>
        </c:spPr>
        <c:marker>
          <c:spPr>
            <a:solidFill>
              <a:srgbClr val="00CC99"/>
            </a:solidFill>
            <a:ln w="9525">
              <a:noFill/>
            </a:ln>
            <a:effectLst/>
          </c:spPr>
        </c:marker>
      </c:pivotFmt>
      <c:pivotFmt>
        <c:idx val="9"/>
        <c:spPr>
          <a:solidFill>
            <a:schemeClr val="accent1"/>
          </a:solidFill>
          <a:ln w="28575" cap="rnd">
            <a:solidFill>
              <a:srgbClr val="FF00FF"/>
            </a:solidFill>
            <a:round/>
          </a:ln>
          <a:effectLst/>
        </c:spPr>
        <c:marker>
          <c:spPr>
            <a:solidFill>
              <a:srgbClr val="FF00FF"/>
            </a:solidFill>
            <a:ln w="9525">
              <a:solidFill>
                <a:schemeClr val="accent1"/>
              </a:solidFill>
            </a:ln>
            <a:effectLst/>
          </c:spPr>
        </c:marker>
      </c:pivotFmt>
      <c:pivotFmt>
        <c:idx val="10"/>
        <c:marker>
          <c:spPr>
            <a:solidFill>
              <a:srgbClr val="FF00FF"/>
            </a:solidFill>
            <a:ln w="9525">
              <a:noFill/>
            </a:ln>
            <a:effectLst/>
          </c:spPr>
        </c:marker>
      </c:pivotFmt>
      <c:pivotFmt>
        <c:idx val="11"/>
        <c:spPr>
          <a:solidFill>
            <a:schemeClr val="accent1"/>
          </a:solidFill>
          <a:ln w="19050" cap="rnd">
            <a:solidFill>
              <a:srgbClr val="00CC99"/>
            </a:solidFill>
            <a:round/>
          </a:ln>
          <a:effectLst/>
        </c:spPr>
      </c:pivotFmt>
      <c:pivotFmt>
        <c:idx val="12"/>
        <c:spPr>
          <a:solidFill>
            <a:schemeClr val="accent1"/>
          </a:solidFill>
          <a:ln w="19050" cap="rnd">
            <a:solidFill>
              <a:srgbClr val="FF00FF"/>
            </a:solidFill>
            <a:bevel/>
          </a:ln>
          <a:effectLst/>
        </c:spPr>
      </c:pivotFmt>
      <c:pivotFmt>
        <c:idx val="13"/>
        <c:spPr>
          <a:ln w="22225" cap="rnd">
            <a:solidFill>
              <a:srgbClr val="0051BA"/>
            </a:solidFill>
            <a:round/>
          </a:ln>
          <a:effectLst/>
        </c:spPr>
        <c:marker>
          <c:symbol val="circle"/>
          <c:size val="4"/>
          <c:spPr>
            <a:solidFill>
              <a:srgbClr val="0051BA"/>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rgbClr val="FF00FF"/>
            </a:solidFill>
            <a:round/>
          </a:ln>
          <a:effectLst/>
        </c:spPr>
        <c:marker>
          <c:symbol val="circle"/>
          <c:size val="4"/>
          <c:spPr>
            <a:solidFill>
              <a:srgbClr val="FF00F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rgbClr val="0051BA"/>
            </a:solidFill>
            <a:round/>
          </a:ln>
          <a:effectLst/>
        </c:spPr>
        <c:marker>
          <c:symbol val="circle"/>
          <c:size val="4"/>
          <c:spPr>
            <a:solidFill>
              <a:srgbClr val="0051BA"/>
            </a:solidFill>
            <a:ln w="9525">
              <a:noFill/>
            </a:ln>
            <a:effectLst/>
          </c:spPr>
        </c:marker>
      </c:pivotFmt>
    </c:pivotFmts>
    <c:plotArea>
      <c:layout>
        <c:manualLayout>
          <c:layoutTarget val="inner"/>
          <c:xMode val="edge"/>
          <c:yMode val="edge"/>
          <c:x val="0.14094967953627888"/>
          <c:y val="0.1578767729810498"/>
          <c:w val="0.80415498033590271"/>
          <c:h val="0.60762805269121711"/>
        </c:manualLayout>
      </c:layout>
      <c:lineChart>
        <c:grouping val="standard"/>
        <c:varyColors val="0"/>
        <c:ser>
          <c:idx val="0"/>
          <c:order val="0"/>
          <c:tx>
            <c:strRef>
              <c:f>pivot!$G$3</c:f>
              <c:strCache>
                <c:ptCount val="1"/>
                <c:pt idx="0">
                  <c:v>Revenue</c:v>
                </c:pt>
              </c:strCache>
            </c:strRef>
          </c:tx>
          <c:spPr>
            <a:ln w="22225" cap="rnd">
              <a:solidFill>
                <a:srgbClr val="0051BA"/>
              </a:solidFill>
              <a:round/>
            </a:ln>
            <a:effectLst/>
          </c:spPr>
          <c:marker>
            <c:symbol val="circle"/>
            <c:size val="4"/>
            <c:spPr>
              <a:solidFill>
                <a:srgbClr val="0051BA"/>
              </a:solidFill>
              <a:ln w="9525">
                <a:noFill/>
              </a:ln>
              <a:effectLst/>
            </c:spPr>
          </c:marker>
          <c:cat>
            <c:multiLvlStrRef>
              <c:f>pivot!$F$4:$F$30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pivot!$G$4:$G$30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2B1-4443-B703-2DBFAACD4DD3}"/>
            </c:ext>
          </c:extLst>
        </c:ser>
        <c:ser>
          <c:idx val="1"/>
          <c:order val="1"/>
          <c:tx>
            <c:strRef>
              <c:f>pivot!$H$3</c:f>
              <c:strCache>
                <c:ptCount val="1"/>
                <c:pt idx="0">
                  <c:v>Profit</c:v>
                </c:pt>
              </c:strCache>
            </c:strRef>
          </c:tx>
          <c:spPr>
            <a:ln w="22225" cap="rnd">
              <a:solidFill>
                <a:srgbClr val="FF00FF"/>
              </a:solidFill>
              <a:round/>
            </a:ln>
            <a:effectLst/>
          </c:spPr>
          <c:marker>
            <c:symbol val="circle"/>
            <c:size val="4"/>
            <c:spPr>
              <a:solidFill>
                <a:srgbClr val="FF00FF"/>
              </a:solidFill>
              <a:ln w="9525">
                <a:noFill/>
              </a:ln>
              <a:effectLst/>
            </c:spPr>
          </c:marker>
          <c:cat>
            <c:multiLvlStrRef>
              <c:f>pivot!$F$4:$F$30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pivot!$H$4:$H$30</c:f>
              <c:numCache>
                <c:formatCode>"$"#,##0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1-A2B1-4443-B703-2DBFAACD4DD3}"/>
            </c:ext>
          </c:extLst>
        </c:ser>
        <c:dLbls>
          <c:showLegendKey val="0"/>
          <c:showVal val="0"/>
          <c:showCatName val="0"/>
          <c:showSerName val="0"/>
          <c:showPercent val="0"/>
          <c:showBubbleSize val="0"/>
        </c:dLbls>
        <c:marker val="1"/>
        <c:smooth val="0"/>
        <c:axId val="971719568"/>
        <c:axId val="971720816"/>
      </c:lineChart>
      <c:catAx>
        <c:axId val="9717195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71720816"/>
        <c:crosses val="autoZero"/>
        <c:auto val="1"/>
        <c:lblAlgn val="ctr"/>
        <c:lblOffset val="0"/>
        <c:noMultiLvlLbl val="0"/>
      </c:catAx>
      <c:valAx>
        <c:axId val="971720816"/>
        <c:scaling>
          <c:orientation val="minMax"/>
          <c:max val="90000000"/>
          <c:min val="0"/>
        </c:scaling>
        <c:delete val="0"/>
        <c:axPos val="l"/>
        <c:numFmt formatCode="&quot;$&quot;#\ ##0\ &quot;mil&quot;"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71719568"/>
        <c:crosses val="autoZero"/>
        <c:crossBetween val="between"/>
        <c:majorUnit val="20000000"/>
        <c:dispUnits>
          <c:builtInUnit val="millions"/>
        </c:dispUnits>
      </c:valAx>
      <c:spPr>
        <a:noFill/>
        <a:ln>
          <a:noFill/>
        </a:ln>
        <a:effectLst/>
      </c:spPr>
    </c:plotArea>
    <c:legend>
      <c:legendPos val="t"/>
      <c:layout>
        <c:manualLayout>
          <c:xMode val="edge"/>
          <c:yMode val="edge"/>
          <c:x val="0.47543417380788838"/>
          <c:y val="5.2959453348395827E-4"/>
          <c:w val="0.52456582619211156"/>
          <c:h val="0.1710650524350172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Dataset.xlsx]pivot!line bar prof margin</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rgbClr val="00CC99"/>
          </a:solidFill>
          <a:ln>
            <a:noFill/>
          </a:ln>
          <a:effectLst/>
        </c:spPr>
        <c:marker>
          <c:symbol val="none"/>
        </c:marker>
      </c:pivotFmt>
      <c:pivotFmt>
        <c:idx val="5"/>
        <c:spPr>
          <a:solidFill>
            <a:schemeClr val="accent1"/>
          </a:solidFill>
          <a:ln w="19050" cap="rnd">
            <a:solidFill>
              <a:srgbClr val="FF00FF"/>
            </a:solidFill>
            <a:round/>
          </a:ln>
          <a:effectLst/>
        </c:spPr>
        <c:marker>
          <c:symbol val="none"/>
        </c:marker>
      </c:pivotFmt>
      <c:pivotFmt>
        <c:idx val="6"/>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rgbClr val="FF00FF"/>
            </a:solidFill>
            <a:round/>
          </a:ln>
          <a:effectLst/>
        </c:spPr>
        <c:marker>
          <c:symbol val="circle"/>
          <c:size val="4"/>
          <c:spPr>
            <a:solidFill>
              <a:srgbClr val="FF00F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325367748151248E-2"/>
          <c:y val="0.19095703346302667"/>
          <c:w val="0.83759353378632839"/>
          <c:h val="0.56922921820869721"/>
        </c:manualLayout>
      </c:layout>
      <c:barChart>
        <c:barDir val="col"/>
        <c:grouping val="clustered"/>
        <c:varyColors val="0"/>
        <c:ser>
          <c:idx val="0"/>
          <c:order val="0"/>
          <c:tx>
            <c:strRef>
              <c:f>pivot!$K$3</c:f>
              <c:strCache>
                <c:ptCount val="1"/>
                <c:pt idx="0">
                  <c:v>Units</c:v>
                </c:pt>
              </c:strCache>
            </c:strRef>
          </c:tx>
          <c:spPr>
            <a:solidFill>
              <a:srgbClr val="0051BA"/>
            </a:solidFill>
            <a:ln>
              <a:noFill/>
            </a:ln>
            <a:effectLst/>
          </c:spPr>
          <c:invertIfNegative val="0"/>
          <c:cat>
            <c:multiLvlStrRef>
              <c:f>pivot!$J$4:$J$30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pivot!$K$4:$K$30</c:f>
              <c:numCache>
                <c:formatCode>General</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5415-4654-B9ED-80EF49AD1A8F}"/>
            </c:ext>
          </c:extLst>
        </c:ser>
        <c:dLbls>
          <c:showLegendKey val="0"/>
          <c:showVal val="0"/>
          <c:showCatName val="0"/>
          <c:showSerName val="0"/>
          <c:showPercent val="0"/>
          <c:showBubbleSize val="0"/>
        </c:dLbls>
        <c:gapWidth val="70"/>
        <c:axId val="377732816"/>
        <c:axId val="377735312"/>
      </c:barChart>
      <c:lineChart>
        <c:grouping val="standard"/>
        <c:varyColors val="0"/>
        <c:ser>
          <c:idx val="1"/>
          <c:order val="1"/>
          <c:tx>
            <c:strRef>
              <c:f>pivot!$L$3</c:f>
              <c:strCache>
                <c:ptCount val="1"/>
                <c:pt idx="0">
                  <c:v>Profit margin</c:v>
                </c:pt>
              </c:strCache>
            </c:strRef>
          </c:tx>
          <c:spPr>
            <a:ln w="22225" cap="rnd">
              <a:solidFill>
                <a:srgbClr val="FF00FF"/>
              </a:solidFill>
              <a:round/>
            </a:ln>
            <a:effectLst/>
          </c:spPr>
          <c:marker>
            <c:symbol val="circle"/>
            <c:size val="4"/>
            <c:spPr>
              <a:solidFill>
                <a:srgbClr val="FF00FF"/>
              </a:solidFill>
              <a:ln w="9525">
                <a:noFill/>
              </a:ln>
              <a:effectLst/>
            </c:spPr>
          </c:marker>
          <c:cat>
            <c:multiLvlStrRef>
              <c:f>pivot!$J$4:$J$30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pivot!$L$4:$L$30</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smooth val="0"/>
          <c:extLst>
            <c:ext xmlns:c16="http://schemas.microsoft.com/office/drawing/2014/chart" uri="{C3380CC4-5D6E-409C-BE32-E72D297353CC}">
              <c16:uniqueId val="{00000001-5415-4654-B9ED-80EF49AD1A8F}"/>
            </c:ext>
          </c:extLst>
        </c:ser>
        <c:dLbls>
          <c:showLegendKey val="0"/>
          <c:showVal val="0"/>
          <c:showCatName val="0"/>
          <c:showSerName val="0"/>
          <c:showPercent val="0"/>
          <c:showBubbleSize val="0"/>
        </c:dLbls>
        <c:marker val="1"/>
        <c:smooth val="0"/>
        <c:axId val="326896864"/>
        <c:axId val="326891456"/>
      </c:lineChart>
      <c:catAx>
        <c:axId val="3777328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77735312"/>
        <c:crosses val="autoZero"/>
        <c:auto val="1"/>
        <c:lblAlgn val="ctr"/>
        <c:lblOffset val="0"/>
        <c:noMultiLvlLbl val="0"/>
      </c:catAx>
      <c:valAx>
        <c:axId val="377735312"/>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77732816"/>
        <c:crosses val="autoZero"/>
        <c:crossBetween val="between"/>
        <c:majorUnit val="50000"/>
        <c:dispUnits>
          <c:builtInUnit val="thousands"/>
          <c:dispUnitsLbl>
            <c:spPr>
              <a:noFill/>
              <a:ln>
                <a:noFill/>
              </a:ln>
              <a:effectLst/>
            </c:spPr>
            <c:txPr>
              <a:bodyPr rot="-54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dispUnitsLbl>
        </c:dispUnits>
      </c:valAx>
      <c:valAx>
        <c:axId val="326891456"/>
        <c:scaling>
          <c:orientation val="minMax"/>
          <c:max val="0.45"/>
          <c:min val="0"/>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326896864"/>
        <c:crosses val="max"/>
        <c:crossBetween val="between"/>
        <c:majorUnit val="0.1"/>
      </c:valAx>
      <c:catAx>
        <c:axId val="326896864"/>
        <c:scaling>
          <c:orientation val="minMax"/>
        </c:scaling>
        <c:delete val="1"/>
        <c:axPos val="b"/>
        <c:numFmt formatCode="General" sourceLinked="1"/>
        <c:majorTickMark val="none"/>
        <c:minorTickMark val="none"/>
        <c:tickLblPos val="nextTo"/>
        <c:crossAx val="326891456"/>
        <c:crosses val="autoZero"/>
        <c:auto val="1"/>
        <c:lblAlgn val="ctr"/>
        <c:lblOffset val="100"/>
        <c:noMultiLvlLbl val="0"/>
      </c:catAx>
      <c:spPr>
        <a:noFill/>
        <a:ln>
          <a:noFill/>
        </a:ln>
        <a:effectLst/>
      </c:spPr>
    </c:plotArea>
    <c:legend>
      <c:legendPos val="t"/>
      <c:layout>
        <c:manualLayout>
          <c:xMode val="edge"/>
          <c:yMode val="edge"/>
          <c:x val="0.5454799225624829"/>
          <c:y val="4.7941357591210114E-3"/>
          <c:w val="0.44983372931536297"/>
          <c:h val="0.16383562817114528"/>
        </c:manualLayout>
      </c:layout>
      <c:overlay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noFill/>
      <a:round/>
    </a:ln>
    <a:effectLst/>
  </c:spPr>
  <c:txPr>
    <a:bodyPr/>
    <a:lstStyle/>
    <a:p>
      <a:pPr>
        <a:defRPr sz="7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447C-401C-AD79-CC5BB47BA78B}"/>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447C-401C-AD79-CC5BB47BA78B}"/>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447C-401C-AD79-CC5BB47BA78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E580-460E-A0E6-83BF9763648C}"/>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E580-460E-A0E6-83BF9763648C}"/>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E580-460E-A0E6-83BF9763648C}"/>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Dataset.xlsx]pivot!PivotTable2</c:name>
    <c:fmtId val="8"/>
  </c:pivotSource>
  <c:chart>
    <c:autoTitleDeleted val="0"/>
    <c:pivotFmts>
      <c:pivotFmt>
        <c:idx val="0"/>
        <c:spPr>
          <a:solidFill>
            <a:srgbClr val="0051BA"/>
          </a:solidFill>
          <a:ln>
            <a:solidFill>
              <a:sysClr val="windowText" lastClr="000000">
                <a:lumMod val="25000"/>
                <a:lumOff val="75000"/>
              </a:sysClr>
            </a:solidFill>
          </a:ln>
          <a:effectLst/>
        </c:spPr>
        <c:marker>
          <c:symbol val="none"/>
        </c:marker>
      </c:pivotFmt>
      <c:pivotFmt>
        <c:idx val="1"/>
        <c:spPr>
          <a:solidFill>
            <a:srgbClr val="FF00FF"/>
          </a:solidFill>
          <a:ln>
            <a:noFill/>
          </a:ln>
          <a:effectLst/>
        </c:spPr>
        <c:marker>
          <c:symbol val="none"/>
        </c:marker>
      </c:pivotFmt>
      <c:pivotFmt>
        <c:idx val="2"/>
        <c:spPr>
          <a:solidFill>
            <a:srgbClr val="0051BA"/>
          </a:solidFill>
          <a:ln>
            <a:solidFill>
              <a:sysClr val="windowText" lastClr="000000">
                <a:lumMod val="25000"/>
                <a:lumOff val="75000"/>
              </a:sysClr>
            </a:solidFill>
          </a:ln>
          <a:effectLst/>
        </c:spPr>
        <c:marker>
          <c:symbol val="none"/>
        </c:marker>
      </c:pivotFmt>
      <c:pivotFmt>
        <c:idx val="3"/>
        <c:spPr>
          <a:solidFill>
            <a:srgbClr val="FF00FF"/>
          </a:solidFill>
          <a:ln>
            <a:noFill/>
          </a:ln>
          <a:effectLst/>
        </c:spPr>
        <c:marker>
          <c:symbol val="none"/>
        </c:marker>
      </c:pivotFmt>
      <c:pivotFmt>
        <c:idx val="4"/>
        <c:spPr>
          <a:solidFill>
            <a:srgbClr val="0051BA"/>
          </a:solidFill>
          <a:ln>
            <a:solidFill>
              <a:sysClr val="windowText" lastClr="000000">
                <a:lumMod val="25000"/>
                <a:lumOff val="75000"/>
              </a:sysClr>
            </a:solidFill>
          </a:ln>
          <a:effectLst/>
        </c:spPr>
        <c:marker>
          <c:symbol val="none"/>
        </c:marker>
      </c:pivotFmt>
      <c:pivotFmt>
        <c:idx val="5"/>
        <c:spPr>
          <a:solidFill>
            <a:srgbClr val="FF00FF"/>
          </a:solidFill>
          <a:ln>
            <a:noFill/>
          </a:ln>
          <a:effectLst/>
        </c:spPr>
        <c:marker>
          <c:symbol val="none"/>
        </c:marker>
      </c:pivotFmt>
      <c:pivotFmt>
        <c:idx val="6"/>
        <c:spPr>
          <a:solidFill>
            <a:srgbClr val="0051BA"/>
          </a:solidFill>
          <a:ln>
            <a:noFill/>
          </a:ln>
          <a:effectLst/>
        </c:spPr>
      </c:pivotFmt>
      <c:pivotFmt>
        <c:idx val="7"/>
        <c:spPr>
          <a:solidFill>
            <a:srgbClr val="0051BA"/>
          </a:solidFill>
          <a:ln>
            <a:noFill/>
          </a:ln>
          <a:effectLst/>
        </c:spPr>
        <c:marker>
          <c:symbol val="none"/>
        </c:marker>
      </c:pivotFmt>
      <c:pivotFmt>
        <c:idx val="8"/>
        <c:spPr>
          <a:solidFill>
            <a:srgbClr val="FF00FF"/>
          </a:solidFill>
          <a:ln>
            <a:noFill/>
          </a:ln>
          <a:effectLst/>
        </c:spPr>
        <c:marker>
          <c:symbol val="none"/>
        </c:marker>
      </c:pivotFmt>
      <c:pivotFmt>
        <c:idx val="9"/>
        <c:spPr>
          <a:solidFill>
            <a:srgbClr val="0051BA"/>
          </a:solidFill>
          <a:ln>
            <a:noFill/>
          </a:ln>
          <a:effectLst/>
        </c:spPr>
      </c:pivotFmt>
      <c:pivotFmt>
        <c:idx val="10"/>
        <c:spPr>
          <a:solidFill>
            <a:srgbClr val="0051BA"/>
          </a:solidFill>
          <a:ln>
            <a:noFill/>
          </a:ln>
          <a:effectLst/>
        </c:spPr>
      </c:pivotFmt>
      <c:pivotFmt>
        <c:idx val="11"/>
        <c:spPr>
          <a:solidFill>
            <a:srgbClr val="0051BA"/>
          </a:solidFill>
          <a:ln>
            <a:noFill/>
          </a:ln>
          <a:effectLst/>
        </c:spPr>
      </c:pivotFmt>
      <c:pivotFmt>
        <c:idx val="12"/>
        <c:spPr>
          <a:solidFill>
            <a:srgbClr val="0051BA"/>
          </a:solidFill>
          <a:ln>
            <a:noFill/>
          </a:ln>
          <a:effectLst/>
        </c:spPr>
      </c:pivotFmt>
      <c:pivotFmt>
        <c:idx val="13"/>
        <c:spPr>
          <a:solidFill>
            <a:srgbClr val="0051BA"/>
          </a:solidFill>
          <a:ln>
            <a:noFill/>
          </a:ln>
          <a:effectLst/>
        </c:spPr>
      </c:pivotFmt>
      <c:pivotFmt>
        <c:idx val="14"/>
        <c:spPr>
          <a:solidFill>
            <a:srgbClr val="0051BA"/>
          </a:solidFill>
          <a:ln>
            <a:noFill/>
          </a:ln>
          <a:effectLst/>
        </c:spPr>
      </c:pivotFmt>
      <c:pivotFmt>
        <c:idx val="15"/>
        <c:spPr>
          <a:solidFill>
            <a:srgbClr val="FF00FF"/>
          </a:solidFill>
          <a:ln>
            <a:noFill/>
          </a:ln>
          <a:effectLst/>
        </c:spPr>
      </c:pivotFmt>
      <c:pivotFmt>
        <c:idx val="16"/>
        <c:spPr>
          <a:solidFill>
            <a:srgbClr val="FF00FF"/>
          </a:solidFill>
          <a:ln>
            <a:noFill/>
          </a:ln>
          <a:effectLst/>
        </c:spPr>
      </c:pivotFmt>
      <c:pivotFmt>
        <c:idx val="17"/>
        <c:spPr>
          <a:solidFill>
            <a:srgbClr val="FF00FF"/>
          </a:solidFill>
          <a:ln>
            <a:noFill/>
          </a:ln>
          <a:effectLst/>
        </c:spPr>
      </c:pivotFmt>
      <c:pivotFmt>
        <c:idx val="18"/>
        <c:spPr>
          <a:solidFill>
            <a:srgbClr val="FF00FF"/>
          </a:solidFill>
          <a:ln>
            <a:noFill/>
          </a:ln>
          <a:effectLst/>
        </c:spPr>
      </c:pivotFmt>
      <c:pivotFmt>
        <c:idx val="19"/>
        <c:spPr>
          <a:solidFill>
            <a:srgbClr val="FF00FF"/>
          </a:solidFill>
          <a:ln>
            <a:noFill/>
          </a:ln>
          <a:effectLst/>
        </c:spPr>
      </c:pivotFmt>
      <c:pivotFmt>
        <c:idx val="20"/>
        <c:spPr>
          <a:solidFill>
            <a:srgbClr val="FF00FF"/>
          </a:solidFill>
          <a:ln>
            <a:noFill/>
          </a:ln>
          <a:effectLst/>
        </c:spPr>
      </c:pivotFmt>
      <c:pivotFmt>
        <c:idx val="21"/>
        <c:spPr>
          <a:solidFill>
            <a:srgbClr val="0051BA"/>
          </a:solidFill>
          <a:ln>
            <a:noFill/>
          </a:ln>
          <a:effectLst/>
        </c:spPr>
        <c:marker>
          <c:symbol val="none"/>
        </c:marker>
      </c:pivotFmt>
      <c:pivotFmt>
        <c:idx val="22"/>
        <c:spPr>
          <a:solidFill>
            <a:srgbClr val="0051BA"/>
          </a:solidFill>
          <a:ln>
            <a:noFill/>
          </a:ln>
          <a:effectLst/>
        </c:spPr>
      </c:pivotFmt>
      <c:pivotFmt>
        <c:idx val="23"/>
        <c:spPr>
          <a:solidFill>
            <a:srgbClr val="0051BA"/>
          </a:solidFill>
          <a:ln>
            <a:noFill/>
          </a:ln>
          <a:effectLst/>
        </c:spPr>
      </c:pivotFmt>
      <c:pivotFmt>
        <c:idx val="24"/>
        <c:spPr>
          <a:solidFill>
            <a:srgbClr val="0051BA"/>
          </a:solidFill>
          <a:ln>
            <a:noFill/>
          </a:ln>
          <a:effectLst/>
        </c:spPr>
      </c:pivotFmt>
      <c:pivotFmt>
        <c:idx val="25"/>
        <c:spPr>
          <a:solidFill>
            <a:srgbClr val="0051BA"/>
          </a:solidFill>
          <a:ln>
            <a:noFill/>
          </a:ln>
          <a:effectLst/>
        </c:spPr>
      </c:pivotFmt>
      <c:pivotFmt>
        <c:idx val="26"/>
        <c:spPr>
          <a:solidFill>
            <a:srgbClr val="0051BA"/>
          </a:solidFill>
          <a:ln>
            <a:noFill/>
          </a:ln>
          <a:effectLst/>
        </c:spPr>
      </c:pivotFmt>
      <c:pivotFmt>
        <c:idx val="27"/>
        <c:spPr>
          <a:solidFill>
            <a:srgbClr val="0051BA"/>
          </a:solidFill>
          <a:ln>
            <a:noFill/>
          </a:ln>
          <a:effectLst/>
        </c:spPr>
      </c:pivotFmt>
      <c:pivotFmt>
        <c:idx val="28"/>
        <c:spPr>
          <a:solidFill>
            <a:srgbClr val="FF00FF"/>
          </a:solidFill>
          <a:ln>
            <a:noFill/>
          </a:ln>
          <a:effectLst/>
        </c:spPr>
        <c:marker>
          <c:symbol val="none"/>
        </c:marker>
      </c:pivotFmt>
      <c:pivotFmt>
        <c:idx val="29"/>
        <c:spPr>
          <a:solidFill>
            <a:srgbClr val="FF00FF"/>
          </a:solidFill>
          <a:ln>
            <a:noFill/>
          </a:ln>
          <a:effectLst/>
        </c:spPr>
      </c:pivotFmt>
      <c:pivotFmt>
        <c:idx val="30"/>
        <c:spPr>
          <a:solidFill>
            <a:srgbClr val="FF00FF"/>
          </a:solidFill>
          <a:ln>
            <a:noFill/>
          </a:ln>
          <a:effectLst/>
        </c:spPr>
      </c:pivotFmt>
      <c:pivotFmt>
        <c:idx val="31"/>
        <c:spPr>
          <a:solidFill>
            <a:srgbClr val="FF00FF"/>
          </a:solidFill>
          <a:ln>
            <a:noFill/>
          </a:ln>
          <a:effectLst/>
        </c:spPr>
      </c:pivotFmt>
      <c:pivotFmt>
        <c:idx val="32"/>
        <c:spPr>
          <a:solidFill>
            <a:srgbClr val="FF00FF"/>
          </a:solidFill>
          <a:ln>
            <a:noFill/>
          </a:ln>
          <a:effectLst/>
        </c:spPr>
      </c:pivotFmt>
      <c:pivotFmt>
        <c:idx val="33"/>
        <c:spPr>
          <a:solidFill>
            <a:srgbClr val="FF00FF"/>
          </a:solidFill>
          <a:ln>
            <a:noFill/>
          </a:ln>
          <a:effectLst/>
        </c:spPr>
      </c:pivotFmt>
      <c:pivotFmt>
        <c:idx val="34"/>
        <c:spPr>
          <a:solidFill>
            <a:srgbClr val="FF00FF"/>
          </a:solidFill>
          <a:ln>
            <a:noFill/>
          </a:ln>
          <a:effectLst/>
        </c:spPr>
      </c:pivotFmt>
      <c:pivotFmt>
        <c:idx val="35"/>
        <c:spPr>
          <a:solidFill>
            <a:srgbClr val="0051BA"/>
          </a:solidFill>
        </c:spPr>
        <c:marker>
          <c:symbol val="none"/>
        </c:marker>
        <c:dLbl>
          <c:idx val="0"/>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00FF"/>
          </a:solidFill>
        </c:spPr>
        <c:marker>
          <c:symbol val="none"/>
        </c:marker>
        <c:dLbl>
          <c:idx val="0"/>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4.6992614906620449E-17"/>
              <c:y val="4.907368587817746E-2"/>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9.3985229813240899E-17"/>
              <c:y val="3.6805264408633076E-2"/>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0253052604214719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1.0253052604214719E-2"/>
              <c:y val="-5.6229615499428516E-17"/>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1.5379578906322218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1.0253052604214788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1.5379982569810572E-2"/>
              <c:y val="0"/>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651033317980665E-2"/>
                  <c:h val="0.12667193468176488"/>
                </c:manualLayout>
              </c15:layout>
            </c:ext>
          </c:extLst>
        </c:dLbl>
      </c:pivotFmt>
      <c:pivotFmt>
        <c:idx val="44"/>
        <c:dLbl>
          <c:idx val="0"/>
          <c:layout>
            <c:manualLayout>
              <c:x val="5.1265263021074061E-3"/>
              <c:y val="5.6229615499428516E-17"/>
            </c:manualLayout>
          </c:layout>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0051BA"/>
          </a:solidFill>
          <a:ln>
            <a:noFill/>
          </a:ln>
          <a:effectLst/>
        </c:spPr>
      </c:pivotFmt>
      <c:pivotFmt>
        <c:idx val="46"/>
        <c:spPr>
          <a:solidFill>
            <a:srgbClr val="0051BA"/>
          </a:solidFill>
          <a:ln>
            <a:noFill/>
          </a:ln>
          <a:effectLst/>
        </c:spPr>
      </c:pivotFmt>
      <c:pivotFmt>
        <c:idx val="47"/>
        <c:spPr>
          <a:solidFill>
            <a:srgbClr val="0051BA"/>
          </a:solidFill>
          <a:ln>
            <a:noFill/>
          </a:ln>
          <a:effectLst/>
        </c:spPr>
      </c:pivotFmt>
      <c:pivotFmt>
        <c:idx val="48"/>
        <c:spPr>
          <a:solidFill>
            <a:srgbClr val="0051BA"/>
          </a:solidFill>
          <a:ln>
            <a:noFill/>
          </a:ln>
          <a:effectLst/>
        </c:spPr>
      </c:pivotFmt>
    </c:pivotFmts>
    <c:plotArea>
      <c:layout>
        <c:manualLayout>
          <c:layoutTarget val="inner"/>
          <c:xMode val="edge"/>
          <c:yMode val="edge"/>
          <c:x val="7.4125130030101183E-2"/>
          <c:y val="0.20882417551577742"/>
          <c:w val="0.85175029103423539"/>
          <c:h val="0.43762622865786094"/>
        </c:manualLayout>
      </c:layout>
      <c:barChart>
        <c:barDir val="col"/>
        <c:grouping val="clustered"/>
        <c:varyColors val="0"/>
        <c:ser>
          <c:idx val="0"/>
          <c:order val="0"/>
          <c:tx>
            <c:strRef>
              <c:f>pivot!$R$3</c:f>
              <c:strCache>
                <c:ptCount val="1"/>
                <c:pt idx="0">
                  <c:v>Revenue</c:v>
                </c:pt>
              </c:strCache>
            </c:strRef>
          </c:tx>
          <c:spPr>
            <a:solidFill>
              <a:srgbClr val="0051BA"/>
            </a:solidFill>
          </c:spPr>
          <c:invertIfNegative val="0"/>
          <c:dPt>
            <c:idx val="0"/>
            <c:invertIfNegative val="0"/>
            <c:bubble3D val="0"/>
            <c:spPr>
              <a:solidFill>
                <a:srgbClr val="0051BA"/>
              </a:solidFill>
              <a:ln>
                <a:noFill/>
              </a:ln>
              <a:effectLst/>
            </c:spPr>
            <c:extLst>
              <c:ext xmlns:c16="http://schemas.microsoft.com/office/drawing/2014/chart" uri="{C3380CC4-5D6E-409C-BE32-E72D297353CC}">
                <c16:uniqueId val="{00000000-27E4-4CE5-BA18-BD793FD099A3}"/>
              </c:ext>
            </c:extLst>
          </c:dPt>
          <c:dPt>
            <c:idx val="1"/>
            <c:invertIfNegative val="0"/>
            <c:bubble3D val="0"/>
            <c:spPr>
              <a:solidFill>
                <a:srgbClr val="0051BA"/>
              </a:solidFill>
              <a:ln>
                <a:noFill/>
              </a:ln>
              <a:effectLst/>
            </c:spPr>
            <c:extLst>
              <c:ext xmlns:c16="http://schemas.microsoft.com/office/drawing/2014/chart" uri="{C3380CC4-5D6E-409C-BE32-E72D297353CC}">
                <c16:uniqueId val="{00000002-27E4-4CE5-BA18-BD793FD099A3}"/>
              </c:ext>
            </c:extLst>
          </c:dPt>
          <c:dPt>
            <c:idx val="2"/>
            <c:invertIfNegative val="0"/>
            <c:bubble3D val="0"/>
            <c:extLst>
              <c:ext xmlns:c16="http://schemas.microsoft.com/office/drawing/2014/chart" uri="{C3380CC4-5D6E-409C-BE32-E72D297353CC}">
                <c16:uniqueId val="{00000001-27E4-4CE5-BA18-BD793FD099A3}"/>
              </c:ext>
            </c:extLst>
          </c:dPt>
          <c:dPt>
            <c:idx val="3"/>
            <c:invertIfNegative val="0"/>
            <c:bubble3D val="0"/>
            <c:extLst>
              <c:ext xmlns:c16="http://schemas.microsoft.com/office/drawing/2014/chart" uri="{C3380CC4-5D6E-409C-BE32-E72D297353CC}">
                <c16:uniqueId val="{00000003-27E4-4CE5-BA18-BD793FD099A3}"/>
              </c:ext>
            </c:extLst>
          </c:dPt>
          <c:dPt>
            <c:idx val="4"/>
            <c:invertIfNegative val="0"/>
            <c:bubble3D val="0"/>
            <c:spPr>
              <a:solidFill>
                <a:srgbClr val="0051BA"/>
              </a:solidFill>
              <a:ln>
                <a:noFill/>
              </a:ln>
              <a:effectLst/>
            </c:spPr>
            <c:extLst>
              <c:ext xmlns:c16="http://schemas.microsoft.com/office/drawing/2014/chart" uri="{C3380CC4-5D6E-409C-BE32-E72D297353CC}">
                <c16:uniqueId val="{00000004-27E4-4CE5-BA18-BD793FD099A3}"/>
              </c:ext>
            </c:extLst>
          </c:dPt>
          <c:dPt>
            <c:idx val="5"/>
            <c:invertIfNegative val="0"/>
            <c:bubble3D val="0"/>
            <c:spPr>
              <a:solidFill>
                <a:srgbClr val="0051BA"/>
              </a:solidFill>
              <a:ln>
                <a:noFill/>
              </a:ln>
              <a:effectLst/>
            </c:spPr>
            <c:extLst>
              <c:ext xmlns:c16="http://schemas.microsoft.com/office/drawing/2014/chart" uri="{C3380CC4-5D6E-409C-BE32-E72D297353CC}">
                <c16:uniqueId val="{00000005-27E4-4CE5-BA18-BD793FD099A3}"/>
              </c:ext>
            </c:extLst>
          </c:dPt>
          <c:dLbls>
            <c:dLbl>
              <c:idx val="2"/>
              <c:layout>
                <c:manualLayout>
                  <c:x val="-4.6992614906620449E-17"/>
                  <c:y val="4.9073685878177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E4-4CE5-BA18-BD793FD099A3}"/>
                </c:ext>
              </c:extLst>
            </c:dLbl>
            <c:dLbl>
              <c:idx val="3"/>
              <c:layout>
                <c:manualLayout>
                  <c:x val="-9.3985229813240899E-17"/>
                  <c:y val="3.68052644086330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E4-4CE5-BA18-BD793FD099A3}"/>
                </c:ext>
              </c:extLst>
            </c:dLbl>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pivot!$Q$4:$Q$10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pivot!$R$4:$R$10</c:f>
              <c:numCache>
                <c:formatCode>"$"#,##0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D6DE-471F-B48E-67A363D439AC}"/>
            </c:ext>
          </c:extLst>
        </c:ser>
        <c:ser>
          <c:idx val="1"/>
          <c:order val="1"/>
          <c:tx>
            <c:strRef>
              <c:f>pivot!$S$3</c:f>
              <c:strCache>
                <c:ptCount val="1"/>
                <c:pt idx="0">
                  <c:v>Profit</c:v>
                </c:pt>
              </c:strCache>
            </c:strRef>
          </c:tx>
          <c:spPr>
            <a:solidFill>
              <a:srgbClr val="FF00FF"/>
            </a:solidFill>
          </c:spPr>
          <c:invertIfNegative val="0"/>
          <c:dPt>
            <c:idx val="0"/>
            <c:invertIfNegative val="0"/>
            <c:bubble3D val="0"/>
            <c:extLst>
              <c:ext xmlns:c16="http://schemas.microsoft.com/office/drawing/2014/chart" uri="{C3380CC4-5D6E-409C-BE32-E72D297353CC}">
                <c16:uniqueId val="{00000008-27E4-4CE5-BA18-BD793FD099A3}"/>
              </c:ext>
            </c:extLst>
          </c:dPt>
          <c:dPt>
            <c:idx val="1"/>
            <c:invertIfNegative val="0"/>
            <c:bubble3D val="0"/>
            <c:extLst>
              <c:ext xmlns:c16="http://schemas.microsoft.com/office/drawing/2014/chart" uri="{C3380CC4-5D6E-409C-BE32-E72D297353CC}">
                <c16:uniqueId val="{00000007-27E4-4CE5-BA18-BD793FD099A3}"/>
              </c:ext>
            </c:extLst>
          </c:dPt>
          <c:dPt>
            <c:idx val="2"/>
            <c:invertIfNegative val="0"/>
            <c:bubble3D val="0"/>
            <c:extLst>
              <c:ext xmlns:c16="http://schemas.microsoft.com/office/drawing/2014/chart" uri="{C3380CC4-5D6E-409C-BE32-E72D297353CC}">
                <c16:uniqueId val="{00000006-27E4-4CE5-BA18-BD793FD099A3}"/>
              </c:ext>
            </c:extLst>
          </c:dPt>
          <c:dPt>
            <c:idx val="3"/>
            <c:invertIfNegative val="0"/>
            <c:bubble3D val="0"/>
            <c:extLst>
              <c:ext xmlns:c16="http://schemas.microsoft.com/office/drawing/2014/chart" uri="{C3380CC4-5D6E-409C-BE32-E72D297353CC}">
                <c16:uniqueId val="{00000009-27E4-4CE5-BA18-BD793FD099A3}"/>
              </c:ext>
            </c:extLst>
          </c:dPt>
          <c:dPt>
            <c:idx val="4"/>
            <c:invertIfNegative val="0"/>
            <c:bubble3D val="0"/>
            <c:extLst>
              <c:ext xmlns:c16="http://schemas.microsoft.com/office/drawing/2014/chart" uri="{C3380CC4-5D6E-409C-BE32-E72D297353CC}">
                <c16:uniqueId val="{0000000A-27E4-4CE5-BA18-BD793FD099A3}"/>
              </c:ext>
            </c:extLst>
          </c:dPt>
          <c:dPt>
            <c:idx val="5"/>
            <c:invertIfNegative val="0"/>
            <c:bubble3D val="0"/>
            <c:extLst>
              <c:ext xmlns:c16="http://schemas.microsoft.com/office/drawing/2014/chart" uri="{C3380CC4-5D6E-409C-BE32-E72D297353CC}">
                <c16:uniqueId val="{0000000B-27E4-4CE5-BA18-BD793FD099A3}"/>
              </c:ext>
            </c:extLst>
          </c:dPt>
          <c:dLbls>
            <c:dLbl>
              <c:idx val="0"/>
              <c:layout>
                <c:manualLayout>
                  <c:x val="1.02530526042147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E4-4CE5-BA18-BD793FD099A3}"/>
                </c:ext>
              </c:extLst>
            </c:dLbl>
            <c:dLbl>
              <c:idx val="1"/>
              <c:layout>
                <c:manualLayout>
                  <c:x val="1.53795789063222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E4-4CE5-BA18-BD793FD099A3}"/>
                </c:ext>
              </c:extLst>
            </c:dLbl>
            <c:dLbl>
              <c:idx val="2"/>
              <c:layout>
                <c:manualLayout>
                  <c:x val="1.0253052604214719E-2"/>
                  <c:y val="-5.622961549942851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E4-4CE5-BA18-BD793FD099A3}"/>
                </c:ext>
              </c:extLst>
            </c:dLbl>
            <c:dLbl>
              <c:idx val="3"/>
              <c:layout>
                <c:manualLayout>
                  <c:x val="1.025305260421471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E4-4CE5-BA18-BD793FD099A3}"/>
                </c:ext>
              </c:extLst>
            </c:dLbl>
            <c:dLbl>
              <c:idx val="4"/>
              <c:layout>
                <c:manualLayout>
                  <c:x val="5.1265263021074061E-3"/>
                  <c:y val="5.622961549942851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7E4-4CE5-BA18-BD793FD099A3}"/>
                </c:ext>
              </c:extLst>
            </c:dLbl>
            <c:dLbl>
              <c:idx val="5"/>
              <c:layout>
                <c:manualLayout>
                  <c:x val="1.537998256981057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8.651033317980665E-2"/>
                      <c:h val="0.12667193468176488"/>
                    </c:manualLayout>
                  </c15:layout>
                </c:ext>
                <c:ext xmlns:c16="http://schemas.microsoft.com/office/drawing/2014/chart" uri="{C3380CC4-5D6E-409C-BE32-E72D297353CC}">
                  <c16:uniqueId val="{0000000B-27E4-4CE5-BA18-BD793FD099A3}"/>
                </c:ext>
              </c:extLst>
            </c:dLbl>
            <c:numFmt formatCode="#,,&quot;m&quot;" sourceLinked="0"/>
            <c:spPr>
              <a:noFill/>
              <a:ln>
                <a:noFill/>
              </a:ln>
              <a:effectLst/>
            </c:spPr>
            <c:txPr>
              <a:bodyPr wrap="square" lIns="38100" tIns="19050" rIns="38100" bIns="19050" anchor="ctr">
                <a:spAutoFit/>
              </a:bodyPr>
              <a:lstStyle/>
              <a:p>
                <a:pPr>
                  <a:defRPr sz="600" b="1"/>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pivot!$Q$4:$Q$10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pivot!$S$4:$S$10</c:f>
              <c:numCache>
                <c:formatCode>"$"#,##0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D6DE-471F-B48E-67A363D439AC}"/>
            </c:ext>
          </c:extLst>
        </c:ser>
        <c:dLbls>
          <c:dLblPos val="outEnd"/>
          <c:showLegendKey val="0"/>
          <c:showVal val="1"/>
          <c:showCatName val="0"/>
          <c:showSerName val="0"/>
          <c:showPercent val="0"/>
          <c:showBubbleSize val="0"/>
        </c:dLbls>
        <c:gapWidth val="219"/>
        <c:overlap val="-27"/>
        <c:axId val="83451936"/>
        <c:axId val="83453184"/>
      </c:barChart>
      <c:catAx>
        <c:axId val="8345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ysClr val="windowText" lastClr="000000"/>
                </a:solidFill>
                <a:latin typeface="+mn-lt"/>
                <a:ea typeface="+mn-ea"/>
                <a:cs typeface="+mn-cs"/>
              </a:defRPr>
            </a:pPr>
            <a:endParaRPr lang="en-US"/>
          </a:p>
        </c:txPr>
        <c:crossAx val="83453184"/>
        <c:crosses val="autoZero"/>
        <c:auto val="1"/>
        <c:lblAlgn val="ctr"/>
        <c:lblOffset val="0"/>
        <c:noMultiLvlLbl val="0"/>
      </c:catAx>
      <c:valAx>
        <c:axId val="83453184"/>
        <c:scaling>
          <c:orientation val="minMax"/>
          <c:max val="210000000"/>
          <c:min val="0"/>
        </c:scaling>
        <c:delete val="1"/>
        <c:axPos val="l"/>
        <c:numFmt formatCode="&quot;$&quot;#,##0\ &quot;mil&quot;" sourceLinked="0"/>
        <c:majorTickMark val="out"/>
        <c:minorTickMark val="none"/>
        <c:tickLblPos val="nextTo"/>
        <c:crossAx val="83451936"/>
        <c:crosses val="autoZero"/>
        <c:crossBetween val="between"/>
      </c:valAx>
      <c:spPr>
        <a:noFill/>
        <a:ln>
          <a:noFill/>
        </a:ln>
        <a:effectLst/>
      </c:spPr>
    </c:plotArea>
    <c:legend>
      <c:legendPos val="t"/>
      <c:layout>
        <c:manualLayout>
          <c:xMode val="edge"/>
          <c:yMode val="edge"/>
          <c:x val="3.8461089492098831E-2"/>
          <c:y val="2.7778107618008824E-2"/>
          <c:w val="0.92784579483386365"/>
          <c:h val="0.1078639753965574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51BA"/>
          </a:solidFill>
          <a:ln w="19050">
            <a:solidFill>
              <a:schemeClr val="lt1"/>
            </a:solidFill>
          </a:ln>
          <a:effectLst/>
        </c:spPr>
      </c:pivotFmt>
      <c:pivotFmt>
        <c:idx val="7"/>
        <c:spPr>
          <a:solidFill>
            <a:srgbClr val="FF00FF"/>
          </a:solidFill>
          <a:ln w="19050">
            <a:solidFill>
              <a:schemeClr val="lt1"/>
            </a:solidFill>
          </a:ln>
          <a:effectLst/>
        </c:spPr>
      </c:pivotFmt>
      <c:pivotFmt>
        <c:idx val="8"/>
        <c:spPr>
          <a:solidFill>
            <a:schemeClr val="bg2">
              <a:lumMod val="50000"/>
            </a:schemeClr>
          </a:solidFill>
          <a:ln w="19050">
            <a:solidFill>
              <a:schemeClr val="lt1"/>
            </a:solidFill>
          </a:ln>
          <a:effectLst/>
        </c:spPr>
      </c:pivotFmt>
    </c:pivotFmts>
    <c:plotArea>
      <c:layout>
        <c:manualLayout>
          <c:layoutTarget val="inner"/>
          <c:xMode val="edge"/>
          <c:yMode val="edge"/>
          <c:x val="0.12624950408435673"/>
          <c:y val="1.7156591092954875E-2"/>
          <c:w val="0.7475009918312866"/>
          <c:h val="0.72185185411443142"/>
        </c:manualLayout>
      </c:layout>
      <c:doughnutChart>
        <c:varyColors val="1"/>
        <c:ser>
          <c:idx val="0"/>
          <c:order val="0"/>
          <c:tx>
            <c:strRef>
              <c:f>pivot!$O$3</c:f>
              <c:strCache>
                <c:ptCount val="1"/>
                <c:pt idx="0">
                  <c:v>Total</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0BA4-476F-8190-E973B07AD163}"/>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0BA4-476F-8190-E973B07AD163}"/>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0BA4-476F-8190-E973B07AD163}"/>
              </c:ext>
            </c:extLst>
          </c:dPt>
          <c:dLbls>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0BA4-476F-8190-E973B07AD163}"/>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b"/>
      <c:layout>
        <c:manualLayout>
          <c:xMode val="edge"/>
          <c:yMode val="edge"/>
          <c:x val="0"/>
          <c:y val="0.73120816995488969"/>
          <c:w val="1"/>
          <c:h val="0.14687434819528092"/>
        </c:manualLayout>
      </c:layout>
      <c:overlay val="1"/>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1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0051BA"/>
          </a:solidFill>
          <a:ln>
            <a:noFill/>
          </a:ln>
          <a:effectLst/>
        </c:spPr>
      </c:pivotFmt>
      <c:pivotFmt>
        <c:idx val="4"/>
        <c:spPr>
          <a:solidFill>
            <a:srgbClr val="FF00FF"/>
          </a:solidFill>
          <a:ln>
            <a:noFill/>
          </a:ln>
          <a:effectLst/>
        </c:spPr>
      </c:pivotFmt>
      <c:pivotFmt>
        <c:idx val="5"/>
        <c:spPr>
          <a:solidFill>
            <a:schemeClr val="bg2">
              <a:lumMod val="50000"/>
            </a:schemeClr>
          </a:solidFill>
          <a:ln>
            <a:noFill/>
          </a:ln>
          <a:effectLst/>
        </c:spPr>
        <c:dLbl>
          <c:idx val="0"/>
          <c:layout>
            <c:manualLayout>
              <c:x val="-1.1333386281962158E-2"/>
              <c:y val="0"/>
            </c:manualLayout>
          </c:layout>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col"/>
        <c:grouping val="clustered"/>
        <c:varyColors val="0"/>
        <c:ser>
          <c:idx val="0"/>
          <c:order val="0"/>
          <c:tx>
            <c:strRef>
              <c:f>pivot!$O$3</c:f>
              <c:strCache>
                <c:ptCount val="1"/>
                <c:pt idx="0">
                  <c:v>Total</c:v>
                </c:pt>
              </c:strCache>
            </c:strRef>
          </c:tx>
          <c:spPr>
            <a:solidFill>
              <a:schemeClr val="accent1"/>
            </a:solidFill>
            <a:ln>
              <a:noFill/>
            </a:ln>
            <a:effectLst/>
          </c:spPr>
          <c:invertIfNegative val="0"/>
          <c:dPt>
            <c:idx val="0"/>
            <c:invertIfNegative val="0"/>
            <c:bubble3D val="0"/>
            <c:spPr>
              <a:solidFill>
                <a:srgbClr val="0051BA"/>
              </a:solidFill>
              <a:ln>
                <a:noFill/>
              </a:ln>
              <a:effectLst/>
            </c:spPr>
            <c:extLst>
              <c:ext xmlns:c16="http://schemas.microsoft.com/office/drawing/2014/chart" uri="{C3380CC4-5D6E-409C-BE32-E72D297353CC}">
                <c16:uniqueId val="{00000002-28FC-48D9-B969-96CADFBA5F3E}"/>
              </c:ext>
            </c:extLst>
          </c:dPt>
          <c:dPt>
            <c:idx val="1"/>
            <c:invertIfNegative val="0"/>
            <c:bubble3D val="0"/>
            <c:spPr>
              <a:solidFill>
                <a:srgbClr val="FF00FF"/>
              </a:solidFill>
              <a:ln>
                <a:noFill/>
              </a:ln>
              <a:effectLst/>
            </c:spPr>
            <c:extLst>
              <c:ext xmlns:c16="http://schemas.microsoft.com/office/drawing/2014/chart" uri="{C3380CC4-5D6E-409C-BE32-E72D297353CC}">
                <c16:uniqueId val="{00000003-28FC-48D9-B969-96CADFBA5F3E}"/>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4-28FC-48D9-B969-96CADFBA5F3E}"/>
              </c:ext>
            </c:extLst>
          </c:dPt>
          <c:dLbls>
            <c:dLbl>
              <c:idx val="2"/>
              <c:layout>
                <c:manualLayout>
                  <c:x val="-1.133338628196215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FC-48D9-B969-96CADFBA5F3E}"/>
                </c:ext>
              </c:extLst>
            </c:dLbl>
            <c:numFmt formatCode="#,,&quot;m&quot;" sourceLinked="0"/>
            <c:spPr>
              <a:noFill/>
              <a:ln>
                <a:noFill/>
              </a:ln>
              <a:effectLst/>
            </c:spPr>
            <c:txPr>
              <a:bodyPr rot="0" spcFirstLastPara="1" vertOverflow="ellipsis" vert="horz" wrap="square" lIns="0" tIns="0" rIns="0" bIns="0" anchor="ctr" anchorCtr="1">
                <a:spAutoFit/>
              </a:bodyPr>
              <a:lstStyle/>
              <a:p>
                <a:pPr>
                  <a:defRPr sz="6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28FC-48D9-B969-96CADFBA5F3E}"/>
            </c:ext>
          </c:extLst>
        </c:ser>
        <c:dLbls>
          <c:dLblPos val="outEnd"/>
          <c:showLegendKey val="0"/>
          <c:showVal val="1"/>
          <c:showCatName val="0"/>
          <c:showSerName val="0"/>
          <c:showPercent val="0"/>
          <c:showBubbleSize val="0"/>
        </c:dLbls>
        <c:gapWidth val="150"/>
        <c:overlap val="-20"/>
        <c:axId val="428183624"/>
        <c:axId val="428183952"/>
      </c:barChart>
      <c:catAx>
        <c:axId val="42818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428183952"/>
        <c:crosses val="autoZero"/>
        <c:auto val="1"/>
        <c:lblAlgn val="ctr"/>
        <c:lblOffset val="100"/>
        <c:noMultiLvlLbl val="0"/>
      </c:catAx>
      <c:valAx>
        <c:axId val="428183952"/>
        <c:scaling>
          <c:orientation val="minMax"/>
        </c:scaling>
        <c:delete val="1"/>
        <c:axPos val="l"/>
        <c:numFmt formatCode="&quot;$&quot;#,##0" sourceLinked="1"/>
        <c:majorTickMark val="none"/>
        <c:minorTickMark val="none"/>
        <c:tickLblPos val="nextTo"/>
        <c:crossAx val="428183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7BDD-44A8-ABF9-44DE0B0FC302}"/>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7BDD-44A8-ABF9-44DE0B0FC302}"/>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7BDD-44A8-ABF9-44DE0B0FC302}"/>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pivot!$C$8</c:f>
              <c:strCache>
                <c:ptCount val="1"/>
                <c:pt idx="0">
                  <c:v>Cost</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834B-4DDD-8A5B-3751C3C3A24E}"/>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834B-4DDD-8A5B-3751C3C3A24E}"/>
              </c:ext>
            </c:extLst>
          </c:dPt>
          <c:val>
            <c:numRef>
              <c:f>pivot!$C$9:$C$10</c:f>
              <c:numCache>
                <c:formatCode>0%</c:formatCode>
                <c:ptCount val="2"/>
                <c:pt idx="0">
                  <c:v>0.63092123885139306</c:v>
                </c:pt>
                <c:pt idx="1">
                  <c:v>0.36907876114860699</c:v>
                </c:pt>
              </c:numCache>
            </c:numRef>
          </c:val>
          <c:extLst>
            <c:ext xmlns:c16="http://schemas.microsoft.com/office/drawing/2014/chart" uri="{C3380CC4-5D6E-409C-BE32-E72D297353CC}">
              <c16:uniqueId val="{00000004-834B-4DDD-8A5B-3751C3C3A24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Dataset.xlsx]pivot!PivotTable1</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51BA"/>
          </a:solidFill>
          <a:ln w="19050">
            <a:solidFill>
              <a:schemeClr val="lt1"/>
            </a:solidFill>
          </a:ln>
          <a:effectLst/>
        </c:spPr>
      </c:pivotFmt>
      <c:pivotFmt>
        <c:idx val="7"/>
        <c:spPr>
          <a:solidFill>
            <a:srgbClr val="FF00FF"/>
          </a:solidFill>
          <a:ln w="19050">
            <a:solidFill>
              <a:schemeClr val="lt1"/>
            </a:solidFill>
          </a:ln>
          <a:effectLst/>
        </c:spPr>
      </c:pivotFmt>
      <c:pivotFmt>
        <c:idx val="8"/>
        <c:spPr>
          <a:solidFill>
            <a:schemeClr val="bg2">
              <a:lumMod val="5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051BA"/>
          </a:solidFill>
          <a:ln w="19050">
            <a:solidFill>
              <a:schemeClr val="lt1"/>
            </a:solidFill>
          </a:ln>
          <a:effectLst/>
        </c:spPr>
      </c:pivotFmt>
      <c:pivotFmt>
        <c:idx val="11"/>
        <c:spPr>
          <a:solidFill>
            <a:srgbClr val="FF00FF"/>
          </a:solidFill>
          <a:ln w="19050">
            <a:solidFill>
              <a:schemeClr val="lt1"/>
            </a:solidFill>
          </a:ln>
          <a:effectLst/>
        </c:spPr>
      </c:pivotFmt>
      <c:pivotFmt>
        <c:idx val="12"/>
        <c:spPr>
          <a:solidFill>
            <a:schemeClr val="bg2">
              <a:lumMod val="5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51BA"/>
          </a:solidFill>
          <a:ln w="19050">
            <a:solidFill>
              <a:schemeClr val="lt1"/>
            </a:solidFill>
          </a:ln>
          <a:effectLst/>
        </c:spPr>
      </c:pivotFmt>
      <c:pivotFmt>
        <c:idx val="15"/>
        <c:spPr>
          <a:solidFill>
            <a:srgbClr val="FF00FF"/>
          </a:solidFill>
          <a:ln w="19050">
            <a:solidFill>
              <a:schemeClr val="lt1"/>
            </a:solidFill>
          </a:ln>
          <a:effectLst/>
        </c:spPr>
      </c:pivotFmt>
      <c:pivotFmt>
        <c:idx val="16"/>
        <c:spPr>
          <a:solidFill>
            <a:schemeClr val="bg2">
              <a:lumMod val="5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0051BA"/>
          </a:solidFill>
          <a:ln w="19050">
            <a:solidFill>
              <a:schemeClr val="lt1"/>
            </a:solidFill>
          </a:ln>
          <a:effectLst/>
        </c:spPr>
      </c:pivotFmt>
      <c:pivotFmt>
        <c:idx val="19"/>
        <c:spPr>
          <a:solidFill>
            <a:srgbClr val="FF00FF"/>
          </a:solidFill>
          <a:ln w="19050">
            <a:solidFill>
              <a:schemeClr val="lt1"/>
            </a:solidFill>
          </a:ln>
          <a:effectLst/>
        </c:spPr>
      </c:pivotFmt>
      <c:pivotFmt>
        <c:idx val="20"/>
        <c:spPr>
          <a:solidFill>
            <a:schemeClr val="bg2">
              <a:lumMod val="5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0051BA"/>
          </a:solidFill>
          <a:ln w="19050">
            <a:solidFill>
              <a:schemeClr val="lt1"/>
            </a:solidFill>
          </a:ln>
          <a:effectLst/>
        </c:spPr>
      </c:pivotFmt>
      <c:pivotFmt>
        <c:idx val="23"/>
        <c:spPr>
          <a:solidFill>
            <a:srgbClr val="FF00FF"/>
          </a:solidFill>
          <a:ln w="19050">
            <a:solidFill>
              <a:schemeClr val="lt1"/>
            </a:solidFill>
          </a:ln>
          <a:effectLst/>
        </c:spPr>
      </c:pivotFmt>
      <c:pivotFmt>
        <c:idx val="24"/>
        <c:spPr>
          <a:solidFill>
            <a:schemeClr val="bg2">
              <a:lumMod val="50000"/>
            </a:schemeClr>
          </a:solidFill>
          <a:ln w="19050">
            <a:solidFill>
              <a:schemeClr val="lt1"/>
            </a:solidFill>
          </a:ln>
          <a:effectLst/>
        </c:spPr>
      </c:pivotFmt>
    </c:pivotFmts>
    <c:plotArea>
      <c:layout>
        <c:manualLayout>
          <c:layoutTarget val="inner"/>
          <c:xMode val="edge"/>
          <c:yMode val="edge"/>
          <c:x val="3.9018055396149616E-2"/>
          <c:y val="1.7156591092954875E-2"/>
          <c:w val="0.86469161954526685"/>
          <c:h val="0.98284328392756126"/>
        </c:manualLayout>
      </c:layout>
      <c:doughnutChart>
        <c:varyColors val="1"/>
        <c:ser>
          <c:idx val="0"/>
          <c:order val="0"/>
          <c:tx>
            <c:strRef>
              <c:f>pivot!$O$3</c:f>
              <c:strCache>
                <c:ptCount val="1"/>
                <c:pt idx="0">
                  <c:v>Total</c:v>
                </c:pt>
              </c:strCache>
            </c:strRef>
          </c:tx>
          <c:dPt>
            <c:idx val="0"/>
            <c:bubble3D val="0"/>
            <c:spPr>
              <a:solidFill>
                <a:srgbClr val="0051BA"/>
              </a:solidFill>
              <a:ln w="19050">
                <a:solidFill>
                  <a:schemeClr val="lt1"/>
                </a:solidFill>
              </a:ln>
              <a:effectLst/>
            </c:spPr>
            <c:extLst>
              <c:ext xmlns:c16="http://schemas.microsoft.com/office/drawing/2014/chart" uri="{C3380CC4-5D6E-409C-BE32-E72D297353CC}">
                <c16:uniqueId val="{00000001-0B8E-493F-ADF0-79ABC0A59353}"/>
              </c:ext>
            </c:extLst>
          </c:dPt>
          <c:dPt>
            <c:idx val="1"/>
            <c:bubble3D val="0"/>
            <c:spPr>
              <a:solidFill>
                <a:srgbClr val="FF00FF"/>
              </a:solidFill>
              <a:ln w="19050">
                <a:solidFill>
                  <a:schemeClr val="lt1"/>
                </a:solidFill>
              </a:ln>
              <a:effectLst/>
            </c:spPr>
            <c:extLst>
              <c:ext xmlns:c16="http://schemas.microsoft.com/office/drawing/2014/chart" uri="{C3380CC4-5D6E-409C-BE32-E72D297353CC}">
                <c16:uniqueId val="{00000003-0B8E-493F-ADF0-79ABC0A59353}"/>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0B8E-493F-ADF0-79ABC0A59353}"/>
              </c:ext>
            </c:extLst>
          </c:dPt>
          <c:dLbls>
            <c:spPr>
              <a:no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pivot!$N$4:$N$7</c:f>
              <c:strCache>
                <c:ptCount val="3"/>
                <c:pt idx="0">
                  <c:v>In-store</c:v>
                </c:pt>
                <c:pt idx="1">
                  <c:v>Online</c:v>
                </c:pt>
                <c:pt idx="2">
                  <c:v>Outlet</c:v>
                </c:pt>
              </c:strCache>
            </c:strRef>
          </c:cat>
          <c:val>
            <c:numRef>
              <c:f>pivot!$O$4:$O$7</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0B8E-493F-ADF0-79ABC0A59353}"/>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Dataset.xlsx]Productmatrix!PivotTable2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Productmatrix!$B$23:$B$24</c:f>
              <c:strCache>
                <c:ptCount val="1"/>
                <c:pt idx="0">
                  <c:v>In-store</c:v>
                </c:pt>
              </c:strCache>
            </c:strRef>
          </c:tx>
          <c:spPr>
            <a:solidFill>
              <a:srgbClr val="0051BA"/>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Productmatrix!$B$25:$B$51</c:f>
              <c:numCache>
                <c:formatCode>General</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0-C30C-4B05-BE01-9352EFE84B0D}"/>
            </c:ext>
          </c:extLst>
        </c:ser>
        <c:ser>
          <c:idx val="1"/>
          <c:order val="1"/>
          <c:tx>
            <c:strRef>
              <c:f>Productmatrix!$C$23:$C$24</c:f>
              <c:strCache>
                <c:ptCount val="1"/>
                <c:pt idx="0">
                  <c:v>Online</c:v>
                </c:pt>
              </c:strCache>
            </c:strRef>
          </c:tx>
          <c:spPr>
            <a:solidFill>
              <a:srgbClr val="FF00FF"/>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Productmatrix!$C$25:$C$51</c:f>
              <c:numCache>
                <c:formatCode>General</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1-C30C-4B05-BE01-9352EFE84B0D}"/>
            </c:ext>
          </c:extLst>
        </c:ser>
        <c:ser>
          <c:idx val="2"/>
          <c:order val="2"/>
          <c:tx>
            <c:strRef>
              <c:f>Productmatrix!$D$23:$D$24</c:f>
              <c:strCache>
                <c:ptCount val="1"/>
                <c:pt idx="0">
                  <c:v>Outlet</c:v>
                </c:pt>
              </c:strCache>
            </c:strRef>
          </c:tx>
          <c:spPr>
            <a:solidFill>
              <a:schemeClr val="bg2">
                <a:lumMod val="50000"/>
              </a:schemeClr>
            </a:solidFill>
            <a:ln>
              <a:noFill/>
            </a:ln>
            <a:effectLst/>
          </c:spPr>
          <c:cat>
            <c:multiLvlStrRef>
              <c:f>Productmatrix!$A$25:$A$51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Productmatrix!$D$25:$D$51</c:f>
              <c:numCache>
                <c:formatCode>General</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2-C30C-4B05-BE01-9352EFE84B0D}"/>
            </c:ext>
          </c:extLst>
        </c:ser>
        <c:dLbls>
          <c:showLegendKey val="0"/>
          <c:showVal val="0"/>
          <c:showCatName val="0"/>
          <c:showSerName val="0"/>
          <c:showPercent val="0"/>
          <c:showBubbleSize val="0"/>
        </c:dLbls>
        <c:axId val="822483776"/>
        <c:axId val="822484104"/>
      </c:areaChart>
      <c:catAx>
        <c:axId val="82248377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822484104"/>
        <c:crosses val="autoZero"/>
        <c:auto val="1"/>
        <c:lblAlgn val="ctr"/>
        <c:lblOffset val="0"/>
        <c:noMultiLvlLbl val="0"/>
      </c:catAx>
      <c:valAx>
        <c:axId val="822484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822483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 Addidas Sales Dataset.xlsx]Productmatrix!PivotTable3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51B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57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69A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65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2973683655594"/>
          <c:y val="0.12437467671041889"/>
          <c:w val="0.85242624528768762"/>
          <c:h val="0.65919557048094979"/>
        </c:manualLayout>
      </c:layout>
      <c:areaChart>
        <c:grouping val="stacked"/>
        <c:varyColors val="0"/>
        <c:ser>
          <c:idx val="0"/>
          <c:order val="0"/>
          <c:tx>
            <c:strRef>
              <c:f>Productmatrix!$R$4:$R$5</c:f>
              <c:strCache>
                <c:ptCount val="1"/>
                <c:pt idx="0">
                  <c:v>Women's Street Footwear</c:v>
                </c:pt>
              </c:strCache>
            </c:strRef>
          </c:tx>
          <c:spPr>
            <a:solidFill>
              <a:srgbClr val="FF93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Productmatrix!$R$6:$R$32</c:f>
              <c:numCache>
                <c:formatCode>General</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00-7853-4944-AC8F-8F139A585751}"/>
            </c:ext>
          </c:extLst>
        </c:ser>
        <c:ser>
          <c:idx val="1"/>
          <c:order val="1"/>
          <c:tx>
            <c:strRef>
              <c:f>Productmatrix!$S$4:$S$5</c:f>
              <c:strCache>
                <c:ptCount val="1"/>
                <c:pt idx="0">
                  <c:v>Women's Athletic Footwear</c:v>
                </c:pt>
              </c:strCache>
            </c:strRef>
          </c:tx>
          <c:spPr>
            <a:solidFill>
              <a:srgbClr val="FF65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Productmatrix!$S$6:$S$32</c:f>
              <c:numCache>
                <c:formatCode>General</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01-7853-4944-AC8F-8F139A585751}"/>
            </c:ext>
          </c:extLst>
        </c:ser>
        <c:ser>
          <c:idx val="2"/>
          <c:order val="2"/>
          <c:tx>
            <c:strRef>
              <c:f>Productmatrix!$T$4:$T$5</c:f>
              <c:strCache>
                <c:ptCount val="1"/>
                <c:pt idx="0">
                  <c:v>Women's Apparel</c:v>
                </c:pt>
              </c:strCache>
            </c:strRef>
          </c:tx>
          <c:spPr>
            <a:solidFill>
              <a:srgbClr val="FF00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Productmatrix!$T$6:$T$32</c:f>
              <c:numCache>
                <c:formatCode>General</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02-7853-4944-AC8F-8F139A585751}"/>
            </c:ext>
          </c:extLst>
        </c:ser>
        <c:ser>
          <c:idx val="3"/>
          <c:order val="3"/>
          <c:tx>
            <c:strRef>
              <c:f>Productmatrix!$U$4:$U$5</c:f>
              <c:strCache>
                <c:ptCount val="1"/>
                <c:pt idx="0">
                  <c:v>Men's Street Footwear</c:v>
                </c:pt>
              </c:strCache>
            </c:strRef>
          </c:tx>
          <c:spPr>
            <a:solidFill>
              <a:srgbClr val="69A9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Productmatrix!$U$6:$U$32</c:f>
              <c:numCache>
                <c:formatCode>General</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03-7853-4944-AC8F-8F139A585751}"/>
            </c:ext>
          </c:extLst>
        </c:ser>
        <c:ser>
          <c:idx val="4"/>
          <c:order val="4"/>
          <c:tx>
            <c:strRef>
              <c:f>Productmatrix!$V$4:$V$5</c:f>
              <c:strCache>
                <c:ptCount val="1"/>
                <c:pt idx="0">
                  <c:v>Men's Athletic Footwear</c:v>
                </c:pt>
              </c:strCache>
            </c:strRef>
          </c:tx>
          <c:spPr>
            <a:solidFill>
              <a:srgbClr val="1579FF"/>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Productmatrix!$V$6:$V$32</c:f>
              <c:numCache>
                <c:formatCode>General</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04-7853-4944-AC8F-8F139A585751}"/>
            </c:ext>
          </c:extLst>
        </c:ser>
        <c:ser>
          <c:idx val="5"/>
          <c:order val="5"/>
          <c:tx>
            <c:strRef>
              <c:f>Productmatrix!$W$4:$W$5</c:f>
              <c:strCache>
                <c:ptCount val="1"/>
                <c:pt idx="0">
                  <c:v>Men's Apparel</c:v>
                </c:pt>
              </c:strCache>
            </c:strRef>
          </c:tx>
          <c:spPr>
            <a:solidFill>
              <a:srgbClr val="0051BA"/>
            </a:solidFill>
            <a:ln>
              <a:noFill/>
            </a:ln>
            <a:effectLst/>
          </c:spPr>
          <c:cat>
            <c:multiLvlStrRef>
              <c:f>Productmatrix!$Q$6:$Q$32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Productmatrix!$W$6:$W$32</c:f>
              <c:numCache>
                <c:formatCode>General</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05-7853-4944-AC8F-8F139A585751}"/>
            </c:ext>
          </c:extLst>
        </c:ser>
        <c:dLbls>
          <c:showLegendKey val="0"/>
          <c:showVal val="0"/>
          <c:showCatName val="0"/>
          <c:showSerName val="0"/>
          <c:showPercent val="0"/>
          <c:showBubbleSize val="0"/>
        </c:dLbls>
        <c:axId val="969281984"/>
        <c:axId val="969278704"/>
      </c:areaChart>
      <c:catAx>
        <c:axId val="96928198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mn-lt"/>
                <a:ea typeface="+mn-ea"/>
                <a:cs typeface="+mn-cs"/>
              </a:defRPr>
            </a:pPr>
            <a:endParaRPr lang="en-US"/>
          </a:p>
        </c:txPr>
        <c:crossAx val="969278704"/>
        <c:crosses val="autoZero"/>
        <c:auto val="1"/>
        <c:lblAlgn val="ctr"/>
        <c:lblOffset val="0"/>
        <c:noMultiLvlLbl val="0"/>
      </c:catAx>
      <c:valAx>
        <c:axId val="969278704"/>
        <c:scaling>
          <c:orientation val="minMax"/>
          <c:max val="80000000"/>
        </c:scaling>
        <c:delete val="0"/>
        <c:axPos val="l"/>
        <c:numFmt formatCode="&quot;$&quot;#,,\ &quot;mil&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692819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0AC2AEBF-0DE4-4EDD-ABF6-CDE0A5C740B9}">
          <cx:dataPt idx="0">
            <cx:spPr>
              <a:solidFill>
                <a:schemeClr val="tx1"/>
              </a:solidFill>
            </cx:spPr>
          </cx:dataPt>
          <cx:dataPt idx="1">
            <cx:spPr>
              <a:solidFill>
                <a:srgbClr val="FF00FF"/>
              </a:solidFill>
            </cx:spPr>
          </cx:dataPt>
          <cx:dataPt idx="3">
            <cx:spPr>
              <a:solidFill>
                <a:srgbClr val="FFC000"/>
              </a:solidFill>
            </cx:spPr>
          </cx:dataPt>
          <cx:dataPt idx="4">
            <cx:spPr>
              <a:solidFill>
                <a:schemeClr val="accent6">
                  <a:lumMod val="60000"/>
                  <a:lumOff val="40000"/>
                </a:schemeClr>
              </a:solidFill>
            </cx:spPr>
          </cx:dataPt>
          <cx:dataPt idx="5">
            <cx:spPr>
              <a:solidFill>
                <a:srgbClr val="0051BA"/>
              </a:solidFill>
            </cx:spPr>
          </cx:dataPt>
          <cx:dataLabels pos="inEnd">
            <cx:numFmt formatCode="$#..&quot;m&quot;" sourceLinked="0"/>
            <cx:txPr>
              <a:bodyPr spcFirstLastPara="1" vertOverflow="ellipsis" wrap="square" lIns="0" tIns="0" rIns="0" bIns="0" anchor="ctr" anchorCtr="1">
                <a:spAutoFit/>
              </a:bodyPr>
              <a:lstStyle/>
              <a:p>
                <a:pPr>
                  <a:defRPr lang="en-US" sz="500" b="1" i="0" u="none" strike="noStrike" kern="1200" baseline="0">
                    <a:solidFill>
                      <a:schemeClr val="bg1"/>
                    </a:solidFill>
                    <a:latin typeface="Calibri" panose="020F0502020204030204"/>
                  </a:defRPr>
                </a:pPr>
                <a:endParaRPr lang="en-US" sz="500" b="1">
                  <a:solidFill>
                    <a:schemeClr val="bg1"/>
                  </a:solidFill>
                </a:endParaRPr>
              </a:p>
            </cx:txPr>
            <cx:visibility seriesName="0" categoryName="1" value="1"/>
            <cx:separator>
</cx:separator>
            <cx:dataLabel idx="0" pos="inEnd">
              <cx:txPr>
                <a:bodyPr spcFirstLastPara="1" vertOverflow="ellipsis" wrap="square" lIns="0" tIns="0" rIns="0" bIns="0" anchor="ctr" anchorCtr="1">
                  <a:spAutoFit/>
                </a:bodyPr>
                <a:lstStyle/>
                <a:p>
                  <a:pPr>
                    <a:defRPr lang="en-US" sz="500" b="1" i="0" u="none" strike="noStrike" kern="1200" baseline="0">
                      <a:solidFill>
                        <a:schemeClr val="bg1"/>
                      </a:solidFill>
                      <a:latin typeface="Calibri" panose="020F0502020204030204"/>
                    </a:defRPr>
                  </a:pPr>
                  <a:r>
                    <a:rPr lang="en-US" sz="500" b="1">
                      <a:solidFill>
                        <a:schemeClr val="bg1"/>
                      </a:solidFill>
                    </a:rPr>
                    <a:t>Amazon
$78m</a:t>
                  </a:r>
                </a:p>
              </cx:txPr>
            </cx:dataLabel>
            <cx:dataLabel idx="1">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Foot Locker
$220m</a:t>
                  </a:r>
                </a:p>
              </cx:txPr>
            </cx:dataLabel>
            <cx:dataLabel idx="2" pos="inEnd">
              <cx:txPr>
                <a:bodyPr spcFirstLastPara="1" vertOverflow="ellipsis" wrap="square" lIns="0" tIns="0" rIns="0" bIns="0" anchor="ctr" anchorCtr="1">
                  <a:spAutoFit/>
                </a:bodyPr>
                <a:lstStyle/>
                <a:p>
                  <a:pPr>
                    <a:defRPr/>
                  </a:pPr>
                  <a:r>
                    <a:rPr lang="en-US" sz="500" b="1">
                      <a:solidFill>
                        <a:schemeClr val="tx1"/>
                      </a:solidFill>
                    </a:rPr>
                    <a:t>Kohl's
$102m</a:t>
                  </a:r>
                </a:p>
              </cx:txPr>
            </cx:dataLabel>
            <cx:dataLabel idx="3">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Sports Direct
$182m</a:t>
                  </a:r>
                </a:p>
              </cx:txPr>
            </cx:dataLabel>
            <cx:dataLabel idx="4">
              <cx:txPr>
                <a:bodyPr spcFirstLastPara="1" vertOverflow="ellipsis" wrap="square" lIns="0" tIns="0" rIns="0" bIns="0" anchor="ctr" anchorCtr="1">
                  <a:spAutoFit/>
                </a:bodyPr>
                <a:lstStyle/>
                <a:p>
                  <a:pPr>
                    <a:defRPr>
                      <a:solidFill>
                        <a:sysClr val="windowText" lastClr="000000"/>
                      </a:solidFill>
                    </a:defRPr>
                  </a:pPr>
                  <a:r>
                    <a:rPr lang="en-US" sz="500" b="1">
                      <a:solidFill>
                        <a:sysClr val="windowText" lastClr="000000"/>
                      </a:solidFill>
                    </a:rPr>
                    <a:t>Walmart
$75m</a:t>
                  </a:r>
                </a:p>
              </cx:txPr>
            </cx:dataLabel>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78EAF89-13BD-4341-9AC2-6B18E7C177E1}">
          <cx:dataLabels>
            <cx:txPr>
              <a:bodyPr spcFirstLastPara="1" vertOverflow="ellipsis" horzOverflow="overflow" wrap="square" lIns="0" tIns="0" rIns="0" bIns="0" anchor="ctr" anchorCtr="1"/>
              <a:lstStyle/>
              <a:p>
                <a:pPr algn="ctr" rtl="0">
                  <a:defRPr sz="400">
                    <a:solidFill>
                      <a:sysClr val="windowText" lastClr="000000"/>
                    </a:solidFill>
                  </a:defRPr>
                </a:pPr>
                <a:endParaRPr lang="en-U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n-US" cultureRegion="US" attribution="Powered by Bing">
              <cx:geoCache provider="{E9337A44-BEBE-4D9F-B70C-5C5E7DAFC167}">
                <cx:binary>1H1pU9zItu1fcfjzE52zlCdO34hWDYAx2Abb3e0vijLQmpWap1//lqjCBrlsuNG8F1GcE11hqrK0
M1fuae2dyX+v+/9cJ7eb8lWfJln1n+v+99dBXef/+e236jq4TTfVURpel6Yy/9RH1yb9zfzzT3h9
+9tNuenCzP+NESp+uw42ZX3bv/6f/+Lb/Fvz1lxv6tBkH5rbcri8rZqkrn7x3t63Xm1u0jBbhlVd
htc1/f318jbZdJvy9vWr26wO6+HjkN/+/vrRp16/+m3+XT8891UC0ermBmO5PiLEsRXjUm9/Xr9K
TObv3rZseSSUowSnzvZtef/si02K8c+R6E6ezc1NeVtVmNLd68ORj+THG6vXr65Nk9XTuvlYwt9f
f8rC+vbm1VW9qW+r16/Cyiy2H1iYaRKfru5m/dvjlf+f/85+gXWY/eYBOPNFe+qtH7D5I9l83aSb
++V5AWjYka2UYIpocvfDH0PjqCNHEM4ZYd+g226LLTTPEGg/Mt8GzoD54+1BArMwWXZ7XYfXTf1y
4Ah6JG1JJedyCw59DI4N8LjDHMpmCvNMafYj82jwDJ3FxwNFJzHl5sa8HDTcOdLakZIIthcaSuSR
FLbDFRTqocIszNOi/AyX+5FzUN4dJCiwAFX8gqZMiSMqhLAJI1tTJR5rC5XsiNnaEYrqx5g8Lcl+
RO7HzfD44+wg8XhX3vomu1+Zf+9aBD/S3IFf5+qb63jo9SkjR1I6lHKYtYcq8rQg++G4HzeD493l
QcJxcdu9OtmkeRWELxmLARXlSKjAvU+ZOXx78jkI1fR9QMAeg/NssfZjNBs+g+ri5CCh+qMMR5O9
oCnj4ohpzuDZxVZ17Jkpo/QIUZvUSqo79zPToGcItB+ebwNnwPzx5UCBiTdZtanut/C/N2pABjmK
QzjdpTLOY2Q0OxJcUwnDto0LZpHZH+XTEv0MmvuRc2wO074d35rSD19SadiREoiGhaZ7QzKHHyE8
4LYgO2hmkdkzBNqPzLeBM2CO/zhIpVlskvAfU2Yvio19xKRQStNdmgmD9SgWoPpIUZvZVNCtxbtX
2W2a+TyZ9sPzcOwMocVhInT20kbNORKOsJm27b2ao50j7hAKq7czenBHDwO2p+XZj8z9uBkqZ1cH
qTdrpGfhzQsaNOYcSS0lZRz5ykNtceBkHJsL5vAtXjNL9gxJ9gPybeAMkfVhkjIn4DHD8H6v/nvn
f2ekQGQSrh4DAn9/JJk9cQHiDhGYt4cK8rQg+/G4HzeD4+T0IBXkyjR18GqxKU0Svmi0jESTcC0Y
3Tl+qMMjdSGI2eD1Kd35FqD3EJ3ny7Ufpfn4GVpXi4NE6/RmE7wgYSYEfIgmNrt38LPAmVJxpKTm
tkNmIfOTguxHZTdsBsbp8iDBuDAlVGe5iU39gg5G2IiIFYdm8P0MDSEozEyJ6E5xZrzZc6XaD9Dj
0TOcLg4Tp9MEps2E1b2B+fc+R5AjCp0RoJq3GM30xtFgPcGxSed7be2hcXuORPvx+T5yhs3pYUYD
p9lNuHlRv6OPkM9oG1TZXvVB7QwMjkOU3pVvQEg/guZpgX6CzP3AOTAXB2ncTk33kkaNHRFbKGmL
bShGZtGA5kcTHIruQjUyiwaekuYnkNzNYY7HHweJx59hdW2yKnzJWgCcO3yM5Kgzb39mIZpGJZMh
2dH7M5pnibQfmQdDZ/D8eZhh9BlsSHMdD/fG5N/7GG5P2QtnaMKYwSJhwWwblZodatClhxbsOaLs
R+X7yBkoZ38fpM68NU1YvbB7IUfaQUajUKzZpzOaIq2hDqoEO3Rm7uVZIu1H58HQGTxvD9OkTWWn
89s+vH7BjAalAKScHJTltgYzdzSUqCNKHK4RXz9Wm+dJsx+ah2Nn2FycH6TqnG/C7PZ+gf69MRPy
iINpFvIBWfmQDVD6iFFFBYKErVbN1OZJcfbjshs2g+R8dZCQfA5RmnnpAgCITEdzZW9XfeZpbOdI
oawmuLMzdjMS4DkS7Qfm+8gZNp8P05Sdb8oh2WQ3L6cxUy/T5P8l0vuHmmKrI5tQFKL1TlNm3v85
kuzH5PvIGSbny4PUl/NNVW2ug6a6reuXzP3ZEWpiqFjau6gYfuQRQOgCIBLdmc6sIPNseX4Gz6Pp
zDE6TL35c4NOmsyvX7TFCQQa+pek7eys2rxP467FCVVpIrbU9CwQeJ5M+0F6OHaG0J+HidB5eB2E
/uZl004H2qPte68y8zqORNpJwOBMPM70M+MCniPRfnS+j5xhc36YSed5iP7m6mXZZ4VATVO0y+z6
MWbWTaOfU6PCCfr53tdtmwGeJcvPYPk2jTkuh8mdvb/NsmpI2s2LRmsgnR2Nbo0dMITMoLHtI4c7
ztQvsNUb6NVDXuC5Uu0H6fHoGU7vD9O2Xdy2m5fsDcCRGi6VQJbzHYGHoQGlCuU0icjA2YIIBB8i
9LQ8+7G5HzdD5eLzYcZtYVVN/8/z8H55/n0CynEqg6FL4FtBZhZWo2KDtk2GkwO7owM/OJ1nCbUf
n/OHM5qBdH51sCCZpnxJhNDPpGx0aO6iMgIH81B5piZO28bRDbk7j7YHoack+jk825FzbA7zDMen
ehO8oObAqCHdQff5rmA2wwUNHEfKBuPJ1AyRp+TYj8Z21AyJTx8PU0tMVr9odRPNAcgsJdVomL37
Qfb/UEkogR0TIHUUnzNoT4uyH4/z+4EzSM4PE5KL26/lyx5xmg4Eokd2UpEtJjMF0foIFQM0ct5H
bjMW7TkS7Yfm+8gZNheHyXBONPqb27K6HV7OfE2tGmD7UeXc9aHN0LFRBEVUgJPc26BZz/TmeTL9
DJ/v85kj9OYgDdq2Pej/QbcgWjU5+sy+Rc4zzsZGQ42DwFmpnY7NXM3z5foJUnetXN/nNUdrcZho
QZ/+NmX8gtrEcHxQMzGdPd/nf3BpAIJogqNsO3Z6jtMzJPoJQt9GzrH5+yCxeReEL1j2hJUT6HcG
dbM7LDCLC9CcDlYAofNPmgafkmY/JttRMzzenRwmHnGC1toXvcUBNs3h6OXcxc1zvkajwQOVaELs
HU+NlPQhG/DuGRL9BJdvI+fYHOYh6MsAl328Oq1etsKGuE0xB/1Nu3xSz3jo6dAtBVEzHem8+4FO
PcTnuVLtx+jx6BlOl6cHqUPbnvsXb4hGSweHQ8EJ6C0Os9gAcd0R4wSstZrFbs+VZz9Cj0fPELpa
HiRCH8FM4y6e29v7rfwCzJrEZTRIbsiO05zzNmi45WJqY3vQkfNQjZ4l0n6EHgydwfPxMAsHH2/7
Fz0XTXFSgDsCh2y20dqsYoDMlCOSQ8Vgd4/QrGLwpDg/g+VuFnNI/jpIjfl8W6ZgQF5OX3DmhtiS
4X+zGA0XBynFlFboTrv7mfEEz5BkPx7fBs4Q+fzxIBH587aqX31vINrakhewY2h2EgxdA2iuufuZ
uRmH4DA0t8El7JRpFg48W6z9IM2Gz6D68/NhQjUYXGPnv6DyIP9EQwBTP7npATwbrq/BjUOIubco
3j97W6X+82mBfgLP/cA5MIeRfV7/8la9hyr06JP/+ysF0fiEQx58fxYKf4MD6yjh3PeuzeK12WV/
PxdrP0az4Y9m8v/pJsGf3zL47SrG5aberO7ucHxw0eCv372bLm6WnA3dZSNb0/dotveb/vTm99dM
YJW/3Qw5fcWjLGa2aNs1/zbudlPVv7+2lDrSNuc4vwP00B0yHc/pYIZ/f41WOGRJuJgIXaQSl0k4
CCGyiUz7/TXyJ47b1gD37jK8ajpqjCHobOQMNQxNQZtr3C/x7erM9yYZcN3Vt9XY/ftV1qTvTZjV
Fa6thNnNtx+bpJyeOJ2EgGlmNk5F4qoRvH+9uYTZwafp/0loVGa0i+WtQ7260SuWi9xKFiRvw/Gz
lE0eb4RVymqdFUM1iGXNehn0C8t45KuflSKzFob1sf1GB3JolrG2suKk02lSnScyza3BNXEv868y
rqPeLLFWScQXvm0Lemv3Zmguk6C3k43jyNy75ikv1IWvwiLnbkrDCqKIXJbpu4CSusuWfiLLOHdN
J9P0LbWHAiL7aUqHM5byLPrHqlqDMQ8g3bNIcF2P1gj8NxMarQlT/wiWCzvi4RrZNA2bQAXOrdeZ
LCpO6lQk4iQRbVXaJ2Pl12G3GMMcV5AkxAuZt/714yk49sfPR+F2OsrCEdrgjJee3n+A0Rhxp1JE
hTcRjXkcLmrDJQ9crZlVROuy7/yyXpZB7YvAtYQ15tn7TvChYgsqRtXxN7UKsip2jSl4SS+Q0hd4
79dCYgs/lBH3B3COM5tohgZ3OW3LxzL2QWixoOTWjbLKlrClP9q+XawTR9ScuFlZK/UllsSrkbt/
U7ensZmeKzTu+UB5laGzav7cvBmMbSzu3PgD9pxyW5In1V+B8Fjmu10UNuG7zMOltbUbBAZFWPfX
jwfJNJu2jfwAV/RoAXYQOvR42r5sQ4v0Ab+x7MQu+EJ2RMkNFMmqT80Y2slFaFFDz3lcDM1VXBEy
Bi6aOhMsyq8lQXj7WBLJ0JSJO5qmRgxExzMAahWSaIgz79rTYybLY1PkqTesLC+t9HA8OGUPVH79
yB8nj44QJKboOri7rIA8nnxgB14SDaS8EaqDlq8HqkYar2XZNZVYhY4n1JeywaoXbqVQ//tiyNCW
etWGhuTdExuBziyZTaRGr/2douJUPi53eSyNr8dI6ry2vuLyOTu1Tvo6mBQi7U2Aa3GbLhKjWIRp
NbDc7TXjkEqGJGiu0lxFwyKzaJld6TRIy2xZSFOyy7QNs+rrr9dssqcP7K2N1lqCU5woMuMWVGjL
zJY0neeUpBj7r31Zl9gEpIkJFov0HZeW25e8ta5yFheT0tSdmV7C3G/+t4uFXiocKOU4x+sILmDa
Hi+WU7CqHiplvmaJtGDDI1ivsXPbgdSDPOOehN2v/AY3f6WRzGBRyzwtqTxxrMhqY7cIYG0nyz8E
GJWFY9KeiT7OTfqEWZmusZyt13S+gk0tEkBYTaf5Htq+nndZrrORf608pqx0FdVVnjTvi7EO82zR
FUMB4Sw7bfGeGYrUDEsnHgfrqstz77TSZRL5i3QcyXCWBkVWe26mifLqRSOJlVyqVPtjusB1NT1M
IrOigWZvyKgTfGscel1RPKGmFKTBowkh+EYfolYEPda4HELOLAZ2Zla0WZt/saWRkVzkBOXVwvW8
RutyQUfbgmn3hq31TBqB95o7c5JTz8FbfVdzVaybjj+t0GJuxdH4gGBEaooLeiZDMtsWcR9XqReY
/EteQouKFa9iR5wzGvDhjFfNgOXQXpuMn9OgHwbbbYKyK4IFDH6nLv1i9KyTMhXR+Lm0mkpdOKGa
AoRetGmij+NGTvCYimtsoaG1ZXuZl1E8fh4TFXexS5JkclohVh8AmUwH+CUfcFPhZyfte2DHZTTg
pRqJXzvLXFa8Wiu7mbCLez9EgFHcPV47vjV0rmP6CF9hEDxA8tDKptigzmUab/pKZUW+1m1J2yvB
zVi/LcvYK90kSUuWLizfS/sTX8C5/p05mSc+t6Sl2GS24yPOaIvMIET5tW2Ym3Csvo1yBmJ8YStU
3Gdbg3tD5lOdJ19Gmlal7/aM2HnldiYyySlvig6G4tdPnFsj3O8jCKPw2zjxp394YlWSKuhS3v3N
x2bajF0jJvPHKjuG81ZtIdUXL+IjNmHHmrryz20YFuzTX4sx3e38SCk4LuxmNhwXOgmYQJT8WMtH
3jaFpVX6ORVZWnO3No20bk0RFLBGQVxldFV6tgnft5Xjw+LkgTT+yndq1hoXp327pHVr5hdnieeo
q56XiTO4VUdVe1k7FgkXhRx7c4ZNRAI3IsILc1d4ik7KHhDsQ9MGiC5OvSiuJ81v0aT6Dj1bdj64
PC553x7/esZzu+bggAuZer7Y3X3KyAkezzhWXpB1RWV/apuMIIiVZckQxLbjtG9x3a8QJwHtemzb
PtYcL359F9laKp+2NG+ijnlXXq+mLc2KcEzLkzBnfDKRxVgRui6SNq/C41EOMbTO69IppqaDk0I7
bVpAjX49JTazbA4iIAduE1YNCIIznZnqgmfpaKKMfXLqgEO36tyfBKgt3kyqe6fHqH4PkM0L+knF
YSsnk1LmBRyNFVCE8bSX069MEeOi5URHtjgJu2Rah2LojLrwih6fCgM+TXHwU1WtY8su+Tp3ypZX
iwH+AtN9YmqzDABT0xR3k1GoCpG4uWQ2tbqPqZ00ZvjE/XayVHVZYGuNyRia65o4McvcoTbF+Nlm
2eQfU8tQANKrNPGH1ZgqWvtrza2m+4QotcRydHbEsft4O8KaZKGlscVEl+STdWtgNk9ClncwazUi
EjwwrD2CfyHHoliK1BdYirq2A6teyKSJoBKBZhH+tV2fyRRO91T/KtKe6SjumAbZjUhbOkg7yQ+h
Lu1GoQZVWB/b1DawDtvwlgVO38YLZJaBnz1lFmbuaHqkwJ2+jMAtoZA4T7xIZBBC5r39sWoodkg9
4KhaeAzfj/URUS6MXHmdZfrKVQkfsOBJ62UIWWD0sEpd2Sf1e1tVjhetvVo4MAZQyPayRE8gPEBq
QfHrPoOj2sHmF12GpewTJ4OuQIsmOPy4n4CwopDiRQ+Rbi+JSQ0kkXEM3xSrespTf73aQvPHNhGT
n5wAjASukcItX/PMBuFgZfmkHz4GwaASz62bmOcLryNedKHYKMphVQSlyh1XM6ajwC3LIizekKTh
vXRzRDvWWemnljj30sDmi6IzvX9NwoScdF4j1DK2M5PciCgZy8vUqBR/tWOkSfdOtJT049KJMi3z
RYH4sWrWXSed9qIsAq83rkpJSt9yUlK9zLJS00XU103puaZ3ijFyg6wtRb/w+7iFMrRj2Q2J21sy
EtFaM9qIK5XUg/AXpKdN1xznuguoh/jN8+vTOrARmS3sMenGEWkttmJ+2seD17hFlUdq3Wrb50uZ
Wv34sVOGhZ8bkfjekoua0cWA/NQMrvLrSi91yLp44cvEP8GhxHpZGNKNZ57OCDmmHQ3Y2rcqJyCr
PDap+DTI1o+tT9qQvv/Y1z2vz62qzqxLeAy7uZGlUuWn0W79zLi5MTSoPuh+TOJjLwS7sR6NcFLj
6thwFizscqwK5ytNIye7CVhu2n6JrTIUt7qpu44s4qSraHRSe1khnSXyAJmoYy+1YnWhqW3F8XGr
clYlwW3gZLzGKveUO6U4H7lpsaVHWlZ58AH3k9SKrLJM5Ll92mgvDJK3mezjwl9FrV937dtOen4Y
rj2Rdo289DLGi1MVicB31tgrisdu3o4Ebj2pnLDTrm8JVdTLwCvHaDjt/MoKwuMuTOFtFrHuBAxs
m4eN/MtYjZLVKTZHZ3mLjiNsoRdNjqhLu/XAnV69S5ht46Xe/tIKwwTvodlG4HGjqUTxdWwKzdo3
kSpzn53Q3rJsezFEMm7s4z6LaJq4UrSTXyTSCjEdn0s4lU3vDbiaZRHJQEv/3dDlXW6/jzwr6pK1
HXOL5adxM2infaciLkPtFlpPnIRd1jKIP9u+51njmRBJhZWyhgIm+xxWuwjkmcW90k7e0rAIafI+
irrI8VZdBEPgr0yIjslyAZM1iTS0VkLYivjBEBZLksdR6Syzmlgy+4v5LMPz0ijR+lPjO0WxKJEH
Y2WZ04TwIAuqgulLID9CFrco9BTTi6DC7Bd5QDOu1lHQTSvGkzrGi6mC2rrKUnsy+aKtfcde6K42
2ABjhnjjuNZlis/l26kGtRyxfEVk4we+pPLwtCSgSDIzGk7w0FwETP5Jk35a50zoCFyS1VgloLCy
2AnEbVEgoSnWZRgi0lp0Dh3sYhE6gWwsICiaovlcR1kTZlgvKxjNcdCMgvbnTmRPIodAOh+vFHYW
nsDxVvHVs/ppg6nSmpCXg4XfJTqdlqZtKT4KF+sUHWRocakP5ribT1lyXnwF4Rbgd7LPjbqKpfA0
X4hOgwByczugWIvd7vHGSuMr7ciaJufVw91iNNg15WIX42o5yulfvJLxOSdhaV3tltrafvx+kbef
A1PA4nOb5SkEoJkVtF/jUOVheRxmfMCkCzbijyW5PuN+SK6QgPtGu3ILlBnbGlsNmXdT+qcZ1YMn
XRoH7aDe6bQxWKWWpQk+wnJwbOUCNIfXajcmwxT0+qlk+GVi+6T4qrcraHJoEOzadk4BC5GjLXKT
qY6eDI0zZedkC+12eygvTrA+SoQYsZJ2Mk2+V0OAferTcnpMIAKFXw6mIHbwabRC0dRvMFM+Le92
I43N0EBKTHL6FhqWFcahssGxu6o6mETfLqg1diP+YRJuhL2yiMzi6HREGbHPj30CRousurAx0Gkd
+RPzUXXAN2xtVnylys+wfSqJiBWTL1sEu+8qcNnTF7J2ehGt7+AlycikDukoJ/mzRvlB96lJ/MQP
15nv4HuDglOfn8TVYNP6jG/3ShhVuraPd0uuo7aEOH3IY3wJPIDBw6M8jOHnW1qMinxC5BY57TIv
rDoLF6TyPTxcRgEunl7WSQ5uMwFhAMoGMAXNqW38SZ0b+Ff8Lh4aFTnrGMFiP7zhukp6c1ILQ9J0
kWiRpK3rVT5oQ6ppg88HdVHhBUGjTC7SosF/h7QDiSZJR0EVFeDyk4s2rj2QAl0Z4ek08E37WWVe
jyzAG8Zp73capjxa97xgsDBOGSSNs0pSuNh01VuZp6tTqeGq+r+J6iPYGz8xJo5PdnRyVCdBGa2b
IEG+ez2ICr2tJ3kUYDmO+Z3OFMZJsGCV18Xe+JkHjunqTwXvgk6d1Nup99qvsEQ878cYM4r9rpIr
NRIKK1eXYlo+2ufTrgFfNW3xLX/qVHGHFaANm+ZbhyHDS4kNjs8XIahQyw2TEbwyrlGNM+2CshhU
es5zWuITaqBTDtvKpsK+2pIsI5VJ6a2brCg9dup7xYjvGLfUm4e0HKxhIUUMvtSjMVLfNEXulC3q
BMSEPEtjNelTLboQJLwfOzVMJVfeAJ9XDbA00RqZ7bR4TcgnqoA1TgwuPkoyH8NxBQZm+XeH8Myz
3nReVZbhhebRRFKaBu7u3I49ruoPAjTW4K16L7KGYK26XCbVEtQFGrhcGySQ+iJ8TpGSwxlqgD9a
YsSsVJZObiOV3rTdSlZSbL7tSka1ARPNQxLy9k03ytSzP8Rj01lXJYJpsApjXmj1BfYW+8vq8hEr
EAkyzcHLMwvGH+nlxFIlIeJVRNY6NV3+RekhKOhX0ScquVCqyAdvLZipauufLqRR763g0Xgi3SoB
/20tnITa5Wcwkl1cfyR+Efn+wpMDD/rLzkZsU9zoNmwL9nflOaAmjsu4aVO9sNhYxZ9H0TBh3Abe
oUeyT6lBTGnbUje0wS5PI80WLX5p2a1rd6hM9cvdTLZYFnkEgniBLuBhmtaduUmSdrJ/evAna4Lo
f1LesEqnT2R37L0Xsel3khILnxj8Yfqgx8FOpCtk7lNtI0y8HKrsI1r0LsZ6oPkqgqJOWqnT6Z3d
lkVMCUuk0aeHt7Z8+GROLX9R9kPJbZeykjjvm8D2O+N2JAN7LobR0+y0K7JJy31rnOjACnUivAiE
ZfVpMRLsb0FQf7gAbzlJHoeoNH7ZPUiWGi6twFaxrrYZWxZGox27UZY34kO8NVjxlmgscBIHu8FK
iomErEpVCrFM/bQwnhsUqrGumlDmmHPdoYrXvgmZP4VxgejxDLtNJrGaO4WzTAw/4nqymZQ8Z1OZ
cZl1/bQnbW9kcejKoMrSdBVECbRxvV0Q8MCT0YtxOSi+V1TUis4CxhPbeYL4miX04HJgH7CDGYyb
oj/QykGNxi/w1ewqMEZBatv3e2hDZ2BmC0tMGpS0IF4Ctw2LSfYnsrvHud30eFznhNbm6S50PH/G
s5ZNb6yuskFVbU1jBA4YUiAPgCb9+lEzAh3aRNBOgGeBssJ/1ZTWPygedk5cOB5Cyfs9QuLemEWR
e0K8wy0T0+7WKphAbcIICBtRCkC2M46/luUxhYCmEuwfB3/7zVEoh2Ofs8eyeC1noG8j/woH9GDG
QkmneLyqcDH8ajQInZ9a5x8fiG4kEAfK0Qzk4nQXxsPJx0FJaJIS77LoMzgKP4bHP7WHGGZup9m/
niCdaLvv5Z1phuBuicT1gjgrgHLU7IF9Egk/qxN1ubMYXTBOpP2g+CDluheV066j3BvLD03Hh2iZ
Ntlkz3kJ02BVo4A/ekKixzsdEiGVmu7U47aWaOyZl8UGTazOHnhxmWyVqkNcBx3vm9iDXQ+dNgQE
gWgGaKbmcA4ILaxgEiTKedGMi7ZAZr+WKTeSuD1My7CAqS/wceiHRy/CgSOfXHTbela+NbO/nsQc
RgCHP9hIcP0ZKFmKv7o5g1EFRc16q70IqniyTONdIJRXMms+DJbTCNzu+3yqS6IAgq51AiCnn+nQ
1OPn2T2iEVxR2Fzs3F7vB0XkEgPLatyywoUv/7vngfKfWuWhGDjPIH4wB7zzwES3YXSxdUsIkic0
7DiBXmRVMTmMXz9wsi8Ptik2BMpP03lw9KMIMJozPrMbxj4sRxmf2JlVxnJhp6nNv6gSCvOUCv74
KEDnoIKHNmckmXNTl3osHRpf+SfbUKSVYEewj1iR4uXXs5rV1vDt6NDQKMZPV0vh70jNCygZqQMv
6nN9TSLQ1Du1YiqeQsWSp1M62Tltli5IKkpmu3aZoNLhJghFq0XNs97+FHUERvAJubYtIg8WHBwm
lkCjcYfg6isHf0Hu8Y4iBPUiOwyq43JkJKhWTPZTl0SDGxUa8081Zii0L0zlg/PVbuqNyGLdWvo1
Tc8QRaA1yF+YOAcj9ZYJcCLkfepJ3zcnA2IWaS68PoxpPyw8hlLY31VRpEjPyoiJrFilSTOyekEM
UVW6dEoJCvAt76nh6r3e1hljhSSJv/OylBb9eewHrUYrT9OqkIKridBCcoIEyA7TZWJFObbILnCy
LQwL3Hgb7iBzcODE1J153aZA8d1qdkHK4FKQsk7hSdcyC4G2YQ7yl4w1WG6EfqqxL3iVTEGmtY25
chRtgRvJHTqGblzVKR3drCp1Fi5VbidR495TMQXceeDuAqy7yA4Vvw7rOxbOFFzYRQvGCzlPrNgq
dwwemcbIdto3BFWU0F8kfYoLLI5RZ0ii5BNHOK75hRpqLfLTSBFrIimqtgT/O2zzQ90NFS+WQdyk
oIPBDNmofrhRUDvGW1iN8TuSugXum5HsvS50bncrv4DRKT7KQbej+Yg6yFRpQ2xKmLowdYXixscw
BwvuL7HP0eawDsqC0miRUgTD/wxIiSvnjVR9x75Q2Q+1cwE6z8s/ZFpHMVtFWWURZOgwaH29QIsZ
avyrzAzAdtn1bCwHl1hgTNoFQkYqncUgBq97G+uqrkYXZfIuRJavnRL12jAg1bEgSd19VSSNh2Dp
CSQCmZvaWVr+lYERshrX2ZYCdzayQJ3eV2+dFP4kWmdBoliD6P4u/gMhP8WvQ1ZPznC7NZK7KDWz
kxipZKnRqZO7bUlUSmFhfWNDDBbHzO1iq9Uf4VyMc5Vn2krWaSh96Qa+313JIZTRcgg77zgULT8J
CR9P07JvT8CwmEu7VGzRaxlc2GGdEHDZbfnRw6Y+Eb40lQvtC75GZZ785ZPQLHtNPeTICa+PkYSD
6mKZPHNy8sXEUMesy9Vb1YX50hZBAHSJVa4juxeryITNuzFKarJCtlCvnIHwBDtWpddB3lwxKvKz
Ulj+WdpW9UpWoMbRIOOftKbRy0B3zgc7Dwr0G+ThTVgV3jIJct8dRJYtpaeLN87I0vXgZahOZ7kU
+GpnyBYiyux1h688dZAnfi170xyjH8O7KXScHMc9TUZ30JFcBxExV7lAzcBNQB1VrsWN/6nrR2eT
WJkExdCkHzuHhSvCavJGEB2ErrEs/laAPlyXdYVDMZHtfQCpGaKPqub6hqIEhTyL5vSyZVEQrvMh
s1a0SuvLqhUgQmAKltXQN294VQ6xK9POWXi29gLnr7BlejhFZ0RzXTER0ZVp8hrpV5gGg9viFOat
U0s7XVqeVb5JNdokloLW0Ye+5THyt9ScyaqmxcJzArMhUZW/7XHfw1ml6LRDPTnVdv22e9MjzD4n
dtyegpW33oQxD9jSgfW7oV3HM3ccHRognc+tv7u86G4Ly+oXLKTjpqoiw9DpkKOtcRwr7NwgyRMX
nVxls8zHLu7fqMYvfJfQPPy/7H3XjuRI2t2rCLrnD7ogGYAgQCTTVJa3U9U3RFUbmmCQwXAMxtPr
5PRotrtndxYL3ehCQM8A3VWZdGG+7zjebFGOhRitXmXXZExOiM4bxUm6Re5jYeJLMnJXAoF+Iev2
OTRNc5NGmD5WGV0D8gz7snXc5jXZ5mSX5nq6EV0q3zbhUCuGoN1bVRoGbQar8r4logxMkr6DMZ/L
JB6nwwwAo4xDru9dNLF71W2aVUzr9nnptuVVOsHjcnHGVU0kxVAOOD8wwQWwQEw81/kqdcV6R2PV
jdXk7fA+cOFLkE/8BS+GWEohbHRPQW5ciFgWlZFhc0r7KX1XReauBvAQFnRIanDQRpeNCRZ0yqa9
yopg7ssxYvRdBii26gJ141CSQS132ZqxPRb6LKto7/OjjubuDvohaE7WTj7H8yQO1rjoMAibvcuk
eV7Rvz/7hfvisIh0K4eFt1833JBDp3NjdihPt0ctKWlKmS5gklmry7Cz9iKjTBwW1MdR2eaKPtNJ
04/EieRpkM38Yb31Xw0GeG3zOb5OIXg4hNgp6sUt+hF1b1CSdbJXgVTskw/n6ZCMUQPFGGDum24L
U+xlDitSOPQFcCrCsmMOwqgSahoOjBj5DM1ZgvO38SkKp2Q/ZIl6A1643NGpk8doG+kj59JftmpY
di7Hkov2nPc3UxrqkzTpejepRj7Jokg/J8xicYiXzd6kG8fkAdZ2GyXaXDqZrxf96pIZeFIxHZqM
pzXadig/AcfQCx/I5qppOnnv46J7LgDpvC2+0E/Y8NsjJlt+7aNAQ1uV9fuRNuQKzHuUVJrTsS78
NiUY73La+zaY7xiogbvWzWKpoFgJ93IdljehTdqi6ff+StLUXEJAxYBa8PmpTTzlWLO52yU5K44R
uMjKCp/eFrZNwBjI4EvQxNDGXW0k9T2tNu5Qg9e5AdReXDGS2FzvQtj1R12OVDRXayDaO6A/402Q
btPLqOU7PtMCgO6jF8VRwQwmH24cHSALJSLqT3QW8ScTNGatxm4NryFBMs99bO1y6OIxSSvaRfll
2syy2NOQT/TEu0LU4JdTX1rw8HVBPc/LwWtqS540080cQIdwuQVLjnudhauWVwu1IKAiJ6P1YkoX
fpu4NLjPJ9qLKnOym3cdFfJhaHvLd6Cit+6S92zu60BOBErNpomCQ26V8g9bMUnTHc6lR1jTxeE9
3Ax3bV5bdmLACuRYRTkql4pw09hroDiDqhITtU9r7uetmsMxu4KMsInqNUKJeKkBEOgX0qMrlVhH
pNAkQ+HUTpA7Ha3O8hOJXTgNTz7ZmtiWm1tCak4xFrvwokjBVByWcZtk3VlFzCMNWjZAGdSOVJYy
aNqRVUFK3WOfQM1Txl063s9bFPjDigZ4qMJ8icOrlQ5uqmIJfuE6H7Gc1hDu+XoG4nYaYt1XeKsi
O+lgc2q4Hbcgoz7B7Z9Cx2vgR5yd1WMiJvxW63QodL1lQzbGAP7VjPlQgHatTLTFfJdGZuyuWAfW
uOQT4OfKa7dMZcI3EFK5Gdhx6lMy79qVrNesB3xbD653x6RNo6LOirDLAdUNMrpgrRSgSQ3JtzJe
wcpnOtY3AaEur/jQpKrMU5YAIgSW+BKJQH6xFKVJIsUWH+a5iZJda7vYxBVKuC6YK2gGIJFby7zL
HrYgnXMUZqbY+rHCSqrxC3MY9Eh/xyK0FNmuE6MoSbtEju4Yz6O824nYzYRcR4HNzDNIZt4ch6VI
31trP3nftc9tJz61VJChRJvAH1doTnZN0chDiM0jxCKRSdByub8ct3i8kUlv9raTtBKL8KLMIR8V
JeeEP8ppzGops600RZ9ifbWaf9Zt4/f5PIJebF1zDeazCKvIqXWpPTab9I6qLnnMIWySdW+BQWE8
YMCU0OmtX6JZsHuxTKrYqTxvr9Q8zY9mUbrdGdfa5gJodpuXAXf0gs/DUsfTMu7Z0pDHiYXRjupu
vmQNCa5j5tLLWIBMnVsFUp2iLarjuEG8pMnNwbs4HktYCkdeh9QuaieibL6BrnHVF0KuTUnVGrpq
Ye1QpZmyoqQRb6BthVDTXKgMF7fbAL4/+gavSmzAxy+HAbxfLTEp19JvTN5gl8fm32dsrPsB9QVO
oXnArtPvTU6zykyiexn6NvoERNDtISaihzmkfJ+LfLgLhlBWlmfdazjx53GAQq1F47bP42Z4m9dY
zyVJ5vktCRt5MnHSuLKRbiiqHqDtqRExLroNgbz3zlZowpPbAW3Jya5R/5l1Sf6JNW30yqJkvbJg
lGsilvkiAZT9AlIgZuc1zYkyGcLlOmuaBHUrFsfzIEw/p+zcpG8TP+/aLlYfsy2CfjdmPQhagNxz
djGRqZ8rJXunwYH5GSBmvg5RlYxYR8os6AdyPQoVf3Rdp1kZjziHchjzrqgYvrcCLIcx0W2CXPDM
xHmNFt6OErUWa09czPo3ga6tq5hIkvATNt5VljQoVnsMNMtqLYbg2C8kfj7rGfaRt8yU/RaIW0Lc
8GFsIbA9oPPcz6aBSmtuSHIFSlFeig1il1K2KGmunDLig8Xa9ZUC/GnL3o7us9Yb5gomJfo0I4Cu
frFg02wJptDupsEmJ4DnLaRcvfMo5iFn/YpgWNvsed7py3RD/1YGKEd0PTZLQHbBwqFFDr0lL1qN
41surKuYSlQ9hsES3pg1jx7B+hUUaiXUcGWm1248rCiqTlj9pnXnlq4bUMpRlJ5QlwTzTdKtUVCZ
5qwQ3HhIxE4KC+cDlDIYRFXa8W5Imd23NgPFw1k1MBRpcnduY23VbEsfo6ZOpsa/TspM7Daeo1XV
6CoahiWNZrMXlYxMO26HIIyHKb3NTNIUJYuWPnkfIWcNpsoGhRuaPYg85sJr1s3ZTCt02y4VpfEd
V6bKseGSre7AqxVjaaAyT7d6slvD2eVWNIB0KmXQgIm70QK1SkoH+Tk1e2nE0r+2LUvntl4xVUDv
wCWUTLK0bpkzvW9Rq00XpjMB/6YW5SzZddBl8WlHFnCAj00YgxM6CAi49FTLLQ3C4W4wguE5pAFk
XGaAwhrchIX8Hpf/lQc0D3Ef1TBtNRWdI69Ekrh7/A4iB+JMhOiRniHbOGqcuISX8iwpgI7hzM9g
Hvr8S5s2ocsO0Ht7zLclUrR/M2Ltgq6cCgBwATrbZlgzbBFYjvWL6QAoFFcaBaW7CQcabmllWmUW
dvBg3fC0sOUN8/CRFGayvCajNtt0mRhcni/7GeoPVUGMk/DmMdFE9Nkug4C2T06hMcs2Qx/Va9Q4
6B3aZS9EMWA9DvRcM6ijrmOIzFC6C4oVc6M9iqgiPfQ659smgA5bILx9BamXGdd0104u7cedWKEE
osAOprm48ij9il0TjFkDds42VJgyShea7vLNJ+kBfCR/EYUZnwOofnQZzzDFlanB3NlBBcO/hBND
lQVVfifZbs4U7WoroZ9xpY8XkKI+M9vv6v8T7Vt7BxDXHoFP91dz2CQVizNzPUTbxnci4RCRWQqC
WgTj40Ddml8sKOHyMpnElpZuWtl0kDqEutIVYp1gGrLsi/Bhw7C0prwpM+yjptaJ3x5UH6wOBUIw
7lCBokNsBkHIQWap5nXDC/cR+MZtoozadYkeCtYzUq+Inv4skdItSzVYtAaTDyy6ETlE3Q7lhFRH
0xFmv7SBOyMuqKjjqfKsa/fwj9km2HMTFRANxQudqiZM53mXbqE6RmrO30Y7pgAs8yZu5wqAYk/Q
oeabuuFFFpo6DonRr5BkQM5RSgH1XwWtyWJRIEUx9E4At25adN68TBfU4dcORKAr14Tlu5xl4ylo
1QyJvSEwfUDzJzgkJfFmVF1MhIIqC3R3gJ8CDyZ3bVAm0PwdFzEuQ2UAmH14CCkwNhp6b4JwxnV6
sc8i4e42POw6pU1BdwM0H18DiKoAHg6ivQqwDKtPaC7X7j4fuDxXXUncH1HBZCeZ5qT/wBKZbIfE
psPDvCbNNeSb7ZdWRrjzxeodZHSNATLife9K0Yfrc+GIuVvl2OESYK8Da53zGatpzmGiYIQ+RIAP
85oO83oRAbTo6xWand/WJIW/kTCVHqd0GCCblORxadp5r+MpfM2kikqaQx/ZydHDOaD8VsKXtd3A
6xn3dWyUhdlsnCDcp72l9qLNJFRzavKQqbbN6nC6dDxLNtANV2LKt3gP5gr8b5jA8Fi3NrFYegP4
MPpSixyyx6RVC4qCaVPXiRHmqo0jW9QhaUW+h0BDPK0u11BD6wlXCZVC/imVXdGWHAX47RKcK16F
mIupRE299WXGGgqZDFv6rsaGPkARBrjkznMgAKXPhMh2zEL4Vych73d+cfhMSyDzg5yFi9om4tuq
umkXN8pVqybbW47Vwl46PUlRj4stHhSR2uBwhCxoCHqgQDyer5OxiS+LbmQ55EvNxksZNfQyCLr4
Yxt7dnKBUHfQEA4VtGnxO9w6ZgL/kdOt6okaZJWvab/VZt0GVY6y0M3OdH0xYv2VyXg5RPFG9jpb
yUvQdMLdALliCcCAmW/lKHj01lMoMUoOgcjNDOVLuMtXsqEpoDHcFksTEr7j0dA9MeLkWmHfRFWH
+rzuErkU5/uW3a7JChg6iefmphh58rpA/dGW1oxvieLzq9TzXOKdDcAeofSEgKu1GPKjfGuDNWxR
W7mgClB5XEsD25EC7vJpak1wIQdM6lr2LL/VRs8nTRZ4UGTOroAL5MegCYsXIMZ9jmHQZh8i9snO
paF6sHKLLxhS7uNqsMV6rtZCDknPBIgnV6o4qqSbstrTAIUT76k7TCS24wNcvH0tAW7VEkM9rZaE
mB3Kl+hy2uYOmsU1eu2azb3SRkelUCaEpZOwHS/G5hvkzmGdklQ/Fyj3D1HaRB8zlPGvIT5CysDh
xsGK8AovUHHtID44CKsx6wrzDuG0vhMm3Jqy0HMYYR74O9oGDBVNlPID9gM5oc1QSV3kEM3g01fr
EsvfBoAddeHQqCzwOvvSddH8EhRj+jh0ScqrFKj+hRBTBIoOClCWJJ83A/Rf7pgAHiQ/sEExbmtw
83BXvaKjnbl4kKmaU3Krh27BKq+QDw/NlFzgy4Z4wW0DX8A1gAidb9MNEp/tsMbwkMR1ModOdxeh
6fjgLyAw3/Rz07uVfCZTOrPjMBdcp1WTylAHdWFJukosXgwqG3Bt0G0MNOqzsIYgMPIoG4tw6yvJ
Mhm6C7M5oJhlFjuyT9NpLT5l06SxqCyCjW7EOka6kNSo86CfqIMta1sIbVJovyCTRhkPtdcGjzYm
DeT1KYFEtRPz13AJtlzVIFohINwpsW6sA5PatwwqJtE2Z3E7xuACGqQdWh8u9zYpNFqYPnGZlC9z
sTZ2qEEQF+j7YGXq3XAzDLMyc63WrMiiXSgSo5YPw7yNthLfIvqtWucUJVnpRYeV4djAZz3QCoj1
+UrSrA3peOhaZ/PlNxO0PiZl3xQMP4NGP8/cZaAVGubLYVPNmFUupEVu939Pz/3MLoM1ROJCBu8s
Qk5B0oGT+Zmb68kGa1Lb51/YLM7eJv5d+MEZHfHAgxm01L8hKn/m5M9HhI0bZOXZOwzK9xwx8KMs
AeBcoUP4Jb7y70e031U1CZkkqHmVd6mBCM6GLoDlox9ACn6/5D/yE+6+M4/fcwA+zwLOmrbTv/z1
fx6+zudUD/U/zp/687d+D0v4x9+eZo4/f/sreC2InNX8Tf/6Wz99L47+x9mdMxR++stf4hz+RWDD
w1dlRv0vfvhTmsNPKSM/pjlE4fmNdn9KAf4S5/C/xveP93+kGJ4jEr5/5I8khyLFSyQKGIAyyBAi
zBUoEb4nOQRFgYD1CFHfeH0hACrw+X9GOSTkvxBTSHIkGJ9f4wZVzX//b6Bsz2kOCcLXYOzHa0Qh
M0D6B43+kzSHX7l2fMtZfxLBRHdmmn8dyUMk4lQlaXCkQZAOZT9s/mhoqp5+uCd/DJ4fQyN+njDk
HIVQ5KhIzllLIVzvv0wYH4HSAWgeHCFYiZ7gnECpYMLilq9w4f6bqXKWdvxAnJ+PBTcqTP6w4EI8
cE59+nGq4FlApWuT5rhFM70NM2mvQfyDZPGhuxMZ7/+dNCKJ/np5iClCRE4Inxcii87Bkz8e0jFF
FggVm2O/yQZw9jLrKxA/LWB1QNkEm/pKX0KoaeJ9aFCuoRWDDf6QAauZDgtpTUWsTdfSuAkb39DL
I51d0IOMk+HHBOEFIGJFD6gp6WH1sj/wbIsrqHanE4oJfj8ymGXHQOrnSGfTCRZVsYeNv79pNt3f
pC0M2XXSTt1hW7DV962CEUgrfh9DB/oVRKp/6VgqX3LRXodm63drPk6VAUh/9HHCrtMUWo2qGxJz
HyvDv/nEz7c+WYfnOOyHcgqbcU+WbkIRxm1l5mk9hnMDZ61f4kNhQyhgYMXbRR1Qo1En6jKP9HyD
VgHSWGy77+HYBscxO8OAMliPy4b9pkwdbTIs+/H8WRWI7sg8d6CUfGfKcFlRq8oi3Ycqlm89C+jK
atfJXKHZ2Faohd/wrjeyqatuEsM+n3L0RGuDcV6FHZIEUDjz6cPIXLwNcFn8NlAWP1DsLF21hop+
GQrYhkrIi3PQg/E2MygMereXtkBFBkFX98G6sSAVGK3xNhwBGVVg4eerHNakyw3IwEuxeZhCm14C
WDwTfIMHJZcC2rqF0Pehc31YNW7YHjqoaHcqCuUbLHJ2P7tQ7wubBaR08Fd9kZx3h27qPm9yEHUL
ieJlSwvw3pEnHd8p3JxuasbrZeT+N0QdBPcJrPVXoYcctlQuYkBFbRjUrB+asAxm6D6znlw0MM5B
2DKpXbL17CocWvOlVZn+YNE2jDvf+mzaBbqnJ9wCBVdP9nnRY7UCSruZxhCwRz5+CRO3osJNL5tA
u5Kx9pkq1G1LI8ZDIApUCsBiUbCuE8T3aVjBZpSVudCXQyBToDW6hSwsLIZ3KNAa/HL+KWlMUgMK
2sBoZctDs47xVdapO+LWNSoLvOQKQxuzx6EeRT5GCglDZL86ngd7IgN9DVOl/9CIiKnwZMmHAP95
iwIesjOv9cMCC1AFPcEDJMb9zhD/GhiZ3MS+i3fx5tVNkHu/W2m2Pk4TNVUbUbvfeHo/rfy3PGnm
+NgDA7ZpqYHLb5+nrIfYoLEG5UxmIA4Zy60Q8VB6NPA1azmDZD02G6u2ccn8VbGOm7sYaYjckaoD
PRKWTYAC5oWpFbYECJyMWlvciHmpzWbV8JTCPNDqsYQwurDrU77pbkcjlbcgfoF5VEEDeVlJljAr
qS6m6bBaaG5eXZDCpgXNYgyEtFhVWPdjsBV7Nah+SWEK0dDss9W3D5aRs6FL9La9yRYQR+UMicl6
1wJhLZJSZIvqLmkTWJCykOuTt1iAd4OubWqCbge3JI1fBojCyR4II8m/5A7gIuh+OI5ObEMIhXxk
HBohFPxUsbeACPZILe8PMpywDM88J0cb6vElb7bgrJKOm61cTZacIHaaw3L1djUlCTp6IDoBeho3
y1XkHDnGPAhzNOUbujvuafQUd3M7lGo5/3PeZM3jtpn1cxZPQB6naBJ7cC3JxTxCqVKaFDAdM2N6
IVQ4nVCE053mxk8VXxogOgCL58slTcEK5TaP9lGm5nqUPfBBQXU1qbBwJRQU6Leahn4CQ8erRQfT
o1ewWpZkCgyaXrvye5ek4muKSvIKJ9K3ewZBOnBkyn0Nz8nY7SQsyhdg1+ntSPrsfeRoseHcsjA8
q5zfByvLwczDzzJV8HHjZyTQ/BtYz/ElCbW7G9mQwXjp+fzY8g46BoUyIsLiwTKDeTvWv+/j/1EV
+H9T4P1UN/6rcvL/wSowhjsdJdi/LgP/+taC3yO9vn/sj1IwT/6LQpqV0zTFK0XO4ft/loKIcT+/
9R3NBKTXcGLgJ3+EeiE0OUFxiDATQqGGRPv1j0oQuV74OqS/U8gHoxDixf9T6v5UzyPI7J+UaJBT
/1o44S2aOcFLAmHKR5jWr7rfGC4ZDp8Cig8b9Ek1SQiTkB4m2SUIFnLpQrnYx5ao5jSHPdxKyLrR
950ILD8wAKmsktKOoOwZ7YE0mgS6DqwVsQBv37ZN2t9Tq8JDzqAKaGF9qbwL1puWISqkjsBhPzmI
p16xX72P0Va1+Kone2bvNJv9PUR8T7MA4QaYjKXlDHuzgsciV1BpDv7arCmZymIoogdE1CANQujw
lbIILG4Q9PHDBAD3pEBC7mZegC4W+OCa5cEuhbHsBoE/qo6CKHqAzyDYcRXQbygssACJ+bzJWe7l
RWuBMqIqYeI9sZHeeeguK58q1D/nG8UgHKxl3n3g+fdVEKjz8hVZeUGYhP6kQKTbXA3cXHg2pFWO
therFYFNHDyl2AYYpCmnv9nBL201jUX4mnPtrzNhaUVi6o8cBuujXpW8sIHB0aNiBSIHv89e9ZpW
az8nBisvlQRlBiiaclWJP2IDMbyORRu8GZOQx0IPnJfgY6IrWSgA3iuJxpcNsuGitq2JgL+ArivB
yeDbRkS23BZiDL75bqWVS5bmxDrXfQlG5W4Esh0Ov5+fOp8VRjb0ggP+fxGPGg8D0Q62yrN8Wveh
NNPBYE+r5kL4fT/jJqti03DMWOw5ue7jq7aIDIQFRjO2XmVx03XHBjogf8wUUo/2HclZf0jgYwZW
04AKmeAXOfl0vrAy1XGpB2v2um/jVxGg0N5HYivCA4YK2hnNMRYKwU6DUarG0fuKKkV6KKcIeZy5
HxE+k4yPnZDb6yI6dQXzNH0avC32XRLLDBExS3KaiGkvmyXtACzB649OH65fgYddZAPLSqZJX9kZ
FzlAEb8jPlbTgYQ0LRlZNColqrPSDcK/+WndDkWKgn4c4+QbhA4rXPoo9eYySrzr6jYeeranA8TJ
N2yc8V3UjIDE4TtZ4yoFot33pZUzyHkNg8JDw+l2jTAmhCpAcF57HTbXHI0OsMh2LQ4RjOB7oNrJ
C5x87AACIphLMKTQ6Djd8+LA4OF51HP6SvRorjgJf5sKIFnVZpcV4SfGB35n2XjNwd/rSsEcAxeA
bypEP4jKhGw6tQ1o5LIH8Xnr/TjfKVTr9yqAOXAFwXJH+jQ6mRaOO5jQ2h1H23b0eaZ3CEnzpy5d
GHD4eE2qdSTJs4MfF/K/DZtsIzNMVIciIFUMEyOeegyqtWH7SVu3i2cNbSP2XI+0LhVA5ZWoa5PQ
4dYVCbucgpXcQRMd72xnUUeFuQoN6p8Rm3QR0PRqpEsPK5gL81fEqPTXENW351J7QGrjfCE3PHov
KKunLIHuYoDgDMIIWB4nxBCE+btfKCZ9MEg3HVsI0R4XGooBcmVQNqazSV8GbPLPjmzwWg9LdwMg
XJ58KABDZhDuxEsOIzjcZbM+08phsJsA9ELUOuq0jhHAt0vMBAnaioUiKkGkAf3Lsu0SGt75vnNe
/UZx/clF2ng3XAg+n9E634Lzb4YOoHFmfMlg59GQspAe178YU/kun6Mqn4Ss5Bh3TxnMwb5yI+pJ
EG7DpdUD2yorUWtAE5/1ZZIJVUlq3aGD7KdaN/4+A+zbyR448tws+Q0yGYMnxpCDVJq483u6QimN
Q4xaVL7w8k4WjJ3yCRTEvGIxjzOLVUllpnn7fWVZQDB/o46z0zhjhsaRj8Lvs0hkWLQcaPcXuXLI
a0APhaWNkb2DPg87jJyz6eBaLM9iGuMU02GNHyJyPpDupKunWOFM4Mvy12u4QqnRrQGdbrBtbzdK
nlNuZuQ47cBj+2sJHxJe54Aa4P+XS/80/RmTotfbdwTsnE70r6slgGbI4vkZZjt/4o9CCXsh4k9j
ZEzBxgUj2hmV+kf6KaJYIiRaYteL4d34s1A6p58iRQgeHHBneGPbOSbtD8iMnINRsdIiQgleCiBd
6X9UKJ3RnH8ATN8DUCNk+iCWLUzR7Z8BqB/8cYCTN87hw/jahV4M39B6N0lYryuyNaFo0UO8vQww
kuu92pIRlI2Ckeuza0aBuIOZzEu8F8GZMobNDpsY0uWaEKxmMWJvfZYhR6JcJVOR+QzANpRNQQV+
Dzp0CGQMiHHohYyKb1EyCnDFbSiC9bnTBgoN+BtaZJylYOOhKfAmJMUhUS20LqUD8gCcelxdUDT7
yUIC3Veb6hpkrf3wIP9JGfmLnw2ZYLCPxbDU4j8CxOHXuzNDVA1vgidf4cy3dETyUA7+DpxaAiSJ
tuCZoNOP+ol/WzIsIU/YRM4xdjEaS1wPkmVb9/z3pxT/bLHDKeU5jZCSTAqSJXC2/fLA8iF2CN+R
7ZdoDGGaFikoDNQOEI/1hy7IekhOOaw20VBC+FcYEMxOMIg2sVCzd2g5z/FSuSHBcAL2ocJu55vW
m9qPDo9ip7XvAKDJDBEV8KgzxNF6jy2123EAqWSBWFJB1PVvUM6fgVsYzXCTgavSIiQR8rl/TXht
Oub6gI3T13DFQv8ITVUwP2Bnm/3d39+9X9ygOBCalRQ2KQLiAVD2+eb+MNo3tKTUZ675guClGJpE
MTYsRWBBiBnuknxIb1c1n8Nlt4yMiJMScGjaBwATSKn6+zP5GWU9X3JCzk4tWE2Q/gbD3c9nEiXt
FlI3ZF+sKmR2Q1A2g+KSPABXfwJ85cm/y2o9D4wfZjqOiMUkRegmBmEBNDn++YhxP41M9CT+4qJW
9enXGMhk1100wmAstPNyvuwR2yzS2P7+Un9BlM/XiviwGJUqgW8Hc+qXuz4gKojB9sS/qDElPD/2
tJmeR0hdFwQgIIemFbeO+ibkV3Mvp3Mwh+0QizioXKA25SNWjgb7NyrD+2GAtzatOjvF4xWzrSy2
I/olxPYd//6k/zIkSZIVWHhBaIQ5xswv5xxEbQBxZ558Hs0isbUuG3pDhDmhVETKx396LAz87Pwn
Lgh2il8IBWTfoCMcmPoMfs8UvhzyEWFdTRz0GBJ/f6i/DAK0xASBwZDKn3vsXxe0iLIiRq7i9Hna
tMTNRQINQ5xjtAVIM5o52k2IeuyM3K+/P2701/uJYM0M0DpM52mM/NWfR18TRKETkgQf6Cei2FcU
ohYDEU8hOgndbDJCWXrENGH5O9wmUNbXC5SzVFTIuYrtU48QFBDjSFvzGsHb0UD3yZTF2yVK61QV
9d+fLZ70L5PlHBALAAEPniJIBCTYz6dL2lVIbuT80RXI3chgGtm0RyfgJJ6P3wB72gNVQmU3yErq
MT7UBK4akGy2bVgsKUvb7TOeJR++ZUg9xjf0TXpOVrFROg/fvi/AMJVhdSEO/tDX/83emWzXjSvb
9l9unzlYg2zczq60VUuWLBcdDrliXQIswK+/E5LzHUvOI4/z2qeRmUNpeZMbBIFAxFozZBojNUAI
K7CumKBZ8nQMN5ptuPGciSeS1YlZoi0JylnvXA2n7Rahh1o+rdqEECgj14SxcIvC6CHtNTfoE9fv
A2Zsn6HTpGLkF/X3cB6d3NkAbJDrDRM6Dj42ecMbNwAw5B6drogb9GsIpj6ireiKZj+GC9jTVXli
up8GQ/+TBf8HXA5KUIYky8KWZ+ZmC6JQvAFZTtxdoEAzQoKIz/BgyhQFAi+NHgPXlZxxv+CWdPKE
X8kBH9ThSTAtmbpVKJXYzHS/GKKfxI8PRLBIYy79N/LDA+YGTT3VXXjlITTuP/VRjiIu8ac+v6z8
JkKq4MilOc+o+49nI4ps5tKC+puhy6cciGI0Af+EuprALwfpiwiTRaSLqCW5yH/JzCBjeP4CQaGe
OL8C122xs+3EQKsCu2H6ySU1C+ZPokwvEwPpzUWn62IrDQ3r78/ou94a9l6OPyvbMuValFBetgaM
wejlmCGPS5exEGuv5TvBWDWj6pM/YOSCqBv5hXlWWXnWVMMIH87JcLbXe88SRG26S4wDtNOi5+ux
dJnp0saKXcuD4MKkKZKwqN81KmgFoimPqmC4QRnv8k5NOCiZNSmAHJ6Zt3Dq+0Fyz0nEQaWqjLwz
y19y/bWvl4kxbJep4PoB672T3EUVBvJit4oxqubThISXYcOsjYndCmfx+DMdEi3yJYq4CwFEgXRq
oIhhxuGOhTuxCuyH1XsCGLuJmb+D1/t8NZL2vTedxWjT+JRWtz6vwggMnp+sVAlWY/SqilvSfHv+
5zwW5l78GEFMuA3R1euvOuoBPuw8ODkUiSjocntFnUcmbksmu8yvpFFGfMxHnx+2saeN9KXwYzPG
Pa6L4sfIiZ3hXCNh5lxFCOgfC7WAxEN7G5opakLr6b6LGv7dO1HFCywKxdpA6LgSZUDM4T3Xg+b8
uFmzkkCs6D2DwcyA9fGhAxlRnkQgiRuRqXWON90LCjKMQtbCwNXHabFlUV8a5SMf2A9y4P4ow41m
Vnt5bkQsZbyCqF6iCvnWrrDvaUmQx9POiXxs7lssqVmxHkKb+hIugc47qFKnvo3ifK1I00COX28C
jevE3UaSIr+/j2uqPMCGnsijYRBM5bDJqHD09jbEJZZfgwDMSV0Sq5snTDrDwE0NxGSyTnNpV7lG
U9yrVnIkl9KasSxIwT0mluTZ9H6Ut8FjIx1D2G4QEaXtXUzVwsdYJNt4iSip5VBB9yzELDd75aUF
qrK0G9s4/huFAxdbkV7zihFH+CYqWWbDr+scWPBXWGw13xnDTbmSAhjI92XpRdlmoyOu1EIZmsmT
Y3Y2ebtZA22Fs2jmpQ1TmTmUeDnGiPN2bVf+rHencXCu1gBE1oPsG0ZpV5c8j2az2JYz9lcIgVyW
3KLpR55S4/iY3cE61jOfFfe2WQVHBp+Za+fwsqaDrbqZ3+QIQ7Zno4bErEulPZnqsCpMRIgWJmV5
6vwlZPxUhvz6amIUeRccV0km1NQPnm5PefqGFhxhwPGPUSVXbjxbrJFL++DtuH+WS7ajSXeCXR6J
VcebF/mV2WSVGg0RdwmDvLXYlAfN+qCjzPKvF1sDJsRUUAf+setVw1eK2qEdwFC4JloBsFHqr3XU
cxr5eQ5h1TeDA2vDawFfUxzv6VORFbNnnUJrXTFfRZGX7vpkbpK9jym0v3smt+Ytm7/eT3oW3LEo
ZotRagF48mKTuyOcPkb5aEbw57Su89n8mfbRKbm0oVhM4AwV2Cz3En3c+uBYzEoP390QD/OGqDe1
eT+tNOfN9aMkEOSkML51V27OsruTMYowayNWRwODauZquLPrpbp/QRkNm24qyWFOY/f1d9Qo5s28
/0yVOlwP/44yiiKxIqluVYoamhfMncn4/4k4WrGtYmFSk7PteUZ/II76QlcuLMTB0urTC+5o0fvl
Ym3iytUJKM9/jx+NIYzZwyFxV4qIzxDSUJWkn3D+Hn4FkaYFNUs2vlCJM0m1Mtr8A44UlbcwLjjh
Ynd+A0oKUMpp1EYJAMPbLPEC6+YZUIq8bijaE7sTuuv3v3NKfcuX64NqmNWbF7TSCm/f0J2giU7X
ZWNPogt38f8PurQIPNKOo+hasTGMP2Wf/AcA0zYqR7fdOQFsRfwJnvKs9Gpw+TLFzc/o29YVYO53
c1q3OPTnNjcbald7dRe8n3XQdf6uS+YBl0Fr2ykxyjNIXib2zAsDSsvEmlBNKI+fDIC7zbYSs5Dw
cveRCR8HNnBehwyzF0sD+XETYeaWTpzkUOhqTivzxbo5Oqd6YyjVQdZTLbpEomHYmKohBb2eaCH4
zMMYoKBeN3hszclBFM7K3epn3v3Y13n4MWgkCMsTLIGijE8A/JFr6MY+YJkMpCSyj0pqwe4JzdWI
gmeb2M2CSDZ3rGVFlJtNI7HmZGYPr2Vg7/FPhat3hHkHqP7YuJyzrdN6rG2+KHFJRL4Jj/xgFsS6
ctmjZyRjhCazjhUDhODc7JzANRfudEgzwbVHsYp2vZv8wHRTQBq98GGGvswyI2mFwf1LwKCsKKUv
TGsEt3Bi7qhJOukMj/EAoiQ/ee4M4KpxCL/MIMvaQ+gWorlI22JiW1RdZ2KpphMmZMliZXoCKFCV
yvkxWlKX8Q67MUrqDfsheQPUJcnC2Mb2EDD8rOGGHtI+pXtC2hSwS/3cwXynZRxL3K6saCH5au7e
8RLT16JL/SJuT3SOifBHNVoMLMtMYe5ghGrL9Pl7JNYe1O9m7LyViFQ0GZ/Yoq3A1ls6jTaeJYvM
c77NbeKAd0G9JMHHCu13CRnEPEY2TMd54Pg3qvuoTxa+sVc0hgKOI0CgOG/ScpqzmxUTUxJ/mkoR
YD/F35DW86lPODrdr1B0+FbO2pnk0zCMU56ddnZjggpbIeya8dpqcyaOsCWGH2vydc6yzWdcUWrn
ly5Q8BSeCdvl1HbDEBztLpVTdLOqzG3zizARNvejV9+8Bx7GI77qVBJk3lfSN68IpTGT8KLJEb+Q
TCiZHwun4mic96iaMM4mcGvdk94V+JZ3INPM7orFPmXTHFvUNOHW8zqiwNDDIGMcxWY+0iXGVCFs
RqD4kayi4Qf+v/ltohL033MVCbZLJ+O+ULxmwoSGaB5SE8x7nbnb59eDshxDXY1zy0MdJMi9GpSN
N6Wf0b6nKO0oIgP3QvnBXKi2uSYmKA7+4Ju5WzVu3FzWs5NOikZSkhrlGR+AwX9XzYBS8u1I9Ztr
NSsewHv7qQVWIR0TWsdTy5EvpRo8PE4DfMd6I0uwFSwuevYhZcyOKhus7y7zrKYdBiNbdAEnNhvj
NQ9E+jHhJQdPnjPmt5V+GrPL+YkCswb9vmCwKh+nzFkYlOQ58pGpPRFryDYa+Lb5AjhT73+eiKO1
iQkMljS1OX01KdgRTH6cWbD2WXAsvpqOCuuNbU22vfWyLuM4grcXZOAxCjtvvA/XyoPfa80O448k
xxy6RRiZKGxYHHPIRwptAvmUqvl0n8gk5ampmoQuoJTIWuNtPkwBUhy4Ci2yJ4IQ1oDV6Tkynvai
a2Zpzg9MpzDg8qT2ktUslR1rcnjsRIB+fo+9i6l/RGuLBEvDRtVfn1+9ZqK6Ca/EqmO4OrCZgTTv
1AQ/hYkBiYXbtBJPmykp7Ghurm1/WZqeAVnNiTug/xIDOWOT5hVH3Jh2lyHqNoJXPRfpCc0XlvE2
XMQKPWUElXKMkAjIgY3N8uGSewsWNnEIq7LlY2JfDaxVRd+YSNRtXFbx7fx8alzKtOQt7YvJYZEi
4B9DjIwzq/Me74c5BT4fLKpkNTfdQhvV6Za3TCPvUdHKidfHg8NE55CEAHI7Z03DI82d0dz62Czs
hPslGxOl9tbS+GBCO5Ij/OKqmVHgiM2CpXiMVrZFu5rnT7ZbuVIZyDw49167mBO6fl454kWaQLd2
SjMr384a/UPOCIUzlCsKOoI2kq9yRtFiPAJxNX9ZEmXOmVNmVVmwA8/QV4B8x4Hv+4dLvs6qkabC
kxGA1PKhQRA4vUxTaaBEEfhz9SWAk8oK/zw1qsgyucq3v93vlzLSbhddj+OSPH/d3oL+Bt06kZ34
ggPerE9tSO2eoJDFmrXr7Ws9ZQN/zVU7pKmF4wVId+C3/1aVAiohK2Ni+bJ49chBBp+Jy0wMlJ/x
GmZDbdisKwbP8nFs/ACl7Ih3I6q2nXI5d5OFMJWNmCOvWXueV+aftY8GW6AJkUQg2ROQZs789Pbt
/zZUdIpAPR076N0d1Ojmz3+pMixDUlO7FTRCyx06ruzZoMyxkM2VI9Tbl/ptznnku2NKQVSC6Bzz
OnVMGJW7EGq7xziLvFEfE42h7YE2SuYVCRMUE3+acq9LKEjCHWFarHFNqJyv1e8DWOYopVbwCDnd
rFFqyckijgC12SDc2OxZSUz7AYIJzc/fAeDbwzWrXR2cvv3dXw8zVdMgMNl5yqSB81vDlblRC470
1PtMToJzs84AIH+NkEezAr59pdej7Aaezbf10LMJKkivk9clgSEtXwrn8wjGrrxUXWWO5nnhe2zy
mWuixrcv+FK9RoEGBCNpZ4q8dF4haHo1g1QRrSwmevg84NhjBgEAMssci6LpEJUMPVBzfHapzuKt
KIOMnfHtG3jy4Pz6BhJqmV5YUMsFXe4C7/XK4qdZ5XSi+dxn4NebPbWstdyT9cjiAke2CVumITOh
cej7Zv3+mRS3AmVSXnUIIzw7nZ8H52cTNVL/mre4pRkIp4X1uc0IlOs2wlzrKZSqm9wpASUaY6LZ
LCc9tlOL9NPmxcd1SA292CkxkjxyEOzOCIdKUnR7WLa5q05zSssRJBWQaVxGojpmsbAgHXKKQS1s
tnNkp8Q2UHbNFt91AxbprXhO0EtCe1ZNoGsmaAKs8hTxuQiOEDQVOALJ2kjU+KTH0oJGdWfuROsX
kixNSVr27eH/bcIZxJ1tOqbGRq35erEdOVlklr3qTy3odmLWlE4sHDjiVZkI4GfK+u1LmiLTiwfO
UotPnxoNXjW8ha8KNNSctIEvzJ/iFPePtx/zOCwvA1SepXVly6deMH4VjxyiFgdQN0nYqjZ38/Zt
vP7mwA18m5XT2F54557K37+snU3YNzPPMvtUIqyrz/J6UPV7t5zBVLhS/QEO/HoFwcMTCI9MUehh
APaDV5Mcl1qaZ52UnyeDx34ICmGmRVFgKWv+8L3oS/tifPl0wK2wz2g8yL4AovPlppAizKqqZnLf
N1LZ0S4ZnZCmSClpVE66eTGzO2woeNf8R5CwYV4ugRc/cFgLhmjTkdYlBcORx9TvO0BrxKHO6ptA
PU85odCNkrciawugBlt/sUwaIFJhy0s4RaFJEyNe57cny/H4chZQUP+YppapFDlTbdZrDgTl0p9i
SM51dWhaO/Uv3364r8abMUDj68FIpwIJevX1GAQQPWMwJ8v7saavB7SBllIFEvW5JU/39qW8V/PZ
PFMWrxDBBeZL1tFX83luO3Kqjp/cR377dK0xIHVaTuiz2JpY6lmCnmvvFSIdRqFZGpMl/fnTMI0m
Q2DNUP8+Br4w+UzOgqa5lltjxpxPrRJe9HoheVXReuZdXc4nGiks7w59SDke57CPOZb8LPxRLTJF
JKtCh0bBJLJX/mxqa/PA16DgKtZTJV48pyYmhwworUiM15Xy43NvCjGx8Lc7NeQmsfyzhMYbydwt
qHmw7yUJWQ5vo516JgXy9pBGLx+fMYqiGrABO4PtBkf8+vH1fIMpsulTDKNEfCzgdeHdpzx6DMuo
88nxZ+BI/CWGaAIVftf5SXOs3bJ6mGgGAn8BcgdF09SDYKOx9IT0eHifcH6VN9Uip2ybRRO2lLi4
rRthf506X3YbeqRkekstJ7yegqQ9z+xcXrIjZSun9WwqdxaiuA8rdeTpLIHCRusnXCn+jqxh+WCt
luJwUOHk2NIL88ZnVyoPfmV5l0IPE/gc3e+piVcPGdKEMxSsVAmKTtGPqC1nSnjKqT6jAwjONaiH
HJhLbzs7dI/i3mV/fuyy1gmMrjMjhZFKeQIhprmfEUQ/5J6HvziyLb/Boxx0n8oxlt8qq4M55UtJ
WJSMx2IZYYVSpOjw8lBc3mLeyK3N6NfTGR0n9moGpraJsqL4MEJUJ2uejOVOzUN7v8KQ2BF+Gp4K
bsetHdq3vtL2FxDj8rMjVv99NgbjNqMJ23kpJALhXOfPkkCMDf8ss/9tQhB+GXUakQr1oN/C9DGQ
cYvXrv7WN7RpxerR0Qa39gBI/WH1fNIl/Gt3YupxnnJd6vH0/Wafen22WsCeubAIMtiVLVPJc1lF
Ny3ngByrXCXeNW6dvMtlYmGHo6lLt/OmLq9OcBaHu6VSqKHQsIXXQzjEZw24uvdsQ5LwAcftQ12z
p7uqqbuNqxz/1p6K5kc9etFFQ9bydnK1+yEuOL5tnNaxO1pfpNdeHfN4LVGHJDVKSlTOHJNvGmL9
rWhTtS2ghh+cNLAfMcp725Vz1X8UIjyNyNPoE6YZsvRrKVNL6k3gtmy+8a4sN7FL57d9WLUK9f1g
h+//8Oq/2LyeLyYQKZoQi/j5dTSYrD5h9RA330Jb1OizFvseG5IrN3VdXk6+N3L2RjR8S3kWi8/b
134lwuPiJgwgDGICeOzRr0MCxxJy8fEgfvNHM8uy3MtOvLaojsu6PIJ2gT1B/8Dd6Ka0xOgHKzxi
icIk+vZtBGaDfjEFhRFrGj0IphK28VcbilMmNeWDDLTRSM8z0mlDCdIB2/NOUiWhc5NPx1SMDgsE
Lqur6SnX1seWvNXlBJ4NJopIrevVSf0jXB0SZwNuqxomE5yZ0rrMdSMuNIiXBrzTPTnQ6pruYsAe
QwpjervSg/FyBjeQbEUXi3eEjVN7gAfyQ4dFfuWJLj8pyRQf87Ttrmu072rXJnKELJKN7+3ALW+t
xtCHw8WZD56rUKF7+Obv5yrOim3W23yBbIF3Ta8mSgCi6FFdC/bEOz+woos80/4HxzTioCEgfJA/
vN9m7F6PLeByjvshp1nhmoXml6hvJCXMcxfAe3M/uLJ6r3jock9jbOsb+8qZjcHu7cf5OyxdcMxC
dYseCe480riXl4SkWA01W+f3oiv8M9JmeLeTUVvnJCqLA4UIxUofpMO3zrOrhzxd1EWex/YtOGbv
8Id7+YepRSSKphdJlit+yxx5Lq3+aLNYfqdzBJY/DNbFF3QEmpZ6TfOdqF18W+VoqIDWFz0VIJt0
OHV/8pr/05DQOoXAzEMb6XP6fDkkaHFkLVdRfU+wZI+7EJTuTbjS/OgiryCN2SskanxV40GHWbLv
4mT5lEXD1B0zuTr3fxiTf5gS9OYme8nkRBj3WhO61uM8tQA9vqfCDu/60JHv3MqydoLU4TlbzHg1
Vr066/ymPq0Wz7lUjWBPEJVabnL4ekheGxpr5dbo/UCb3QebqM/Lu7fv8qkVwsuJyyGBxZd+FwIN
9WsZJ0L+QNIRufmeLpSGyLi0yed2WOEj9jUomB5yGbmpugWsrQKyvLsiCwPGK813ZLjieEupus52
QxuKjzC6J5O0p/jRWDK7LMNcHnvPW67CMUtP00CkmMVE7NJuSjsuSKTOrke4MVG7xVQZdCcWE/pg
evheYvDHVkASyrp4eox6mQlECuDQh3Qm7tq2Dl7pmgI9ZwGvxrFb9RX86GkuqL7TFPOBXpB6TxQp
75S7NKdZXXlATkUtbNYQCn3bkHztjRfnDcVyJJ4L3S+pCKqwqtItmK7ucu5wJgGp70IU0RFouVNk
RXBgaArnfgBonn/EXK5++LkLTlFOBWbVt5+O8/IMwM4BaAT5PK84mmkOla8m9FRDWYp7f/xO1rtP
37O7BXJLJhGQp7SnK6wbJTUlucKIj4ag/ZGt8LI3a+J284knWvkQxFV6YYu5fO8OwNrgqpbJYSiG
ipchLcQWvq31867/67O41933//2ffw8nCUks//KAf6OTnCMFepQvjBbPf+Wn0yL2/woi5PGBHRmN
N9v0304LxKXuX3aA3IY2HASrvuFo/O1JZTH+m0YS/sVaCpOGaCM0fJP/iEYCFeXFrhbgHaAWQINr
zAM0AA5f91HpExVVRbqEHNu7yKHds3DmXejMeobQK62Os4lwV3jMtJDwIGq1jXaIBgLI+jHGN6L7
u4p2NaRBpKSiuOytdRn85MgpwAGr6k0BjMq+Wrsruk3BLDnUw1T785VCypYtG7g+MwxMaZlEA8jN
OryY/F5+pQHdrfJzkWwd0JBAMkPBqTeOcV/26Q62lr6zIoRrQA0xYW/72GnsfsMKXawnrjNI+6Kh
ZBRsC2kPvPvkAOWR5PvY3xSY+O+GnvqurFYv2w4SIZRx0hbdedgMbBqtjj/ipPNbLqHDdb+gQYES
IgS0VE83CBrbPLpm1w8/9fQ131lxO3/OWZBu1kAJKKYaUAV5R7UBJ75wBPAyK9qo1upOSrpbnqJE
yz6HMug/uhJKGRF7Hn9t4+hrteirCADhU8pQn5I3TC6nMfSu8yC3j3EsnL0qPGMMhfq2mby4J5ht
ODfaCHo5cqVTvvE7AcW7HdE+VbRPx92PO+vYWGt9MzqjfFhQ6J66uOBP1lXo21i6+syKi37Y6Jz+
PRzOrfyYVUX+jfkQ3BblNKH9Is91ndVNdLIE4XCU7eJczIlq7rNVUFCMRvzQqy+2E114WgRLCkR7
MLkfLGqCPqRGgLetn447MOTttmZJxMrswDQGTDftkDWOe8dtxj3IXppJWMly8Ga8tJVfLC3CyX79
bMHuP3Bgx3GY9+sp/VDXr3btitNMOt0dpMPkCqR9e9Fa6Vif+HRov17GNZwc57BM2FVDwuCf/1Ug
Aabs0grcrhuRCmBEAYg7xX4znBUdydPmrE7kXLU7oZIeDbc7WO8iC/svRri5kvO6B6Hm2F+flon/
rqh/WFFx4bME/nvn2vaxyn9Apc1fuNee/9bf7jXH/8shOYoMyJR8ouCXNdX1//JNFoiELe42h9Xy
/62prLYOLXsoXDgxC7HxvP29xrp/BYSXJMxsJH7kt/+zNfalfS0wrarYNcjwUQUCkuSbdPIvBweF
h7rDCLpcNbMX76cZPTxrQmE4E2KebmHP6LNimTgb23apPuELnt6XvlxoIxg3/YdfRu/mOez7FQzl
vMzxPt0NyWvT5wnmjOFgvbwbjp2IcLORyKJvHGgAK8elUbTwm5dJ0Qh3mv3xk5g6Ukl404nC6K0H
+Y8+vcLfsrU132Kl7Gs+I4NjWlXOe0omkXOCGyn5jkfDWf5w8ng6WP0rfn2+Y46ylBnIhAOzepWV
ZhfIeLZaXdEIO013IZq49xNnYNTBQrcBFZjFKXbsFdEGjzMkTF3a3kkNdtGBAN6qb9kipbPlwBvs
6DzQAr+tMxI0YghKOuSSjr4h8XVWw7OVO+gP8YPM+nNafwfLHnFXeMliDnLh7efw+2OglmETCFOn
xOPy+jQptAWvtqvkVaOS+KHFje8ipXeZGl0zLjcIpOK7LnGqj29f9mXpArcINkUqJx5nb2QAoNBe
Pv3AXlKfRa65aqLVuaKx8XhFvyZaRSfZw9tXehnXPl8J+gYMPWo1sYhezbOuoTFmTyuFK7rz+I90
th+qE4IN7W7KLtvjjK7WrWdrzgX0XZnrP02al8dVc3mTkMHMRU45ZHV4dXnAHjn0Pohcoi+Dxxrl
9SPOfu6BbttyD++13WibR38yV/1M75WyFd9VRatdGg/7FwuhDKIckhnguAXMd2/oXFBJkdbfO2vq
djYbKu2t6biCoMnjAPqnY8HvD4pSDMsGJ12XLnA+a9qvi4YdjkETBIl16YxJ/Yh2XqYbxypV4xOD
6CY9m9HZfkmjuLtY1p4etK0PGt11JvFDgVVi38xS4iZ0fd/zwRPfJhQ+4g/pPcpD3MWvryY+Ng7j
eANNytPUqV7eZThEuT1kyrssfNpVxtFOxdl6sqjFiw8KUNN2WHr7duKYCSsD0dh2cJoTZDzdSeV3
7ras+vpdV6HU40w8px/mom5PtaT40QV99x7JJkUo8jkI1wqiIuDYxbxJCtlczZ0l4eaCWE3BRhUb
AM/0jHOnrD7SPqN65xbpTUo7lGVTjaK/Yie/VyCMvF04uQwkTnrWBn9ckYbPUXGBBib6lNjA+jOC
7osV2iWIDzsDWspw5KcWSuZ6M2sqtw6y/d1aLF+p3ai70bYEoOCauC8hkIQM4Lr3febM5UkiLCc3
VorkCyE4/Xfyprc+jzVtk7pOQoRFgn3q9HH1LSf5xnvv1eUdtsNFbHAfp2dDMoxbzTgAb3Xja9pD
LLg0hv7gOIsz7StE4fRnmelZv51cwtaagvFu7OLrLKEv0I7uu+rIVuPOW3pvm0KbqD4utZ2duyjt
7gIA5CdjXFjuQYb1+hiF7bCX9oIVYSqj9GDBUH3E7zb/oONdF5AdVqAcmtSd0sOiipaXY56h1Uxj
dBjaJNvBmauPDb9Kr1J/gNA10TBpU8iiQKyfzECi2mDBLqSqZEsdvanhc5f71Ker5e1MYnWXy4Hm
aAUzSR08qgryZPHEchHCi66S23Hu0QESpJreJt+yJHPd9ZOcrcWwomOElGX71cU7oMgAjGocO/tK
lYoWcrDI+/WEbnkqOa2HnORs4VbtnS0s77TQnodSmmeQIGDD68rjqqMI0WzCfggqb+73YTmnNuQG
5STXpCBDGkmVWszZDm9brMhcKI8ZNSetI+ftyF54CK2sSK4nXp0QGVnUgc5zvFLWh6bKh5gkBpsX
vaNpRgHOipwA+NfEbnx6CyY0Gs/icU4OcyUqcHP4kMpD0KT1uo3WgBWzcUuaONUZAmG6U+lU3gA/
r9Hcpnn0wxonkds7u3UVvdaiMboKaPiSnDWeUEhZtw3CslUfpc3qRm8S8sR0WZbT2h/iQTb5QVdh
rY+2lHWHdwre81aA0qhOhrzPETyHPhF9V6/kHL2wrHf8Y1vXdMOwaH6lmuYDqJu4PvWGWFX7MlPh
u3UEInYo0NQ759mcSeh+InMzdZKQkWvu2Iy9M0C2bonuiDvYt6pK133kLEgXUZ9282Ud0S5tb/Gq
DDTiQw06eEFQ7dLE4zgB4ILHmQtIJZtmLbz1O3KsOKRdhqKViKfrrD91cOccIceW4ZZedT1u/jZP
duuYlECQ56GLb4pkBhCEi6ZY4U4Xq3UOXtE/OF1CwyiRxaLbO5RF29Msxyu/L2M/mzfm9zZODOyO
6ZPSWxWhB4x/hEYWehhNj2saVOBjvXJW+ID5Jpp8y7tHuu6OV2EXa4TZYIwvg7FhS0qlKPkLMT0T
vEOCL775BIGjyc56XVfLQc7Bmp87GN3u/cINHoMloXgVOUxe+qQvwttjxc65eRr50f4RlarcovJD
n4jnsILk526KtJjuJAK8L92QecdJzGmyj8rApiVPlPA5QdUWy6EZJuSXdN3ybyWpwHtH0VACbhPq
OcqMWix7HNJFfhwW16VzkkjhIuSWiB84fJvJWRS9PBGVBCG4aF9FW7ufeTbZ3HBjLS22nHN2sPgB
ljKzu2aVHHbgsZb2VMk4cW+KgSZq79yoif3TxUdvcKkWZYLPTC83ASL8Zd/ONZcGIrICRXRBNtEH
TJgvb259Zn3ivuCIX4Gn4lsg4meojJsNN2858ep0FWLQ22YQvPLDSFSQ8mesqdTWsuueMqfRq3aZ
zeNGvTNe1hbii01ujz1dYQxLbA+kh7aJ/Aytjm/EAkJPDBMnU517oEtGfEbD3jyiJBqUzAu8To8z
BRPMDQP8SU8ttjxPCXOL87ajjexdxG5xIhvbuerjtP8ETiPssVRluXvWRmk8nieQ9qadHqi6E+Bq
76RzGdYtnZr017Iqg5tllFD8e1tP5Yc5rFN5pDtO/UOvsVlDEBVlO84BkbfPqY7LA0jW+INlJ/Wh
nruU/I7PMqeHOXuXA5I4pwVJEewCd3Bpe14hK9ggH4sfhsKa0n3lNrwmK8Le+NRvWqf/XrMg67PI
YUrtaWzGHCkC+mlw7l6nPZvM3J87w+gimY4rNbHTepNN6N0Xn0HcxPcWlkPnbI3V4Hyji6GmXAcZ
bqJJmstHLbVjet/NNKc97Xgs89aCz03JYZrU5aJFdVdMCCsjIY9UtqbguM6mpyXth+R60iENbi+b
cPEvLEV/hn3WN/V0nmLcwN4ayDq7JxKR32zalcIAErmc4FHIma4A8xT17AK6v6vS3sk/Ou3qRdNm
JQLT7zssMTEfRr+3fSbAop9ZSTd/yVKk3NtKyLA8pQjj3C7SStaTwVAv9vk6MkkRDRXezVJWa3BV
h53py9RNdohxIqPhpCa6kfuZNlJ0YI2a3DSQESR6Iimp3S4ejsmpgkRIwqVn9pf+koqdTrQtt5g8
wv7DHGjnvkB5inh4yOMH5notb5q4cVhg3S4uDlGdwVVaxk9uNM6Rg5BsEu8DGjfNuxnhi09nPWPr
7xOUCGzuzOg9NS6eJgcHvVzkHmy4CzF0mXdDE7IqPE0W014kXxYrvSwHq5t3CE9YM4jGRnVZVTBx
NwOq+IPMojIz5Cf7VOPsGrDchoJ0VZKJZwHPfzMpf8ikkKrgkPPvMym779Xj/Dh8/zU5/fx3fuZR
YCLafsyplMwHaIEn1s9PcjZ/hMQyDJ5yKKRZOK38TE178V9oKlxKyNS9Wf4c919pFHDbaItJy4QB
NA9sTv8JBQh19cvDhm+Efw5COJu2KnTHfp2qLospo6YT90cd6uyjKlTT7TBKUCVewHFuFzHU6tD1
+qZq8QLSP3DawvyOce3aVJyAJ0KK9VbnY5KPxIxNQ0jAezp/X1Ro+P+UmNkKaTWdqpsGdTrbQ/XZ
t4Zo542UpJqUiFR7Nk2bl5i8KoOYH5M6CO4KNTcXy6LWq6oIAM9Fo70eBcsDzQVAGJ5RnSt3Y0tT
MEvQVQROVr8hTBnOF5yCcAhpRGstQXFCzpOtGldOdyrWPDnFf67eNXHqn5G+/lyI3vqYV7V1n5J5
3vh0OiJ+d1PiOMRUXSS7a9qX4PZd5O0Upd8Cq+RLJnxTJ3NvfVcDuIt5BXXg0Tc+bdQJ1rwfHS3l
5o0d02SoQe21pykRnQN6hZN45eokZG9D7PYEWepSUYnbjK57mzvRPRjeS1qDgLug/D73ZOIX1P2b
qmymjRvN5l+gUnR94UfdR7Tm+F4dtQCpTT/HIVXinjRM5Xm3pS4/98FUcDxo74AprJ9g7Ni7DmXS
DsXWeBjZ1rY4JrZMwfvFS/b/x96ZNcdpbW34F5Fi3MDl10DTg+bBlnNDSbLFPM/8+u+hbefIsmOd
nOtUJalyEomGZu+91rveITDpZsj5WD8C5gwGv5rcRc1HICdfaqkk0XmmuLO2dvYBozT9A1sneaBF
xpiAupGgG3zuCGvgkJWJo1qqK9DDBVsG6dAhg3gsdaW5w3Z2gMXBce5oVcZ2rFZXAEK7wFo42Y2u
viSyoXnQU+tOtHHplxMm4QoFOQouQnoWZn07uxYW6ZHWPdMPqd7o2nhP4lR40PFGMh2KJ/zA7aB/
lmQG1o5Zy9p1h3f1RR7TQLojPhXWBm7t4mVRcasBrHmwIhvO8lK7abPO3rZWgM24FnG2snI2CZ4R
bgRBGIeOqbb9Bp1Pug8rhUzVeMbGEZLUprMGsvVUZeqPMCu7fjs2knFPCRAf9VzIf+rcuNviYu7k
cUJYDoL6stwqFt3oRkO5eUSCbnT7MpExQsZ0Yn4hn3iRfAtEJXiZbXM8z9QGEkeIDsbLzJh+TGHa
WuWJcnvavv7d6N/Z6BV7hZD/fqP/vyaGc/H4ep//+iPf8XLZZqOXDQ2qJI31adD4bZ9XgNKZPeLz
Q0LBuseym3/f6E0SEvipr4j41zPgO16O3ZtqWWRlgbMhBrD+yT4PW+vHfZ58kJXwvJriynweuuQf
QaW8Ntt2SsV4psQVpgBAFyNCVLTnhihliubBUnPIa2a39H6q5lkuf+w4oxQorVXe3qm53i28dOiD
VC9jEF6NiWMORV1ZtzGieGzXHcZmqLecapxIcWRhgh1hQT7vEmkc0WhBGlXzYc8BkMPQ3yyEHHXV
eZHNSeEOQwwvFHvT4swIkukAN2KQ90ks5vNZx1QXX5sK+p54wJF28MdyMAkUnGyXUJXqLFlFuDmU
SoXFk6p3kYgxmsbbd1zbv7VXgqtieyOM5xED7IVAA5GJ6WZJB+NRrlToB5Awh/OYEVTj0Ulz+MEC
prS0tVDO/GIaMh9BdWa5YJPxnmYAu0ibNY3VyyxjFi9JIJ+imju/a9Khh+sLizvK9XRXQU3dJktj
oivEUwCwR0+CiaiVYLhUjaD4hPsEom8RFYMPha9zo7aFkxFWM8maeGUsyC1zTD2MenjoGn3+ECwl
Os8mrKtpj+5sWpPbDG6U1L1efUBxWp+NuOGCB4rG05V08ERY1Qra4uZsxI9rTXE3Rw+0AlQ8Tkdj
L4LW/GAnVKKQwziOUbcAFkUn4GhYMSQJfZF8XQMsqSeISVvRJnECnoakMzfxCY4yTtCUdYKpwPyg
4wJW7eoVxcL+D0BLXbGtcUW58hPgNZ/Ar+YEhK2qrxcziOXHxVAwGDdYjds1eMADw5kf83XYBJ6S
g66VU3WrsGMfUyDJB7yFxCaQIU07Fd4wu2ygY3DVxrzM8xnkbsXwwMvN2iGHB2gPVSowH0S3ejsP
4USr0diX04oH1isy2K8YYXSCC8sVORSZZhA/G/UEBYC47LsgUffdijYi4Qj+ZDUAQRaIwp8wzwKY
BGYdUj/savUuyOJ+Pza5uSX7EzjTLoL2lriwZ3nFOocV9QxOACgrIN5Dm9FyZz5BpOGKluYCXnK6
IqgWgw5/aCMRbIx2URROD7Cx9gS8tkCwBk4eFzW08qesywMX5GT+QG2V74ITfCtJMlButaK6w4rv
zuVUXNRGAujbnQBgnHgCx1hRYSUKynsR1h3zYrvYk9wcfuwIZZjAOYPsJl3RZexFCCjvchTsFu+h
GehY2+upfI1bAMjqCaQuCx2qkmXgLHA8BS72Rldd0kFxugo5+0LrNO/JAqG8jEhYHabZpqjqnhNg
JRCmcXQM4nZ3SQZNqtTVR6SjH42sMZwiDeF72oNqNqlbQ9ILM1CjOqp6cTXSGAJU4FMs+rn5Ojn4
91R891Q0ftv+/F+T/szNIU/+LxNUy/6D8BqBqsfWERhx+P1FzYG1A2/OFoJRzGnADPfz+7Eo/qDB
YYxHewL1V1s95r8fixoTZoVxtLUG8XCc/aNzEefFH89FtEb8habBpKcy+KRvCKgwH1Re617fG5ll
OdhjDhcNrsz+EkTTAZwC9EMq0fKX4zh/Nqgxz4xUJ4bWUpTxpix7GUZZJT2CLBMAi6kcJgKBdieY
rIScCKJww1Y3L6JsaG9m2qU7vCwyP8XhYJ+HQvmzrAILy1MzOTBV9rqZGDHUa8kOh9OG2UzCyBIB
cQUxo0olJw5CgQpwStVbupf0QNpdcQxMLfN7raWS7Irz0liNwYEIcHTOo4MytGB3cQ4GnktCc1Up
NA953VfZJsimy7KyMiAdyz6bW6zhUcJP6jXuBvYFLlTyuTLH8jncZGnAWEGrt1AhMx/TifBhRWkv
AG6ulEn054Gq3MEXQZgkiG0saoKHsWmutBemausgZyYCR8G50WnypruyZ0UnDQSIle6XcMiGndI3
Mrn6PHJGb7WGfrGOgXCLvkzvaz0BupvgrfhVPiU7m0mWO+ojsdbmrICgqv3H0oqDy66PoDeV8fKM
2cX8QGardh2m2ESSwN5cCC2ZrtHAxQ4qpXiLJX9/lCdRPxEWMLk4k5nbasgG31RSbiOcJgbHRbYb
itMcU+8/S7a2iRsDozS7OqpFyFQKvmYfY+aTymXhtgZ25WmVM9aS9kQ9pi5Je8TZYJrn1/VgvIQk
bpKK2sXHTuijL2QbzlAe5VeIdhdONylJD6g8A8nT0HgcKxysPoRzbH8ya5F71EIVoddivK2Gsb6z
SSI4X2jnz0fmS8OGDJj4Y9Dp7VnSy9mtXuqVTwghLkBjXco7Y8pMfGHX3nCZzfg8DPVli5ULYBkh
N6go4krhIOswAo9bbTgTaPKv7IZ3BU2DCLCx1rPnfpqqi0CIbDdPvXYUqGH9vBLE+1pm/IDlvILX
R2VcE5W47CbQ5QuwO+2ojka5a/oyvOz0ssWQfiVb5W22z6Uew+tgjSIvDAvqRKV+KlDFntehDtqH
5mqXJBlxrTnR3FDeI+Myq8ajGo06r2Pd7CS5w6E87B7RI8vzZp5SxVOrwHystfGLUU/5PpyrYZPj
YLUvcRfbIhay3Nks1A+anj7Po1aFjhTq6ifTKu7KQcPdq61mQl4L+bqMhMDfi7nfwZAQlVMMWvJF
NCiG4oySqB9BKpMrM0xr8vw0zX4mvy/yi4EfCpc4u2eImzuDhvefDOfsmIR8iaOmUT72hMpjVJTf
mlrbPcHIHppNlyp3eMLsOcHEoSRbEn0/LiHCzItNnCXpNWLR7MYIsp2Yx+4ggqXYE+tIBGHVp5ue
zRKKix3vTaD5LSHXtQsnGuf5YkpuqhaX54XQaEdL4fYv0UyIeWWkD6YsTfd4qEvXlQrWwxcKx7eJ
UtWFdV1dSc3EyEzUx7rBqcGx7a3RJbkPj0s+x5wg8+vsegiC4UFaJaqp0JTrRA61XQHPsnXweR8u
CnlonrWOzFzCmtxRnkyfnG0mHpnSSxRfmvUA3aRmTisvWUzC41ziQjKHl0tbpr4E/ENNNRuMuIdJ
rPGJY0mW7OzhdA7DeCn73nJte7gPl5nctyxF/5NRG7PNIc1gSp0vRxzB6vMZuMpTFOkhUVNElWFI
NRRnNtk7Ak87G+9ZJ5PijwQjyfsMzatHXQnzMUnLp0xEyzEoI/vaIGZ437bGlG8WuvzruJNS1zQB
Ueh/HkViTj4NvHUlM/vFQZgI+YvBKmUAMMIZgG4y4cH2tD/YnBoXix5FHxtLj89ImPgTfa/YcSIu
DhGvw0Ub6jGv0pictQk2/d0s2Wd5rzdXXRLU5wmOTx+kIM4u6A0qjxlpuFVsYsIXmC6e0dbaRzRs
6k5AkvKawCq30ZSoXxYz7M9HJFKPulavh0u/6A+wu+P7DoZDtiEICm/VxA59osuJop5DBgNKEF0p
CiIMEuAhBYX1dCv3PPoiMhZ3nrvKayfVOlrwGBL0VmV0iZnyyItGQW5LyOf5Zntco0Kt94t46la3
uuo+6wM/xmzUw3VvuUqZ6nrVgA/hZu7khThlCUKGEU7bFdC6UIZQPdionv4cazUFwhEW/n4ctzFL
/NjC2d7BW5kIg6gb+1MqROzmxSg/ZAFRduxMOB13qjurwrha+kR6rnRTPlSdRdZ0aLaXmHhne0OX
gi3hZ+11No/WPe4JwVaRa/k2GmLiugczkJx5lsRWo2G4aOb6qSD/+FleerZ/BGILXoiTHjJcHxWX
qYa2UVvpaBSyiv6naGJoZ9gEGTnjzaKXY3a0WL5euwfO/iQJ73qDQoSMijqbHVI7uus6rLNdGbGk
N1NlpnDT2wb1B3Ss+sVuQKCGLILbNI3SWazm3mwV+dXAXHvXGf0nozFInivX8GQmEv1T2olPuI8+
ykH/grXaJ6ucbgqFHF5pIbOD8OR835DH7DV1fKfWYXWA1WLeDVWqfkjRnDyDq04fsbH5ZA0FY8tH
EeMhnB4qhn5yf6jqth46n466XsQ5pRZBvRvGz7LBaKzsdOLY4+hsAu12+3Hqrau6q2d8b0Xw0sez
ZtGzjXxxJFGpWBUy4HKCUvb7marHz0lwPY9xUC0/VWyg1F6rr+VEckYN6JkfLImhxyqHdSny0qMC
O+XQN7H5yYDj8Se6ojC5CtAJHs3IAIAkkzsK/GxhVlQ4E6xTnNbCzkg+W7DZpHsD+yqDgL8hKDal
FKfE1wO1uYUkzz5WRMV2EO1HgsvGTTOFmSvT+5Oipn8krnTcibgynTnv+gv+z2lrE0bjwEk+xI1+
BqQMX0GW4NWlIaeMZBIiSS1yXyxR5kVIgw6cINJtJMXhGal0ioPT8XxBL1tfNHybhwUEHE72+Kin
9nxobCFtWl3qfaWYZuLN13JLW9R+Q9Rrc4zjPWIFjIlmdyiDDk9IjLOx6cfMTBgy3F/9Ol9g5SW1
FO4XPez2fRAEhyZX40MnA7YqWcYgVKnOiMzr3Dk06z97TWCeBnHBj+shJn27tT0IMTTXMdEuY6BX
yEAibEI7pmYOzsbWrgdaQYKr5r4hB/KLTpzH7FQ4kU8xSI+mfBZWIayPhJmg33nu9ZVTdk8yzaqi
ZLwa59/SZ/9t4t5p4lBQrrrNv8c219iv8y9T/Fy+hje//dhf+CaNl6wjaIBXJWD+/qeRQxaOxgK7
Hp3IL8JKDf7T90ZuxTe1tVFT4UhCbKO9+t7Irfjm6nECKmmiLUd09g9yv4y1T3tNmkO/gWMW+g+c
YQTGSG/4rHWiY0qNjedZo7KrPFIAo5EodJP9R45sidAebUQlPu9irWxzaV9yVhqNA/2u2JVUuz4b
2/y5gQHDtijDzZowaluOUyHML3WTmS5O1aJZ6l3RhSJtGZZk46zfIteCqR+iJ1ZVpt6ZCfVkg0od
nw3CtJYkIrsVv1Hzeij71X2xErivz7da0WBNIsahkz9l2rj65S66xJAdrEoucL+g0sG02pQ26pAT
1Z5SUxrpFJ2Jr5BrpJpLCQKLgxJ4rPIVnE1OSG17Qm2tRNcy+WP8FdDFtHSFd1s5L+QjDJa098i+
eY6kttmadTVfGWpWmM7qEaZ4lpil5c+qkOkT/p0tnNJi3lmABHfA8fz79eesYs7nLn7uu9cL8OuP
fZ8jKwyLITjga6EB+MFc/gtIIZEP3yA41LDqdeXriPnb+tNP6idAEgGI8hUt+b7+dPkPMBSmz3C7
TnOJf8TH19eV/HoB6vCf4T7LeFEpCLHgKP84YIDaBtaDa+muLEIFP/iYgw2zPqy7uodZpE8W6nqS
6BiHQsW2HRIf2800zSksl7Ry5M66swYrPeCLm55PfXY2WDoiJ0nQFzbklMkS1U8CgZThI3gkDQAj
hlx2KVc00gFqe1vZEsiH6DFGstXrCpNvF0Afc1DdSj2lNqdNqHBNTi3CzRCxM8euZZf0hYchs6nA
4hLiSIl5lpE8CamSXXRT7SZVKEiYN5DNNDQPihURBmUM2uYUj5YH5geMQm4STXkaGi4vjOohK9Fe
hB3ZsKUJ2U+o10rEcEMtuB9RTZ1HAuGDIMhg0zVw90aJ2ysgfdEUM6MdJHPfNNaeWXIHj5BHM8Br
DLscs5AkfcGTZ9oIwaPEHbF15Zpfmg08Ap3kWm6BxyBb+zwmgAo6INgqq9jBUINmK0C13+OHuUt0
gpXLjApG1IL/murXo0Ua3/qTiQ7hP7Z7pvrq2snOPIIqIxnQ6JTlOiyza3vO4Mm2XBJaoXE0dObX
aDBUr6/5QFolUheJ5H3aQvwMzLU/K4uXuajhUmmN6hjBTA2fzkDYSCyfg0xSeA72HZ4xnXeaJ7fE
BTA8gTML2Y1hrTyAGyV2exdYQUqENHAE5k3LtlpgBIwWT0+DHQTVxtxbinR3eknieqbRR/PmVibv
Aay+63wgMrGR7TsoOgO0Rf6Ry8b1EPOhwiTV97Tq9lZJ+tYtw3w6mHZH4hpMIheTMUgPtnkRtwqw
c9mqnrkSG0Qg4LbCqCLUDHInrIUL3ucX/Cop/xntbbIxfiKUhe9+4U9JgHp+UKTCHTuLAAysSh24
nROjGVAJ1ayWc7kmjRE7xofT952HFrpc+lKnG7lfbLTt1ZySr76msu+FlR1kJXxhkfNWU0xBjuPt
tExelXJdCwD5830W8UfcSJ80hQ/CyqObqXC/73lcTILuZuik3lizTlDdBYcRPfF5BCZATkf7YJIk
hJ8+37DV8zJZrMbTwygqFsUo8b9Waf6UEwDuBTDnDmR5GJ4e8NJmKQGbM2jOTd4mlYOuNtmMpKc7
Gna4WwzEVY/gMtnNG51HKhNpOYZRe7RaafLBOJUzYhpj2H+L6qUmixKs5iweEwIZe1IuNWJoIYcW
6TkUAtlFuSevXBMIsnOYeTLrhDjr+HqIjIvT8tKwHt/JSq96k84Ur2duhpoPOA4ZdevquIAewkgm
g40mwsNomGWYoqE4fbdIq1fPzYKjF7JJqPAKFFVtQ9Xm2Zze8sVMly2+s7ZP35560EvtLeO1zMXk
u3JOL8D6hrPEr2N9gTUxs43ZA+tbX9ZMzPVr7vpxtYHnNQLc7bwhUYJHMnuknRFxq1hc0qf1irQL
bI3dy4if6Jz4CpT0BQAKXx1idD2ZECgn18jRVAslOMjkVZ5BXZ4ujMnwrTF5wvp8hi4DsSZI1ZVH
wIrAWl3ahQbrtGT0djbDzd1S6JAHmmvFmdSSDLlgeM/emzMJYHOAews1TffxWGxpaSZ+mTIOqE01
4ZidrLnQxttNrZKmOQqoM+YamDfFuUyauqF5Epli0DSIHg1GvrqTOXTQq9cR9hC4qBazDxNQ9fDS
HRzS2HFgG/gIY6+wijDf3uXoyXe5mZG+uu5Nqj1R/6yLFub3AJgHk0fpoiuj4ZVoDP1andeI+gCt
qAFAxrFD9iQBIxWTKCSuaZnJLgR0qEZCny56M30B5+DRzKyA07Om1kzdNOdX9grfq14wBtWnrnUl
y2ALXBEO7OOCK+L+GAqWdeZbQf1Sm/zrvE+I32B+GMbsJ7qUxVulaZ4tjKXQ+TOMLGvzQ17CoUyl
6Eoa+wtzdXHRiIU/zPFEEDQRpZlCLDfJizihERpYTBKJyEu2/JkaWT5sBBWB8GxLaaUN7vrJk5qU
kwuyYqOWldU7I0wzF2+3KjmH1t4fsEzmK9RkCOybIFTQiCYyE7iojLurKNTxjdzQ/YGF4zHMdHtO
O9ljOte0HnhVpTiirqVDFfSPUleWn1t7eNZjuSSNUpvSF6vWpAVigbQsLa5L07jriqbcQn3Fk5/A
oVpzqqRhzSf6ILkhR5GLgjA4x1F7kbaZhnPuBWIty2TyqLf5Dq/0TnogqmJwop4k3bMgsjX8dJsM
EXQ9p3V8YQxEAXkhsdTSTUEs6CEyxd2rUuzqawvxWtv3Ro2z1jV4k1A0CxMROUY4P9Y1mS2pBLQ2
/c6MZ2CAJXqJUw4XrbDuSKcg3qRj1enxu1aoKyHjVUPz9bprfjF41mp1+aaeQjCl4lxe9TtlPG12
rEEtTj8XI74DBLu9/P4uGaj9fDWTeZyqKzZkkTdXo3WSdFgT/S6beUHWSsBOmUSEIN/uv03Af9ME
8BapfMd/3wXcM6d4Xf5/+4G/+u+1yUY6iwORYjAUpf5+xS9i0oOQU4FqivQW/eGr+h9m92rr+J/G
e+3JaRZkPMHxmVxjuv9B4229qfvhteIaI2sAAshwbfGWWFTWoHvlbM3ndrFIS4pIoprnbS5GG38t
XdunExksRPiG1bE19PazMs+xP8Viuprrotk1iBiPalVOV8nq1pzHynQTAflf5ZXSylQyZN0HVsqu
KPcDh2Uu9GC8kcwZ12uHPBD8bO6jYLLzatfnKszPcByojuQskC7tnECCQwlbibJKRbtlvWgkSMT9
bgQIm4Z9aJKHFewDc8KOGrklyeDVwEO+lbB7XQ+hiDTWMBmb5ciz1LVLUmYmB+fx1WKlkgUpvCpc
f4Zpc3fT5Ajbenr5CxRHkV/j8EAUcCGCuyJXo7ulK7UdN4Xp+tJLT2OUx3d06Q3MlDxKrqfSIJim
qfeLEYfbqGSPxdcEnjeO/wlEnYbmQiYF1i4H4vscMixMtUDng9GZGW6WdOQcHBm51EeggbxQnIT0
44sI731pP43liKNSSg7MrTQrHPkuNNUk3ALb4cTsqzE+2/4QyGVX77DGDBSGJ/nqmDjdiEyOm/Nq
asuCbyH/yuH6d0f4b3YE87RY/n5DQAVZNo+ffwDlvv7MX3sC7b3OgBBYFzkuoMB/9oQTJifA6wDW
bNABjrXve4ICg0LFUA8FMY5TJ975d0xu9UFRVBtVPUaPBCDa/2Rr0NdD49URJuMfbJmoWE2Ly0GC
X4/WVxp9GfSeyDS0X9CHVtMHWFzW3D8033whvrpEpMAWUeIzrhSxcaahrhm9kMxRw+w2RjnrFdxe
mx1AOy8kFWiSCraD45XgiZg1cev3adJNgZ8SAxfHZ+T3rct/4d9is4jLBde6lw1G5gusuj7vwdCU
b5DauOJr0Yq0SQSEgbphFobwKP2Kx9VMNuVP6gmoK7+idgmMbDA8S8de6ZqRQQ+6F8e0Lp2NxGND
aSrlDuozrJWyHl/6eYMiPUiJvClRLG7+XTX/zapZ6Tq/RbO3rJr4849M3a8/823ZWPIf/AqOP9wr
iM84qei/HaWW+QfgmljNJle30xPx6Nuy0Vg2MpRfW+OXySpV4V8nKn4YnMh4iZ3cAVVagn+ybN4W
nJyhHCWA2UDtQmOp/rhqQuQ8i1WV/U5Ve0YhDLUh7+hqZJ/pvWbTiRlNcUZISFy4dkRv9arm+EW5
+6YQRJwIK8RiM2H1Qod56/Je1+FiD8vU+WOvDp4558JTYjWDNRHnu//hUvCS0Yvoqz/ym+2h0ZJB
UXAs9NEGxH6mKiNIDhNs+ND1/3BXPEob03xlxULXYvvVTrQoU1rNus6UcpqoPhBfuU3XpU43mf3+
93f1hmh9eoA4j8HqJsVAg9n946Xw++jTzOAB2nGA8cesoovsxcs0CDck6s7BfljasLmkDhYOpfP7
i78pxr5dHEhhfYsROb+5zw66SqBVXedL5HfAsZqIGlH0+uz3V/n5HTFgkatrlqzAQ/GtIWZLQGM7
1EHPUFTH4k0/ebIaU20OXlLl0L5/f7k3rh7clEEfuHpzQZ9HNrLe9KsvD+qzqkVK1/t0/OTipc0X
U1NfLGxHEUHkRxIJv+2t/6W9rXG6IhR6lXwN3G1+EkURS52QHlX2K58D1ikiS74su/R+f1/rl/Hq
ePx6FWpmfC+Jdceu7sf7YiCqFGmd9r5GfuJGk6Qz2q3LWVGBguXc+Hpe/O09/eopqq+u9ubVYKIX
1mSv9b41jAoG3PEmHHI8IZIU4xzI7JsmTZ9+f4Ori9tPd0gRsLqgweYUb7eyOUqFNY4sOyUS+iUz
uexDSObfXpQL8+EyRMFV35hwoZ06ozUQ+KMfKkPb9WFT+gNlttdPUHqb0ayep4m8r1no9kbF6vp2
aWaMVaPQUdJ6eWdjepNZfPr+12wJpi2rzf1Pb5zVAkGWHcsoHns93egEHUIVmozBkyQN3VarULWT
5OpqPD1Phfrxp7yYExCRVV0godCIqgztS9QS4Ttr4e2cc31p0BKSxcEKN/j7zWJI7AzvBiPr8AOJ
PDUgZiYm3dKpLdF5uLi191OsMRcchZ25mKsXh6lIGrzKcxyz8wn91YDhGkZIyaaeC3mjoch3A7Jk
NqT7zMewVxvcERdpT0dBEjMgpUueCSIvEMwPPXL8D91gBY6Nst9pdMncYhm8uqY1lgcz/9ClDdl1
UtY7XWDYsDaNY6Sn98higXb0GX9ywiS2Ddo/wNHusrTNZVfHiCNmHURvCrLgTI5m+aPU1IOfFFBe
A2N+SWftprO6dGNDt9t1Iuou+c3F9vdv688LxOKb13C7WnPif4rUmVpQUGNcv/Q2upBSnI1jS94r
8XTXL0Hl9X2u/OMlyRXRetNsGua63/y4AdjNRPu6pJ3fBMFeaXUPhcKzXehnjYZzBZrsh9/f4c/7
9upKbJnU/fZqLPEG5CFpeiBwte984v6wvB70cR+WIwWt2szvHLg/H0QWXGuhwlkjSwRfvx9vLewN
3GqxifJtazDg4NXKvhx7850H+MurYHBImYKLA8/wx6vkdBd5N/IAJayvm01t2tIO/YN19fvnpvy8
j3E3MLotqkWFWeub66S4UCgCU1N/mujfIdwlWzHluGa1RYnypjUpKXjxgfFwmLE+IvL3Sz2N39uW
tJ+2U3jvdHprlDt8z1O/9eogrOtSX+LBbH0dOi9DGzvbYrPRbfWxiy0GDYu+hxBke41cfsnK0bxJ
u2T0Q0MezvNl0Q7Yubznz67+8jPB7EA9rNnUrG+OlVAndS2ItNYvwr7Yy43h2TK+lgtc4osAcqoT
mX31KcNnwslqHAT7Kp5XB1nVta0CO8Ai+5Ip03CRWpO7LOOfMPRUp4676nYu+nhTdbGxw3x7PBRz
dgHh973i4tc3QOYILBXo5mitf3yHAoUQx9kaeajRfBM2ZrUlxSy8j9jFnKo2EzdoFRl/RdFxYjX5
AdeSRys279pG2Pu+CgJ4Gs3gYW5hX5fESRI7sXxZkHYdNItZCmYQM/POROKs6LItri/VO0eC8qbN
5kjgtXh1B2/ezrHL+MDljJBaSsJDsNjFoTMmTH8l/Cvjhk2+p2tOEnmvlUzg2gpK9e8XiPbLtwDo
ETH5yvR5u9wtMg3JKO1bP5GirmIeahlPlFVXpt7SC9vy5zIbpo+mqkTPGKN1/RA6CQwcN9UiRpxh
u1XlljRsoZubEUOYHHvUnqxMLog5JuNgkuCVL3OhKGyVJrzp1DOI6XSFZH+sLLLWlcGQzySDPLul
LB8Z+d6KmQuF+kmPaLfGO8/859LNEnSDKPFhOxEi/OaRo8w304CZtF8n2cci8M0hyVxpgSXOFE17
p078xbYNuguAQl3PL35rZtxmKRaqbDp+FRYvNq5ynNpMY3UMfd650tqb/FiRcluodIhp0Rl3vC3s
6yDsKzMweJOa8C5VtPBjki0rsjHTTRhzilxAFpJ1IKj2PVv2X5y+EMhwwtWAkXHsXT/aq72tCxHi
BIkMnmPOn7C0u5rM+kbWg5fM7J5oecU7B9Sp9vzpXg2wLoVkGgMzhR8vaA9SO8Vk0Pu04cVNr1H3
zIHmzgUOB9qwfMHK5a6Ms8kN54rihshyZ2jDBtXJe8Fqv3yZUB5xsoAw/cSciftuMKKB9TtaZefK
lYkRAV5cGykuQ0J4k5ffL9ZfHJrosUAL0RRj6fd2xxZ2kobgYHzJc8OwvVICZ+mt6J0e8ZfPVwHJ
4E3i8eqnucGrLzRplbBU9Kr16ZEbxxqmCJVNgu95gD5mxFbNCbEOIiKlxgkgCBEfQ+rGwEs6Lot4
b4/8uSnHL5GukKYcA1Lj7Xod596A8ZryYWDceZj44Z3SLOfzQCZlSKagU7V54Udmp27KtJffWVbK
r1Yw1RAPm7odT9U371oXDngeFHLjo3yKniqSiA3YEGF32caKgQWeKAXpaD2/YCPNUDc2g6gzwwXk
TNUN0u0ohW0xj+dDpDG4VbsOc2UjNNrPv38zfvExIYsIDKOJ4mZq9OYsx1CZSCqCuHwxBc221/Ea
0lsC3Knl43ceyS8uBZlNN0kwAIbDMPbH1RcnSlvVmC/53RLkL7o2m9dLEeUNRBb5f7itNc8OqHuF
1H7a1SrYKl1l6bWPNK65ZoomtuVsBsek6UAR/8LnfwGe/WIT40rAIpSI2Eu+RSqw9A6TsudKMZYm
Ll7O1S1acdXjdMMTccp1WPnR/M7h+8tHSX+tM71VdGD9Hx8lSbgFBpFG7eObBafJmAjTS3LVbWS1
fedSzBX4ZW92TSoNGUwfVB/K0Js32Ur1sg8Ju/XRecv1ViABweg00sfFRXlUEITQtKpLMk6XObU2
jNKWzrGfvGUytRxlmMHiijUwxn3QztkHFc0dIQhFahEOnmUCPn1QR49IJaTzVLOMFtZTBhGiLVYN
SsEtaTDqStwE7cEYle3IZHI+GuT4+jFeXouHdWhE5E8aKXeiV3HVy/SJsKpEySfhodyL1Ad7VOL8
i0gAS8JNRQcTHaeInEW3YcoW3bdZqcz7jHgZw8ecLtc96MDKIV+wY/LbPh3aCyOHa3Cud/0cXIsW
U7ktf5ZGnL+aNoUNpttp4RY4o4XnllmsugeD2Jptb9TZ7SBBYDs0hVTulIa4sM0cNmqzsaP4Q47X
u46PFP6ie0QGIVyuvizTLQnNc+jlFR6NZ8lAO8ko0K5GNP7taKcuDl3z5DIWDORjLmEUBe6QV6pb
5cZaXMVoaB9NxGpMI4JuchZi0ZrbysBiDseBNpmvxsAcbotYbzoylGsyZuQyt0KvRyDf7ylip21t
TXYM9yXEUZOBzLI4bZvYfgHlsfSyYI1kkiXVRrbZGtZ9EtVk2GV5qTmtjmAOsVllQNzpr8F5t/1g
VB+DSs0eMsmSb7pC4D6Ke8NOmpPM02r7sif/pKjb7QQP7SYwAVH1CItAPP98VU9HN7XTfBv2w0Eb
5hFqWfuYpALBUK+ifk8mjSAq7bOuSaM3YH3GZ2hMXyBa82w9Fr5uLyXMPJ24P2yAji3KhSezwxlC
72dYT+bwuNQkdQwavpoo0zdGnH2QZeEJNH9Xhp03niIX8RVTosVByqMcrTyLzjHuRA9n4qfaxsGH
adEM35CU65iUwQ1KSGbMtp7CKU97igqMajJOCbdtzeU6zaZ93emkii7khsRLepmCLk2j3hwYnavu
Iqe1NxHEvEmiYMDdGjHh+P/snUdz5NiZRf/L7KGAN4vZpM+kSTLJYpHcIFjFIjzeAx7wYH79HGRL
M63SRCtmPxtFt7qKzIT9zL3nOukGLk34EIfuBZjeuLWGMN2hAMJABn9mExNdtSft1rzESSnfEXDB
7k8DNJFdQy6W2bVfvtHUa6MDuxsysN5DCvKOpD3Dqajj8eiYmX1UUwBrZyTwEv505kkLMMP0WoHt
e62z+MBG/Cnrp1fQifV2MCMGdX38WvlG0nIHVuFR9wGeGaMBDekZzyz64pOKnWzjJyJEpecanIcG
emkezZuUvuGStYZ+aJI2vKgel93gqNtuigO8VYsP0Kh/qWaQh9DpsgOJNZBRq1B/uarrQZgOMxOu
QmfdPEG2bWoA4SsqzRYmI1EA3XMhQqLjbC6e7xVUrXETNPQRvEx5SORJP7wBaSruGxKHGI8ghwwL
62gSOAonsxPwjebwhn8Q25EbYkveuTep23AakkG9TWkbqIbYhdgdis2s7PbNsJydmSe4fgy4gnIf
GLb4Sex2IQ9OUdr9pgrbQK8mYQXhrUFQA+7cIGxJY5m0Z5wYz5qKIW0DFrLlSOEPrUuyAyv9nDLV
f7AJE3yOq7rIjkMO6MODx0pakh3uUGAP8wqz53hKM2X+8M2YepL5rtwGs1neSF6yPzuia3xEbgmc
6MHLHEBbyn9ydRF/RQz3exyNPoy5q4Z6nsLxG3um6quVLZLgqVLWO4DMdkOL5p2j2pZvEDuHDYDK
ad9RsTyHmDHftOLnTEYJXbKzm9Ms6KczcryPtuuo70zhFmIW7gnAUj1XAvq/5jWFu/uzkW6xK0aj
eQ0aOzvkOCXKI972YpdB5fvOLhVqcIAff+PHXtVt+llxc5S24YEoRE2a+D4RFRRcR0CVGDQZIROC
0EXtrqBvqtBgQKxedVmiX5p4WNCoXmaFqyhZdFbCdNF2VqwGsSan5XINGsMJ63b6xDq7JIWn7YH7
cjiNF1RqfMVgIb/fJPbMR/UL/UI6RT/cJXGcnLMQP7UwEfYKlMy3boocBuBitnfNzH/Sne3NKyqR
5uTLND3DKZTvjO7QcWjhnZOWW3Vbi2rezSRS7gYxutUek01yLkupg7X0MERzEzXcVJxdhvDNqWBx
fiYtT/5oddI+unNrPauM452RiLsnfWzahykH1QAlc2NwaT5igpE/vKXDXNf+LDXBW3mGYNLLDhhd
+bEG4HSrdZuTRLJ+O2slf3STbF8JDbNBcgXNTxLpgK8RF8VhBQYZnxKmEfs+6tRnNCjv7M6NMeDY
jpLzyJJeUu8CZ/mELeuiw5X24Lgl+h4rnm4tXstyQwoWvmxE/Uhr6hQ8UNj3MZpSYVrP0po8ojtE
/E36aXLve71493HkbLD/z+nKhlltrTQG5E+vR0eadGFzmloz3iSAfG8Wj9sBgtP4LTRynotJnB2u
knVpGsm5By42owjwqMBrhE9njLLlsSX/LV51EUOcDcCc+JRWHX8AXepiJB7IW8tniQZy5j5njFWr
78iXpq8w0OozSFxvHcdTebTabrnKe1gl7Fxs7ykjxPLFFV0frAfBhyw9s7iEXSs/HKKinoxoxlgu
6yE9Tz56Hvx+dftaNvP4EPqqfzHlWFyy5XTbWHxvPQTDl8bV/KLCmHaE5cCLpMhIz67iqIU5iV5m
Ykxf5iwyjNWQXIHihfEF9Kx7bMwUfbMz8BPFXFwo2cdv+K3U5zyA2D3N6CzSLXFV01cgGfOt4x5S
zIp5i2pXOEKHeu0bAi+Dm88VlArDjy9khHN1y14107HSmqDUtOdKmo2m5dHru1xpPLPSc1nkwlpX
1iweDCdniIu8iXNtqjDVR98RYb2G+PAlYAfiPzaJ5myqofmCyWG9uAloTD0o6xeGCLjo3HrNI0+L
+UvYuWzXvl1PBd4Br/9lh1CkOWfgBQ0pOSw+b3K1N4fCaldLJPHzTMjYJepMnmaBr3+NMmweu7hm
8N/Y8r7Tk3wbcV8/Wl2YnGO/yfZdhGoa4SfIa5UuaM+Q+7uGQvS9Aa1nPrZGqHjGi2LBD0Av/qKi
Du7oieOd7OOWhxjGT+amndOzEHbC91mFHeIxmex1WeqD61ecGl6btw4qeTA7QZI9kF4pd+QAqG+t
1NB20aN2JP/tpJJSbmItnR9elHg7V8IOli5MDtsZsahrx99bHK8VG013U3Qt9yFw8eliVe34QBEy
4JbL4xe7TFy88OIJTcsdvmd09qaZ0cu07WYAbX7fMP8x+1Sf8kq2/NrCP5sDbOAUqured2bW6zje
7kYsNGfSGOMnP7bFMRozXHJdVs04oFk2NhAuj17WnfQ0lRuy2vSdmQztLRyOGi1+Pa0o9SkBl8wz
RqgfEXihY0Es4aWA0/CpgSM1mWnxSCMlY3ZUs61BFqzHzr0Zx9z9Tr1tkkUwih/RsOyZBEQrJsvH
JhYB2zK8fwdNePn3cBySi0nczy4Y5cEXZbOJBly4qwzDSjjMH8z/qreigoPIO4eDZBtuwoOeDmcd
TJObrvOiUMfCQKqoY4MIj8pFW9733k0VAxZx8b8+8g8BQ/nYeO4bw+dRFyWXXvFLei8OHnpQuSsG
0wAsoCl9RMRvvwBALw9ZFryMuVntGZem1IGUcqtqYQ6KbEjvspDBjbDsYwzh8kdqxsNOh4a5x8w/
b8KsdzaD5mZUMgXnVDAqTKbJv6G4cL/nrrevvVHsuJ14AIuc7jTxgRtGEJe+dNHb30fpWvdRFc2o
Fir3WUIQWI/UsDuPZxdfTZUvlhcEj5PmLHlajc0uoC5ctV1L+gegkF8zqyZ7LZMuu29yLgNs9kkG
k7MGPSMlWBi3ytV6RBEOsB26xgxysg98Cno3yT/AkeHJGOpDB18jX3muAfcSgstskiAHnH3HrbgD
oosjhB0bBVnQ31euF38DT0yZ4Wr8z4GJ4SzssktotvOGpK3wRk0wL2MilFOvJPHdab1zJT0h1ukQ
WSwtyvk4TULf+Z7Ba6fCXs4N59dY3cccKLuT4hHLIecjQq9pS0sj5zZih6bvorjLXyvb9feexQCe
0ZrgjTVLRhp9ZpDTGjvN7cQwe3HoaHLv+hbeS4Tz9OIFwEihRxxi3a11qIo7/KDiRtXw/ZUrSpaj
AxSBQXVI1/Jp5av8YI1G9BqxM6XP+WhFveDrvXndAF1bsjVSXD66s14BhrdYXYMf1uz/ilvRvFOx
lu+lIhIiV1jegxK2vqP7ZNsFffU4+VQs5dRaLL2jbl4nI2EHlEPjAUa5zk6GIwZ3owNTBYegsCCr
1q4vzsZANO6qngJxZnyDT8EOcyh7fVnyECIpOX+vqrx+tJuwegQeUJSrbOIBShR491kq24SmkKef
TWzOWIUMfmCDCuDktbl4QgYfDq8tFQ/nLaPJAbZc8pYAZnQsZcgbJRrlG29LZmdzCQyIoT//ScSZ
/Ux9TGdaVKl7SopRfVYFuTWqVwwR1NRXX4W7xIuquYvfTZVbP4or5Vm4cNFVM8bvsEJowt04M6K1
nGP1aXiSsFAbUSE00sKrn8oGHe5KpShsd0HSkczqRgMTDWSGXB6p3S9Go5pkhNTvYeNHCSmRnuXx
dyI5lu0myKPC27i1yWVUO1NXbLTiU0L7Ri61qVFpBTQxI780z9xa3WSz19E3mrW20vUgB6TCFK/8
5NmAgHF0B8aPm9SNJmNvTEsJ0LEhJYporKLbPDVJgvRbgEfrMob6SL4Hr7p1Ofbxu241scZJny2u
vcSrvuy+57f2jUPez+A60fsfB9PThIGtHNaT+IKUiTItsGbYG/QTYu9EXrJ2GhJG1syCOPTQA+sn
D/1YvS8zoiUXZUFGg1mMkBEtpkBnu/FGa9d5OAmnthNP3oCiglPIvnU9xA3frwg85iGtNIv8RqFi
0PsKAXR6h4FKf2mf2eiqt8lhufMNK30uJm3DjSI3AWZg8FgEUYNdUIbmM3YtNR1GxvDx2e350gdb
m3xGqnI+dVbHnDwfVbnB/k945Zpzwr3L7J/sTuYyHEVtdPz5ubbVZ0b3kq34sAs4S6tfGZEc5T7q
W1D9fQTkFYA+yW/r0uT+WRFOjlWxZv53Gsg+AhglOio6L3VlfjT9liFKy24FP1qTeSTcgc+z+LsG
7691RUQufEoMrySxzKQ0nVPtmORHUULiNreJF0Yb+M3K8YE3pTBP7KTbw0CK9SPGshHPTJG9zHM6
fBuIaPtjDfb/RIV/Y+i2Tew5fxoN/0ti5d1HO5UfNfP3X1dN6/HzP//j73/pH37uhQvOK8hn64UZ
489gvCD624Ll5m5hPXP1Z/xDug0XHJ0IHhCGvR7KGuDf/7BzO8HfEFszkQU8iXIJaPj/RYP620qK
X8/zxSSCFy8Qwq3fB9m12edtlRYQtxOeVtTNbn2bjMn0rWJXv04SVHF/Ojz/y+T8t6XU8gsD7Osm
c3MG6Eg6/nmITUhU2mEe4wYd8/YRbpheU2Nl+7/+Lb+tgZbfQpjaYp5hI4WO7jcBTOcpDBJeOh4Y
g2X7YWkXCtFCwg5ciX1yKFd0NEwCm9y4qIEu8a9/vUfG3T+Nz/kA1mLUCelsbf7ld8VP308hWr+g
O4jSJ4RkHJh/8DAzD5qYKBg5aXsa85HGhKkXciMZO/RCrcxw82KG8Z5ECB51JWLsNoqsKmoPi945
nAemxHbBny2hg1drpzSWJA8JPGrlMWj31h0hW1/4gYuLk4fMqMZwPvDg46Ua+M2p8r0Ggnsz7WNq
RgY/icWMBTI5HTg9Ct7ZZmSg7tAItXRMz/aoxwfaFvzCvpIfYVVlJtG/evpKl4mOrkv9UvYMG1R+
9Ycy+mljClY6XbuGKmOK9zSjobISk784jFl0ywsXI6dP5xhpstR5D0riQjhUPPcSVkjWmlmn6+xt
dmmL0mYxYc+84+mr8JiOdHReM9e3wo2WYVBiU2QGbHvQHTjQOYKhW4OqDVcKmtfd7IxQ5s0K/R6I
2RP1bvOoqi4+zT0ML7+xSiayOI8tp9MvFOAMivLZf+LsMPFQPGhrmxdED/Do50Ttt04CFi/ZUE/f
0i4Wb5DqOTMNBI0DLijuoaGNTw4RLZB1yAHFvD19Db2cvpktf2UyW/V9WWncxsTIHZuks56JcVPf
/yDgCwH6qwo5IuSJwjhzK3zXKx8PDwSSEvyWjEtcRtreCuhYF4Yi0aq3En+d26L9SRJExCwW9Qse
d3tODsaIj7B2++YnereJKUg37f2sL48i5OROAQ312OdUMApESQ0mGE6fVLjXO/gjoIOxZ8MEKy4J
1uOdH6bNvcvWc11Gif5VAESCIcigripNk4eGJd4hX+mXOBLzXdQwnIBAj8G3WmzEI9+YVguiYLHc
7Ebjna9oBhe869ZnJszIJYWgVxRciho+8i+LPcieQFX3nLiciesAxq3ltCGCzCWjR/Yc1yKRH0GJ
/XUc4jzfdKOBTl4gi74wCW1+epE53zFUmb7ZA/1qLbgZyrYpdkZRdzB+fes5c7NhkyY47i2DY0uu
n3kgXZZDvVyiJTToX0uBvJuvEINm5kxQA0971+L6B/+M2ikJ4lOpirfBwHObZm11TsIvbGMmeWVG
xSwEPaZNzKr3btoTibVx3L8kNtcm7WXBlsMU4cZ1CUpgM/OrcwN5L3OPi3K0NchcTpQfGN0OVpI8
g5lzz1E3eGe2UdZznSn51nu+eDc6d5nPYU1v7Vi8O2BkbnLH8J7GcArlyshDeHr1ID5g1Shw2VA+
ifxin3T9cuTnlEcllHEZJ1l3GLjz+W4IJ/VdKqO4TKJjZKoTjo/V4TUfy7xa+4OZHTq6DYtWEZm9
N2btT1n6ANTcqmDONTHSe4U+Qy1qTuA/fdshRc63k9D+HhaRVfhvWpAM/jNre/cts+qqSFjEzLV7
YKxv1FtcskN/NzVD7J0GkHLuxSmmadW44/TNCqduLQhMr1eWR6pL08z+juvQM1cd2kuIXtAEd7qv
73sRURhzhZ1c+rvOVMajMMuL4fX3biWrXZgG3uPcMiHzgtEBwJU8xV58X2FgXtQfyYFhb3qs7OKb
8lxr25dxjz5k+pGFVb91df9ZpDYY0Dr5CaskPaazT29k9fJWVHogYk5D9o6T7tPKGFskmboZuybe
lUNrnca5iDYWm0wib7xkk8gku0fWN90ZkdTTup3jk5+HJ6OQzSYrWXKsZBQ3R/YcJczD0V03Jvla
VVZosarK8ith9Y3f26uDfa/caR259WWqg2wLPTq6ydNE3ik/H3Z+yg3b5JV1k00xVNMohAw2cSJZ
KZtHszY0nnsBvqtzQtKikOhJJ+S2rK18n5rB0rVVpBh4WYR223oimAkEAuSLW4Y9Trm1OfY/lRwG
H09/RKRXxbA0XiVkFx1smQWsV4b3WsTtLc0Zpbdt9seEjnxDXUDKsMe4jUwe9ZPuExeAl/DO4wUe
7nTKay61YarkyBYu6FCsldUVbI11n45YBYwc1Nj4HqJGZZJfjDc1LHKMY0XxFhmMgtb+6E84NXQ2
sFcGwxF5YboOtOtQITrNI9VZuHNZ3wZHyfPV3Ew8RFKCLSW7dcjx4s4FhXIzzDGrZ9u0j/YowVOk
KXeVAjNeNKtacAVOneWdpN+O3+YBeXabV3odqvowlBtHG+Jktf78IUvTOxK3Nz/LXCL9sVR0GGcv
OlZ9PD1khTNvdNwvQ37pMtssiVFk4cAOLSm2CkfRY6AQq4sYh+cqaRHRmTLcNYautkZUzqvBc6YN
IrP8NfCZxEBMHXZuPMGORQu1a9KShj2pHkvL4F2emcMxy5yRAYPWzM6T6KUME4s2jiuesWx6RNET
byPIb3dM19xsVQzGperG8N5q5uk0oYmEi+pFqbtt6Dl/uaDs0ngObqOxI7fKHdC/rErWaJvKTYs7
Cdn8yG4KUHuWkuKC7Mx56/NgcvE7DUG+skmJvkkngL7Ae3LzlwRpXG7cgCQqdDKmPs4NixtZGe0e
UIP3NpR9lm3mIstv3S5RPysnB5aLyFpjBLRqK/HeIm2ahyEtVLYC4IsinuFUsYMUqH8wXRZEFQ5L
XSCbR3JoFliOrsU21FV2Y4wl46N4CvKAy69Kj62j29uoUcJdtyPJUitayOwwEgOn1nnGNofdYHaY
01r+sGVoqDUQMBiGBqld1xIpzx3eQ6U1H3JP1beRHXs8nGX3Cdh4oB8ebHQAZqEWxQJP4a+6BGMi
MRdeZBEs90BBmRAQycOeY2F5BGlWXaec5znLjIshpOTrZk6664sM0ntihh5Dd8L8Nq4/yh+j7GfJ
UIyTZM28naeeqvCP4qvJgDvn1qQ+JZhqQDVeyvezKrT6q3Ga7C1lqP80FsRbrZaCsd7ami1cntps
7QK/viVxYT64piLFSgw8jFty88gEtFkLp57i5R5VAnoDoWwvme0k56Si0qg9X94n8/VTsBh0DH9Z
uTTN8lCeq+mry6lJsiigPImaxnrgMVh/sskRemMkzMCgWfOoTHgQkdrFx5kWrm9qGf1LmpmcO4sx
dr02q3baJ5U/3QCn4vv3ethcl1eCYuuNSF+YadNS/kK2egu6sTza6AhWTuKyUqlGljwT27xxjqHW
5llEBOqgGON6MZMXIZ3yWNhR8/jXTcTvYvRrD7FgwOiXWBjwBPrnVqlFZyGWlJlDwv7uxEwWUWZA
CiQzgaZ9LJeKZnYY42lOzLuaiFqqh5qD3SMK/jcNDSEk/9rPLJ8EoySWFNBj//xZeuEI0h2b7uBm
VP5rInu9M0rpZe/GomxyKQjTiCPbJeYIK1nAsVb4e/DCvydxzYUJfPQEcHq6qQfZvPa96541g5Nv
AxX37t8cuN+0S9cDh3MGpyZ6aXwJv33YMAiLQBuOOhjIs1Za1f7TJLnRTCtPz0bPVceriAvM0lzx
BTvyjcl76lTUo/jIyYIi048i6K8/1LXl/JOgig+1+BZc+CJ4M9BK/tb4Jn3DNZIlpAtWDoCUKEKI
pMK+uZ0HQ+/btk83PJrnLbmUvHjingoqlzSvQbrcpqzsL/nActYp/fnQx574lFkZPIaEfmyjDmdU
bDD1XTUdmRN//cm9/+VCRFEZMrygqcZY+bsu2esNUpymoT2MDe80DKIAfZsqmlDXjTydMjQBUeoE
X9qe9CHDC7UzLPsjzOV3IiXhL3uUS4Y3JJteVuJOt7b7pqWs77LZKW5Ms3LebbdIxzuyuGpWt2ka
HhEegxeDVLLLRm7oikfJIYky72xaGEfbsaJeLZl1UkDOu3pEG0bk47Bpm36A6sUTxnZ748JqnAWr
F0xf6JyIXLJrl92sA3KaosWn7h1Eeex7HmCsOanZaZYBHCUFf2gmy6BetQv34Y9afazn5rEum+WZ
Ei1le0FBH1UgkK5LftdZDGJjzGbYsULg7A01qMXIIdGsf5PZSFh9QF98xxNV+Cd2l4G+XWQJHKSM
DZExqm7cgvFJzXUvHXBpB8fJUSuTJdsZyt3whcCZi9hlQ9ws0VSBP5fJsVhiq+J5+T9iCvp4Y6qQ
kWqc+VaoYSuH9s11wQtIaWTEDVTm0prLqj2OU75xUuN2HHkIp2hvKOWD0WJcPFHk006bB7pvHrEA
+r6jcSEDtra8tfIM0a6rCLXD2NK4hUw3f0x5j90r6zJ2WFRXZjFwRc4dDUVa+/1Ll5XvQUv/OI+W
fAuHEnFQO2WaphKBRFQMYXaaCSVd89IxLm2OpsPixfFYODrbxwX6MCInUYd0Xig+xskQH+5kURva
pc1mYuR8Ol3YPtCJhrdEEZerfqDp90t29HVFL4OdxzmaI0+jbunt6hSjJ9t9PazduYSqT7Rsv7Pm
BD4yerfbvA5gqZF7+1g5LSv4BShm17b48BQGZtOlw5IW3TOCRvZUxKtYCF1yBkpNU7JCDjJiYGKX
pwl7ZQhCYUdnFONKDtbCm7lHFChcazVa/Ec42AgralYbANnKlaI7RIlGolqd8k5sZMNUzh545YzR
8gq94vK8CcJbWdnN64Bw69YaGLOw/otuE0u2pwzu/a0PLwSGUTXtQVN7a7br+iWEKbMihijbh8sE
CP+YvK8K5kOgs5kQDPX8FXKXztssnCV8bUDTY4AIpCembDC95GwtZMNqSP01mdrYZY2lcF4+9ehG
DLHCTHBhiHI5B6AVjtZyq47L890sUPNJhiXvkLz73dhWub/KTWhy5GMwGVma14xtcr1JR7d5NEnS
HdYipxS5votljaF6mfVMN2hFuVQpepnrOGDBGKzy7cpgupkTf7pDIhneXi9De2QEw+XdmIexN6a7
q4TAUVPzeJ341A6XTzUE6FgtJidNRReMFDQ7lC4FVYmO+baPkRddxwPAxjgMbkNny8CRQ78M8uYs
nHYFaQrrIU2/2nCe7mZuN3DT8Krj1TAyCwsTpldXAQdaJ3RuFMARfQolWc92+qFZQDdpzVJklQxm
eRxnvhFGO9ZWycwtKFCwPtuEaTP+g7K9lr0htlHOJVgzuBu2NUR5NneVd7YL33ui4EFWoXytvnf5
ouCa3aJ5nR2XQRnJis1PYoztrTKBBUIlY25jt+XRWNQtaKp5rNHRxywqmdQYIe9zNA2LVmgm9WtV
2Qx7GkRtW2ex8F/nN9eX5Fgwu61F6h4N0/hlAvenXA4MTl9ZUSw1yix2f1yaGaNLYG/lkdzb+GIi
pr0FwgkTEIvIbdip5lVYzNBg3DNTQ91Z3w6Vk561S6e1TsyOh7vBQkaUkXgfUQ4ie26i2yHgOSsG
VqIrlNHtT7NeaHlF0VvbKzNf+ZTnXc49vVzPTbs8hlUs1A3ANSaSURZQ8xYtf52X6HSTgWt4Tpep
N3XJ8hagQXu3Qi4Jd+7VZ4+q4CO1UHzhdWNsRA7y2i9cGgCeRKvS5+vEy/TrWt6GERPSpKiLSzVo
pkgur0kfQOvz9d0Au6499WGSnmEvLnMnhqja8BB1JYbHq2JADdJElCHwz+znK1FxoRwRx0Ul7NIO
r1M/RyXlO+Qr95zIiAHxcSrN+nZ24AF6NkVstZyDlPLwDQUxLNAWlvCmGlCesXvXL9NAmSwL5nOm
KO1no0ISGfMcexUqlG+sXxcZJ4/960hQA0A/hqRunJBqDZt8pPxUPE1Ycxuq2LGC4goRI8VJR7NT
cWPviS9nCipKborJ1OL9Kt0DcalfnCymVegonB0fRa7NcHnLy56L5/qYHQOOBpOj6aYVbvKdrn4i
MsCuln5CjUyhWmd8aBnafJMBVTt0e0YWWmkOpsnjLdXcR0WEGs70taTHc7jWiGy+jBgw3u1yrLJj
DdDvNMiSIeLyqFzwHOzmnOI8hzYppiBqmHoZaus0Ee8H0quYTs8t0+m6C6Y7AiqtZ6cJ+l+LiHbf
8dFJwym4cTPkvyjchfyhqpaSo1FzeUSATBMjs/RsB/W7RscNXDYwnKON+Glg9Mkx6EpyTomCaF6p
ShCC9uOEWqLEbUjdArQWwKXJQ3ZoKCcIi6SCxNSy0T0nfAqL+a6wGalf//V6Y07s4a2VYfXtT2/g
nYoO3D3Wczc+jDa6MUhU2V4Mghs6o6pMAo+HjPa4sl0ZIKACTgXz05/pyMjq2I2q+MImIvxtqmhg
r4PiABWja9OZDksVMKFE1RtpkyrIIIFvPByDMh8Ofei+ze0ia1k2MR0DlS1EUn5ZIfrw1MWd+MO6
8P+ryn+zqrRsUCR/quz/ZVW5/yXaJMPo8j+byr//nf/B5SzxwBFbxYXSDm/qvylTofc3YoqYLgbg
CHhILbCTf+BysKko0Xfpf/6HY/6NHscFiwNNAfOy/X/ZTLKC/L3nXAjX/DA4eC71hL/4Yf5kLIts
SGSxCMuDEyZvAw3CqlNIJmhQXkmIfGqJVmB/2byGlfVKlpy167lSwVmeukXOjgDRPjpEUh3VInav
LRIQo0UA304m2YiLKL7TUfs1xQBbRIpkXizieWOR0eN+NS/GVVq/iOydEguADLNsFxs1Q9MkuJDw
FT4Mc0bKblfR0zJWRN68qFubZqsMmxySRdiP/n7d6Oo8KZucxEX8n+MCaBc7gKdibyOCIVhb09A/
21kEP2oxEKSLlcDFUzAs5gLVJd99t8ooAjEeBIsFoVvMCPliSzAXg4LlK3Thi2kB1SFP0fKFR8eq
X2wN02JwqHA6iN4CEY1NZ9MuNohsMUQUizXCWUwSsmxQMy3GiXaxULDfUuvBRdBNjNRntxgt3MVy
kS3mC/RXH7bGjoGj4ISopdoRuMvrYDFtUO8nWwxFq2ExdFQ4OzocHgjCz/Fi+eiNZjxIB/vAGAjr
Ei3WkE5jEmFou6ui4ZGM4+pSYNC/zcqw7Vc55tsCDWp510onGbZ2qBFE8Jx97RG30hxQdjjK6NaO
U6PYk4lunxrHiJ9gX3o3NGjIb4zKaw9EWzUIJGR234pyeI0jCgmYOtHLWDkFCwNB1+gLSulUR9VW
DUCiG6zNj8EwIMkoHTRPpa29A0Nx+RZkecDWLdDlS13UgLFLTEmmXVr3Lt0A4iSrpB9JTNneomtf
+mOHtiyL7N5CGsuiVdmyJpQ6Bvc3EwJwaowZQV0T1kFDBBTj1ZUlqgwAsxA3E96snc1c9D2wkUJt
xjipt9jb4pfcRm0UOnG15XUmnkgzs+4dfxQ37iJWQZmXv0sZUwNHVoC6Jitma1flJJl1eCIeJk+D
hu6KpGYW7I5blRGtOg9Ve3AY6FAvsr2mmw7dj8Z0ypcJRf6Ptg+co+E4fb5OVMdRbQV/JmVDzAE0
1nholiRV3NTPyNrhkXT8SOzdU78x62R6sBMuTY8Jd3HwlObLN1MyXYjT4zNWwkTw6feI4YTnF2tn
4jzIsOQHknudNlsIcPV20tW0GbuK2oT7b5/5eAChtTAGZQtFUkOQduWLtOrsfgKX/pkBhdtbvSN/
sSYaH+JeyPP1k+WAhNgp9BY/ngYyeEzmFDWz13r+2onT8NFddpau0VVf5aIpq726f1a5S0/iTxg4
s+WLXzW12E27b8FY8QfLJTHU0zxENhCFpq0ZKcgmg5u/X6+03KNIIE4qIjXWmpBWZuMQQZiLxHmQ
EZIsdGTYMdCCv6Ass5mcLJarrnKDR/ZS7lEApLxYyM82bYuA0k76wD1IzUllllafQHRz1mxmyOyX
qu6zYzBMKJfwz0wDppsmtuxLbObhZWiMaptyRZI0FHnxe2Qj6SewKEUJH4/8IB3yG4OJAXmZpMaT
mAG0zD4CPZKKor0gOXt7PVvVUImnLJlUuFZFXHfsB3VI08aRmwLXu7Ua5cYAyQmSxwfEj+8HPLhB
OXLVz/wPdrW3EHfC2gYsulb5fK/q9F4300NvqGfdICvUnnivM8T3DG7XUXhndz0S5OQh1SYlWpce
qrz98oboJnIQT3aI92o7uIzKQeiY7jt/fkla5W88cwxvfbxIyCwI64CgbMtJrEO7FpeO91i/sh0Q
UFZm+RdX5t+UlVv3vuYZXlhhQs0unbUVAGrJquk+I4x4GPMNTcTJqYP4weqM8WyNdr4LRYKxbKBB
3fuigKIeaXc7AU5fBVhgD1oDCe/Cokk3Rmt91sm41o39q6m1uGmo0W9yWgwUB5V1dGzvZ2t1hzr0
HjExlOtC9w4SuiR+MxL7VRkhG0eoWHOtql2pyw7jfg2zqGLxg8Z3KaNbBjfS98VTj0hmDcV+/qy0
h7KMtelikd7Jbnyq816CQy32ICvStefNnGAGR7v/Yu/MluM2si36RXBgHl5Rc7FYJIuTqBcEKVKY
p0wACeDr7wLt7pbkvnb4vV863A5LVYUh8+Q5e689tn0UZmrKOTUZj+5EjwN9HYTXqTzoMCD39Jlp
z/k95/sqj0I9IB0qnkl1quuXVu8xN1a1fppy3TsKHnyMVq6+doboRTfKdgVpHenC9N2amkuT+t5H
aiLXt1Wrf/VcjVTGPH/oYK+8ksRlbXjXOeLQ6F7RNcErhSdnAUXabTjMM+uBNRT7mLBBdHYgc1cz
Qvggum9L+Z5MXbTRK3864/tUlLpU+h0FvEmGYDULslEGVCq14Z4L1vw7Hisy/NzIuLVImdsos6+I
MO61bM8hrlnbknRMaZjNh3SAqoO2P0xlDbC2aV77oiZLz5fBOjOGL3rE8Uyv2e0DZI8wa/pvaMNe
2sTiUNNGj8powIBZjPQcrBgk32KCFTaZSICaVi6vISLQKv7i0wBZVdJad8hiTiQ3xBuKBP+dzuRw
8ZCDPtKCXGoIL1gMmO50VF2kOLeYkT/Sd8weM4/MQFva5YeMvOwDaX9xJFzZW2IoIpykGupp11bb
XPJn49LaAOLWz16U1XeEtUJESFoqK7QEoWqEf26GhumtPhVflWlYZ5eYx5VDhRUKgrjXBW8RK3mX
0iZJKqddRVgDg9Ads/g04OoyjtKMDIa1cibrI2j7rR+3pc4rET917qjduIbwgXIi1uImEqcXiVjb
DHnWn8BCcCAyKqjldes05KHNim1w7OtzTUrJ0caSvIlapyRIo42eArAyF6TwaYaKp62A7geVdu5i
3zlQKeQ7Q6/bTToSbl0op7Y3iRi/g+41b4wy7h6VSNWeYLT22W05ndBbItt1DpDhegoavN2QLOrN
hxyC8RWGF+2o1yxgjWG2+xqkxqoRXYYtbYqw6Bk+X6vAsW0Xb4ywkCWJSN3krqZfi6gSsNBrsWtN
SBS9yqMVNcP1iIEY1s4uNjl5F/78kglRN+usGvDaqlasZiM3QqYwxba0dZQQIrd3M7qbkS7eTuC+
47gYWVunkMPtnFPjoRGQ7FyDfzMpjMltJhXWylx7sTqiXYk0/FAeoXStO3XboHHjLUIHdCMW4bdC
MFuFcMorjkpxsVtd2EHrm8obcTcF/RRKXTlPVjPuRjXGiInm+8m1vPPIMDHEC5ftgLnsEPiRE2mI
TT3U8Uc7TjurY8sb6A1shjTrN6M+jsd0MCTZ8jI6EFNxSuP2YkeOsyYKLztMszteRRmgHVxYWkL+
Jw6US5CzuhpXXk8gwoIkJPm72eWlyuI7y83aNa+wVDHuQ2WTtR5oWsyWELdIIPJAjyc0zaqYxsNI
/TvTMekxEWVxmTubSWbDevQbONNOn49ZEbJv9/W6dFNADcwck+lbkvtqsEPXimpzz274jOz3TtOD
YVtWwaJO79V95M3zxphmeY4zp95mg2Nf0+770s5Wupkb95IGtUboatddEgyWa/RM2U3rNc6bHGlp
ZGY1vxnS6K5V6Wnb1Bg+RMwkVjnmcO0Pg7X2fDwFpAOqRWUsb9Gkm/TEkEjElCobM8IdMmneV6ic
EU3OPntVXTxh3BI2YS5kwSECBG6d6Tq5cYiDhiEdVxFSaLZKQl9x2dDu9oOHQCNjlDzkKxR1KkTB
/O6ZagjttiRw18hXRW1/SwgFwT6UBseJeW61yYyl6I9Re7/p+BrevdzJTkpVkjpe2nuLFsuBuJd7
Hf4fmhRqGQ1bb5cfZgbTZH6ihjnZGIXvmqKcnwuhF9cyKb9xAI1LNBhEG4eKztQVkZ/1Oq2Sb+1C
4+60tnz3BndZs6Ku2/ZVOmyFoYsXyhd3Y2KSunQR+ZvUQBcrzZwbMkNiGRpmYR11OyBPdZp50/pK
Pbm96q/ahu7RXAw+bLypK27yql3mGL6VvOFd1+MwytJxWxoJW4EeLEE/HA1r6oAi8N/9WGfhGGLH
uGCL8p874TUvs1VWb3NSE4M5RJatseR7QbXqdVU9VIvz2Fk8yNHiRoaVPG58Yz6g1qlQBHDIIvc4
P6eLj9lYHM3up7nZqRIyb4h6r0OTD79pY4qS7NMIXS2eaBTGiz+6+8MuTfW8uKfH373U1uKrRtA+
IOrEa+0trmto7Q3Z1NVHvjiy5eLNxgB0ykVfcs7Ct+2W+nAbJ12DzhRXd774u+elZeosnm+xuL+z
xQfOF3vk4BetvSCpt0RV+4fi0zj+2cr4X9fnb7o+pgUL5K+6Pkvk3wt7wI9tnz/+0L8E6sZviInh
Tf2eKeYvCQJ/UJIRqHvImG2kv0ytHTo7/2772MjaafHAv6UdxNBlAYT80QYicMxmfI0omoExHDv+
wn+QO7B0eX6cm/sOpgt4OhbsRHjl7i9SbmNAjqPrcX3A9Janq7yKeWWp5s5zof6OifyrGn75LGhJ
C888sKEA/jKjH6Suza1vVAcPl/J5HibjzAg2eJq4Aid0hv8Qw2XzebZuc8IEjGwGxEr/3OESmmV6
WFb4vNKgx6B0FLNhNs4GCQGLxbSLXLLTR994UC4S6B+eg9vfL+GPeSe/MGyWD2c65jL04+6Bv/3l
x7aazh4jRXWYRde9lwVUkrAwBo5vGH0uI3i5p8jU/+4n/5dLjIIEXbwL9Nr3lsfmx6ZeJxlNKd9j
0IrDADtq0r0PVbk0DlLO6LE+/eMPBKNIZ5SHiHYAEXi/iEEykovQ8Ilgn6ADvPI+g8GT5RDrW9pX
i+bfy19fVuNP19XDwwkdD1QfF9f8lYc1QRGc42gcoAiOLZ4lN5LmzTyTfRX6ykblPvWpcfYLCAne
lBuXdnCqp6ppPMVIB/hJGCPyuXSTabIqD04/4KJM5MkYg/HLZPp/8xTg1fz1BUPSY9AR4xHEBWL+
yQJSogHNyq7fO1AtbaZAphNdybiA+hODs1+XLbPGowHPqIhD2TlIZmjnXJAair2pE55+/LRGl1Pj
vMYWtMSQyRHPEoHN9VU5+wbFYFImx4EeWblhtGuc4XJwHYiBZQPrTclYRxOpGaqJ/LRtg1HsrAmP
QPXe0+urRpvofLAR3kZpQJNjFpSgb/5gIQgnqHMcNpypzexKWM54S5VLlyz1hzzYIxbU4NolAYZ5
0Ds8clHWguz35KTRDOAobBgfPKUj8gsjTbPxukOTbt+N1aROlZ4U4HecDKABED2TzGYWAjGhVA7H
QY63mmKWEuQtZ5YxatFiAzRg0qFbB3fIO8AuAwJxv7SGW13KulwFjE8Xj3UWUBkJ59UXtLwAVGCt
LIeoebGSbrxorWY8ON1iN59T59VBMVIdqikYX1zgGv3KtY1acmWd8UJKOL+0yW2FAFjygQGolieS
zAlK7n3lvBY91xFBC9dNMNXsA27aTH7iE1u18+pq7nhBjhRsWgvB6HYiGconbYQAspDu3Hj5/VlN
MtTX1Eopcux0sVZiXqNfB/mseUHtA/VNqgHvpyamPKGVEKXlIW+pwTr8JIHfbzpMa88MuYInH2Ez
Ql/04eOmxK7qoip27dffZ41xw8uPpugUTPCHqfgygq2rlCcDoLuGJofGptAnbr+1RMjgr1mIAAxc
OXmZKOFpd2KHiet8bmnsCW5SkCD56BlzUSY2y29VdoCDJq7F/vP6k+3lrCzGU5sEBzGQUi2RNJcD
/fz533RRVK3KSc9YN+YEZtHQ3IGNG9YqDoJtT7FcrpLl9XC7nFIJTFIUXRly0MlxlKqHrjH6wcWC
iibIe/MtvSci2dezM7AP2TihX+bmeN+4wOIoIesxGrYFYvkwsj5jIovU0A/K6LxhpP2lVclRSuzQ
uwnDFjKTWJtQhDaVUxDp5ZA8ViV9F53MOZhe0A+o9wHAE4NwmkHprZqIrX6WXP5kJ6tq2EkzqSC3
6jloB3/QYKHkGLYd2kMEoz80tEA3Y4pxO6rQeCHrRmDajgdltfYWCKd1RoQDg2FQhNRN4xVUgvHB
LXu81U2Uctu16Uy0mruSXmJ8wUXTrptkcsNuGo0bDabzRSWthBEQDc7Xjpxrm+dLKjQPQTpeDYgH
9jatNDypuklbT6/nM8OA+L2FoXd2y9Q7YuZ1z41eBRhel1OCUamSGz5qsqYGjRd5xNy9B2nCYEJq
fZyuebgxAUDFIkrBHiQCTs+Lniysq9Xa0OzHLolpAIv2tTK87Jyhz7b3rbJYsg0PLVYo9IFHasoh
8SUG/4fWZD9e2OZ4ls2IGnfvapgyFACN3SS75sUxuuCpnBLyNb3YL53QGYbxMoPtfxoTagtc983L
BESsCIdcvY41TZAMN8dViSbiAaBr9pwJ4t+Y8jrWIdJppaeoMw9+E8AeDRDBrtlG6weXngd9jmot
+Rnx1rAgrx2dYtaD51k2xtdSaNp8mBO79w9WKWZLrYxGjltLACU74suw3uZ4cNwNaLZjETTRCf1H
fIsKKjnEHPy8JGmfik68TuW4rP6p8STLoF9nPddpDDLWeXBR6TGoG/Nrr0U9wo9E6ddNoLx7As9y
8pQHdXCsXhvWDMeMFe+ld2VHtfC3nHirm7GHo4M6wnwqE79Z16OkZTGUSAzsyWwZ4BC9N4SlFVXn
ytPst8Kw+O8bdizx6CQIqN8CX6UwodsmqrezD8ozNOO8h6stc+1UFmnPpSvpaMydE39hNFjvsVj7
0HMsUmH5STsP2VS+QrktX+rRpxZp0JmdLCDoK9JDua1tAPUjLaTNYmEXsTgLX06HCYfdWSM170mU
dVautcKV73rB9MWJ4JiGuTvz0LTQUC4y1tFij9iMQh7lKqGztoxrzAUB2YKgl2EW8PcMJt/G7VBy
ScWtWRUFgBy0FBnfyfMneH8NgFxE4BWP4GjFGM2KJi3XsZmz3otB7KdkYB0cnFjKHXMHnFdNQYPB
r/nkjM0Ey6CHl76x+HjXoR208yb28VrwwVY026/zlLHgfy6BXgK8ZONpi+V/Qp+U3Haq8hkYNco+
qb7Xd0AF0KQL9InvlUWEaGhAx3bZWVsHbxb7owQmhuIEtJpYT3R7knXROR4Vw8S5Zvf71zIqR4BU
S2BtHCNNY/vyYCpctYWgZz71+A8RCj+UPuMSYy6q6WgqEmuJOJ1Ke7w23BjVhS6C+kWZbYPCgjYz
N6ts+K1qmPnISiCJu9htU0h2i6VrWYZFErfQCZSvD56Hhsp2j30uM0wJrTPdR1rtvLiJwcI6CY2u
RSPIss8LmlNsGUb8oEjlnlg3C/dkz5ZPN52B+H1Ra/qx6RPteyeYlSS9wmTPd6bKAcIXPJmj4rEg
zYidvA06FCSiZXuKBU30rfBs4tPiMV2uKCMRRlPOxLbeNz7YCxg2XYU7iTuKhYDb1Jc8cYXkNmpG
y6mhM2dd0GOXjZZuoDJH+pOhTbZD33SitLx3Ldgr94M7FjBXwYrEiX8pciihbFVNgH6UrbGd0oVB
qMXGY+ZTLcc09TonZEQyXhCiOJtUJ/N1FRVlukbGg8jNhT6HwYgaxDMT/ZgDZTxb6CrpMCUA1ZKp
XY94Q44F5KRrbn97qSEUHfIh0b4AtoAz0cE5HWTC1jP5JYYrjD3TSK+r6JXD7wBiV2GtD3UvuLIn
Ga3a0rqDtpauLREj2dSJoBazUYZiHNtDjUgpjLvCuCD0BVxEGSLCbBBpaJDsGXZumX/XUtvZ+kMd
7Rl9l3Ao24GJQS3VilXheyVADhXTTTDCzOe5pjDoWx3fXaPfOOU0rAcd/xtKTFSFTruhNo7uR7ef
thmb6DprE0XyrH1DY9a+Hhkg3HG32ZersTiy85U7/HEaYddWt/IJ3ImD4ronoyG0uFQ3+tTEjw3T
ghdRm9a5HsqsXqHCpYAc210RFEAdhlurNC5UfrgvCKT+7gDwOlrWYKe03s0gI/Oh8hTZznstmz8c
HDnJGSV0nG8dZg3JGsoA9h8qgqFhgh8xWZlQarGCwJWBP5L0rIZdVl/BQtKgMk0tvrG84CEtE1ab
1BU8kfOwWEKisaDhOOUqg5dM2f03qnOkKz8f+zG5c+BwaCwsTupfj/1MZjLEeVazb5zPon8YGUKJ
pfD96+Pan04//sL7R97lcOyHGvzL8TCIko584K7ZF/CtGFJ6CAJbKeii20QAXLn2cnT5XA7/+nOX
0/VPbQ0+lyR3BwovAzhOij+fgzmSFxYRrjTZssJ97TQm70jbsIorBP80ystqurhuwlrcDkuV+9ef
/qu0hg8H/s2pmBecL/ErAJj2Nt0Tw633ymEyHM6+MB/8ZdXNPMlq38UN/8s0gmPJUnlja2Bx//wK
/+vY/U3HzrDcpQfxb9rwn3Ra+1f1mqY/9uv++CN/9OsMx/7N16En8HZYMGRcWij/Cgh19d/o1tlk
Gfnk5n1mHPwh0zLN32j7eWSHLiFcLlDwf/frDP83CAUMR0nVQ39KA+wf9et+frJpJ4HrtakteGcB
JNNm+vnJRr9czJkTm/dSNgsDby6xSpG1jTZ8XiwbjR2Lu4SK4FvjIW1Nkly7MA5EqW5r6CKLFHl0
IUdUxyxJaq25xqoLtIZxHwdqqev8PTSQsWVoQ53eZoKM3FBrqJLrBAlqT7tt80kwNDWsSExV1PqT
iVibMBFAEc77gAZLuFjEPpYgUxEmtrJvNJoUN2NVUD0myFpfg7iZXj1c7OmyNmKQTeKB9UHkYt6i
WWmPzoQovDeT7LWL1XSr5RxuoSFNL5OYxSpo4txDxjJ3H4OIDRQHhX2ICdu6ixMXtJzGel1DRHpc
dFr536yd1tJE+8/i8nkLFrg3d1Un4tdY4iJ/bLKVs21nWiRdwpOsYCm+nU1jjtQeQT2SKmyZbeeF
qVkGt7XXmKdKmfy0xvVrwqRzHb1Hkk0bDx7PIZj74XqOnORsgivGyZxrz1XryEsyISVy0iy7RgJD
SIC/aG8Qwfi7OEFp3EurvvF98dgVlrOnCDwBOjYfzMTE0BS8Z63bvv3wkvyXdmbw80rOjwZAsDzA
BIjpyPB/7Wc2aPbjSG+qe+q76AVzKx2Fuja+0PuiW+Pp4tBnljiUmSKPPWHeG5YaRnHJ/Od67Ef9
rckXy0DgqPEmruz8qGpAHNHEP7WWaX6QXWtcYcVTN0nvklsft+Ot40dPyKdMnMWIm/IKRoSbF/oe
SxSUeU1ouxwe33qivt7MeskzbXX6cKXP1ju2mJMSprHvcHPtsdEuiCJyCdJxyjejgzdCRxcE9eml
aILsaNu1+kYAL1HknaW+NUxYaB9SuovOGMIoYYTcDP22S9V44aXMzzjgeJkk4TS59a5DKgJ/GAlX
rvOMoRnRluWKvN2xX6e408MaQNVOnwXKonSxlVYA+MaKuxR2VZpdl8kCNfML83mCdf7hFwz+AJUt
xb7jBC3uZc/YVomUeyBd6VXRdfp1BA751q+M4dphttghsunp/7XJnO0n2N3BarZj86Kl3XgjO4ML
ai4ytRk/inKWd1PL5zt89PLZTmT7FnAKOdm2CFY62rbzXz87zs9rFv1hn0Rjgxm2YQXcy2BxFP4g
NV1YI1FM6+GS4Me5g/dYQb+Q6N5GZgzC64MVfmqeHVHP34DvgsXu8Jlip5qSdyzc47lx8U60nd4+
e8Aa1kVS6DuiQL+Mixy87d3ysWz5W/JB0LLJBgtOFvf+VOPCCvUOz4104nGDnsS8jDoT/dCjD0an
eHGuJLAZWa6m7UDbbVlQ6xxVTdMZG6fTTIryHoBoNg7jWeT1fPf52OLVDFZpiiVGtI5xMpo6+o4Q
X//ia6V8DjIDYxSzjjOyP7GYdKly1mgj0rdKz3dtLTQSjsegT0Kr70FpT3PubXI/8W98vUXc9teX
/1dvJJffWgZQxHQSUot2eHm1f7j8tAUko3kBpFQ0robexeMUIFrtPqOhdS2MzEQX00rtIcMzloTO
2AQN5rMqGXe+nrK9WLyDyLiKNjr6gDle88EFgx4wxIxRZojoBaEZP2ZRaR7atNe2//wH2Mv2Sqw6
+7L5SdP/4QdUcy6FkaALxp3ZbcbMGM9tE8fb1o1g2MmKdSZqFeuFuRSZVeJoG4Jom1c90p0rQ7kR
uFb6hJY51a/W6BknV4FFTEzwodu28KOHwlsOeUkVoyH56+/+uR//Z7NYnn3ma7bHDMD0AtP+9buj
+UzFbCvnUvcOlkclZfSdp5kjhIC3/GTMOAGyUY43hTdUuw5WImLkqnLpRaXDEYJ8ulKoCA+Fo0AQ
eq32wDkr2AXK7phJt32FpUKmJwQD460qgwK/nFTy+8A2wS1K7TcZqf6gz7MP9LwFe9sD165I2vHE
ChoKjOtFothBBn42YWLvNR8wqSRFZhP5HuQPid+0KZLxBcvTvBNqiJiWJ2IzV17lrzrTHD+MGDNG
aJa2tqQimcaG826wter8zaDulolVtSH+zeZQ2GjUMP8JCHvsGp+vXhRo8buItGTYuDn/skfxdpxH
YV4QPCBuLTMsRwi9kncduME205PohSdv+LCLcllBlkuTwYkhx3W+tvWZy2eXrHzNktiEqSV/0LFN
0O5u3fSLV2bAL4A2tnEyHnJlQhBYpHwafNET9EG5dpBQnjMDhcXfPAgUiT+VDTwJgYVNOSAthsEC
5eAvZQNrddnLfGgv6GjwKk7gUkd6fqzNheIEOkHEWHE64QdAYI63lGLNqwtXHeE2axJhzvKQaK23
ToqsgNqKqA6IuJ7mqwF8ZglDudpiAFleV8PT35aW0iPLf/dmIs/56GFzaeuAhqYHYZw23q6iHLse
sMdtSmw9PAd2ZeGysoqo2BYGhl1YomW/99E6rKe58Q5wsx9RyMJA8kCUFyvNTHdB62p3aJcmWsG9
3r9DCmeJzGnBYZeu96MxEwi2eKq9YjG66ct9BbfYPUvQhY6WI4MezXTeBNb0bNBxX0MqtkK+T1JC
dOCFCGKbhzUzJagOjnzfSP4p12IY8mMNvmI/BwW8HcRK7W5G6FVf4xG24Vf0efLEPpA+SS0jbWlu
lOXDey2zZ+y2Ac2fvHVjZg/egga0WA2ATzbJuxZ4xgV73VLgcF476v7IViVLly7I0qK2mANsUEyX
Oj+XaEM4YQumE/cX/xx1/UI6TIgvWfku3UwS6o3qIY47SYvZZteZjcx6S4BlTbC43Ca/0qA8Uf4E
013cpbW2mVFPvZXYm+JV15bEDLCy6yutmo1T7Kj8OPEgINhVSNc1e0rQB5LH9sWocUvyPPXzHVao
CAW0l40XQW257zS8CKGU8/zddHP/AL5Z2xR9mdMoQ4rJKVTMCtjOAMRIuinoAYLBQkVbOwXdS5UZ
YgZcdwG5c3SiI30NK7b47nnqgtiFCZ5D2UqjCqIwYr+8PHtemdyaJcNWNgN0RzKY5rvPFfV/J9u/
O9myiVA4/f8n28P7a/JTyD25QMuf+NfB1iB5G3wNHkvb0l2Osf852Boex1eLoy912qdC5Y9jrR0Q
1r0cc5glLAKVRbLxLxmKQcY9/AeOtct6xmn4nxxrffvn8wXqE/4G1C4uB1yWzj+JNXIjanGuRe4Z
nKd2gGoxtlcVaGhCB3xY9R5zYRZzC+MDFJHiHrezE7wRrvyREBV3b3u55ayM2npwXWN8zj0tvYI2
NIL1NH3aaU3lwlkKZhnUaw39cXeBqhy32AKUah91uB5aWA1pYZVXeZDKHWryLDvTdQ2Q71MibCG3
V4cymlj8sr5ldGnE66os7DU6F2ebpGz/myzo7+j2Lk1RXUWnAunySfZmt5vcoT2agVDvuFe+2mWH
yjiQ+kuham+nNxi3RZnrK3S2Ll1B+WqJjFeThAwE754pkqt5AraoN7W95UZp54rj57j2vGGb6D71
10oE1Nhi5TW9UQ5bRxZIzsxUZTdakpjPwzQumefNmhDWZiXTRL9MJG5eur6t1gR5PRcApx5HZ5w4
oo/WrjEDLP2+uxn0aRVZQ3nHebfd270wz6IsOelhjFnpWZqeyqFm/OQm6XWgFa9B1yL3Jyhq4zRu
ftWWebCjaz+8ydyLDlPEIDyvjOKDqREFROajD6BwbVl6RL0PzPSj700BDCkdvzgGjvkwTpnHtI0f
05gu/K9oNkgs9LKEa1M/l2n53Gp8dNU2xEIlaiDwTnM2FNr1hthQb+U0XokgAazfYugfHCO00qC8
92YGEiH46uawPJGP7SDdLRhwIMa4ofI9rpqWTdjzyDmvB28NtmtAW85Rc8J7Oqo+dHMjvti5kd9O
k5xvIgVWIpnt9pRYpoacXh8dPsXCTk681c7OCspl6HrpPZzH4uSQQXRiZmtdk2VLBGoSqVslWrGt
pBy/db5dAE/RaWL3udZ8Dxh+A6JStrErvUydkAvjiHYqeeoiH3vZ6Kr4HUoQwaANOPbEwCZG27nx
rgxOuHWYdp5+xnSmh64IMNIKsGBAbtwBoqEv+ydrnAgaba3JJNgjb9Et6l66NuNkgAsGhyDXSvBf
Ne3vK4ZfWEu6BlbGCnWx2AZqPKUtX8pr3eYo50k+xmg0IZrlZvK9xke28f0iAIGQuyfhaO/uDMUL
rleGJgXvc2gJTZnhCBpiZRHpsfUyRquYo/JwEN5VE2HAK31o1QXpq2+DaxRbEx/JNyhJM0ViObBh
DYm7Y8NyQiwd6gsMLYtuUeSBmPOjbd8Rl7GqcjVdgVuzmQvgeTz6LqKCdUnRuZlIt7r1HLvezC0q
Uddlht2NFqE9Zi4YyzjOzode8URISE0MUUXsWBYtQ4Yghl/VWAQbofAB0xHwk9waJTDnpEASdKrI
8hDDxFRtyJD6RtMmVf78OIztGOJDNraJw9QyCSZuSWdH14lfiVsXQpsR+eKBTpB7Cax+LyprvlGo
V1f16B2dntcal6M5HtKoRGiO5fqWlDJtYyhDjiH6q+k+l0VzXcqBhpDZZl9T3Wjp82Ek6ZVQB39K
k+hQ6YF3P2atuQqQrwMv0a/RQGPnqNVdbLfiNGVNtmLx1M+y53ZjOUtWKMksFoU2WMeW0kGFGe+G
chAL2G11AHFnHkrZu2FqyHI1Vg1Ob27yDm5iso7S5kHzmomgLtPq7hH8Tx+l3mDU1rxpDxHFvvOm
tqQFaOBooqJMVkbq5DuvH5t1GrGQ6+bcXaVJPz5WhW5v4YLGlISDe62PlYbJkIUoIOB2HZH08GLV
erJHxEKVOhYBxstu0phGO+4LmyDe+CDQPoys1ULQsdZqcu3+e8ZYEmVFWl9kS1O0Id2VGkd/jecy
3sAyhQxYD8POH6TGyYli/YVjRXcSZXGROPSOSeBWK0uI5orsh+52rlCkK5A3t7qRBjcyEUDsaEbN
Gzt2xa60cTWglvbXMveHde8l9ke8uIzA5X7rcXWtctbMIoxylayE62inRMOTUzeOem5IEVuhcJgv
xMIHWOVq94XkSd4Ny23Ws+MDB0FNdI1qRWPBiol+wJ7+NS8GKP9em56NqKp2s14bryg7bDx/8yNS
9mhlIhHbO4PbwLzTIuc+TY1x3eizf+BgeZl140D1wLlAMF7e5Dqo3BCEa7D20uFOMdN41kaHAMq+
ZO7lVsltVsipCrU2Vk96DG8lwNN/jBl2+KygUbBn3SRZodNPkpndZZ77W9QkhFoUBCwRg5OvHJ49
uhJmuSQ5hbwSHFsCA/7KHCcHNEWXHCcjvg1RQ9mwonhFtpq/TxkZQkzoio20+nKl+9EJGnq+q13Z
U4lnPvYksjhUQy4ILxQwt5LzUMykKgTrQEqYH5XU24LlW0XqFfBHswMx517Ng/S+GV5RvAkGwWdH
ijtplc49WXCP+mSTzQ5FEhE+mEOm9vPO771+0zre8CjLpD86bvmazVl3SDKCM9s8rXcDpoh9Pxee
G45aLI8pngJMxrGNpqGqb5n052vSqpBoZNkduSPmCykx6kQKAo0abIbDM9I6bV/Mg3MqmzQ7mqmz
rS0m7bpJiIZrP42askOdcLVNWlkRcpmheECS2Oz6zm9vGr+DMiobUrba6MPHsLrCTZjs8Foh7MIF
s5d1MZ8S21ZXjZPHX4YAzJ8nGeo2MyEf8LXn7+TxPSRlVa3MPPPu84iv0Bk5vmGiiEI3s66Zi1eb
JjG+RhIJe1nbpDQ1Ncde+m+jO54grtqPRZtj1mX6vrE1MexSQepzOubRV9FP484GgvoVxTx2iqAP
cLqYw8FTWb9FFfJVGawrAfyGbYxtIl8cDEWfvGq9g4N2AlLm+dl8DAKi+/K4gBN65dXkupMiWQ5n
u4ARmfg6AivdKx4zhr/3FFX5VdX6bPWOwYEIuoqf3dTQWneBFzdnwl22pWs1O5924jXBS+QUjo62
SzK73OqJGZ88TmIbYWb9PsbBgGuMfLHb1mnGAxIXLIB+j2QjyyCh2OqrNFhricRymp1SxnzT4Ehe
5Q4g03oW1dbx1fja+5EPwKglnCnK4a6gl4jbKnTx4q6deh6/VShEvroEU+uUua9lHMAFNOPvZV+2
2wzPTL2aKk0cJqn7qzLLtT0tQWRkXpuXWWjYeXXdjCbe4Nx2N2ooaUYgeXonsMYkWGFWbGmMp0PA
v1iJ8+yGunfVwQDcIhcBQRQ17KAqMo4z6wCeO6rNhFECGCFN/44g3EGgVsDI7LDY1m4XbwiPFIAP
e7EhmPnOIdLNCqWO4C2K5GJDN0H6c6u/An+K95zqo41X9Y0MscTSn5W9/D/2zmw7aizttq9yHuCI
IW1tdedSTbSOcDgwxnCjYQyo73s9/T+DzKwCMv/k5H3WBUUOMOEIS1tfs9ZcHv7Zzm8AVEq3sULr
uYnRqWy0wbrF/6kPVs0DiV18lJLo1muvc23l96RPciCMwFH1MBObsETyor2153BIQ1J/7Lh6TYZi
xIlflLlTPFpznGXyEBp2kh17NIfV47SMfGokYMyKwoStpFJ24QFpK4DsXLNGr5xSwydJDnHWEkel
jxAg7cGdLPOXmoSyz5PDd0iNYDzzNQCGCUyDOj7WEMbCuQWbR4S72oHsGka7OTU1f7vqACfq3Hlw
etsNr0isp4OZZsCuhPzKqCsXiWfJHE3VTlUy23uT+BruYJq5szWYj2vMhrnBgf1Z5nUXuqu11sfQ
cKYAV2p7bYtGd1OzaHE618WDCnPJh066YAiMp2Enc+i3nAYAURqcmJWkhBFTd5s5JdnObHMZoFUS
R7XsiGBR2YQliLgDzMmzb5hLwURH4fXUrK7ezcko33dkbTD7SmrMkkjrhAtULPNUPrkrgxrWZHm/
fGB5fh+l8O5cNXfmtxi6I39Efxh6/bCqJ+QcAhh51/mtns/4/g3bHAjdqJmi8xQGyIDPdp92DM/c
DrnSYS7S9DGy8/5Df8PutDjIz0u5Rm8LY+3QrPBhh4Bbtgraocg14JGelXCcWpJHUEGbQ63ul7Rr
3oZhofZ+UvFXB0zee4bT5bWPHNIaG615auOWrVgNYLCsoqeQ4dqdFMy8sBOrUOfEbWuLDhYK06ge
Laeo3xIB192IcXVpnUg8kQ9l3LxYa4vRuF5nkEpKrK6eTTRk4iVrhBxIJXjkPsuX/H2qYqm20ync
soPRInYamtjSCvXvMBMhVCVA0avBER27Iqp9vqNyk7YYmXzm+yvO0t7AX9oQogU/phF+GBvTp5Wq
j4pfgcXVVvNyaSA+ovNy8uTaRoROqc3KyJioMHBXtqIFkO2dPVSHBEbzmt4Rwp3sC92xzoTi0MDO
JheTqnzK7Wp9F0e4Dl1TM3lzGJSrQDWy5T2QJPQn2jip3ppa672yVDhehzrc9mLMr+WtTtJXritG
6b2rQWc+hN/EyVS+7GGcalemoUaGFGHZ9J+3QlYz2jtDp7hOSvUWDbPCzlga5B9cdmkBDquf7OJe
y9JOJ8ERGcmp0XgKuLg5Y9sbYhPrJXlJ5vpZwTc8XTQHp7IZI25LylFZ3vdA5ebHdVKAELhKT8Pb
Xwa1Y30RDAOsz9p19HaejnwkrU2eZNTE4A86rcIz/H9BTXWxxNp+XqN5GypW85jnxfz03fjnL3a2
P2NFVVtl6oyLCJsiYoU/mTPqZp7SXNemM6glw1ccEbuaGPmJgNW2wTpEH0Whb8dUHPTM2Ciy3Rix
FthWeKoHdmZVH/BWt86aorf+VYbET8aj37439jmaNC0gouInhU6hjQ3SMzGd67o9WzW1YriDWPj3
n8BfvQh0G2lhTYdW8bM7xUj7maZ3nM6JUNnI0wIr+aa0qt8WVP+OJH8xksS3dlNW/e8jyWtcff7y
f0AA/Zzh8tsX/tciByoJIZoOkAiBjIqA5w+LHO45/B9sTaAV/TCZFG/4CmxVJoQNIskFP/r/TibJ
71YJlmZ69I/McQwgf9zZSIRcmAekzvfA98XN++PqtEEF2RYO54sC3N9NGbmD00RGHKDeLoJEGM8T
JvVTrtQJFpb6mTmFslcn6ywqJklescY3nJcsHpyxKC/5oD4hHYUaDhMo3VSS9fcK/nXf0lQg0VSs
DYFtkwsb8FznI5yJWbuktDcvjl6czCk/kaK6JaU09PvWcHC1I33Px4EIgTb5yv4lORd8jl5j1eiI
S4C1qmKz2TEE2mZ1PVaOejG1TqeDm15I4buZjslblIxbUCh/7fI08wudrF6rss+WPm+nBCZ9HZVf
SeI+Tdp4DWeDxLlk2EiRnYZlvcgU6HPE32pTmuk4eVnqngqvWV8NVhv5qL1WlvncLN2mYrHkkYaj
vydwYZe0tokjD4NM1YXwoxSA573+nI35i6WCXSHF8Mqmnn2OdukLNBMyy7+mdUm/GPXpRs9JZNQL
+EHgorC6T+MjI4mrXc4m5BEz2re58zoxCthqsdxFEWjLgfjENWdnoUwoMhh7M29NDiIehDdnWCzi
5TrV8jnWCcyb85e2SV+YLJ/RsfPcMWUXSN7QJJOvVb9cZM7PatH7TePUjasgYlklUI+5Z29VCnw1
ouKDIukEJectisrByhWQ2MBMD13Vsa+TJfhGIpRx8TKAqHJZwcGIvJH2bq9VS/6C0qyXqVMvvZi2
pLIewaUUHo3osbawtY9Z/FUn4Q4/c3LKYPILfjg7u3Jgf37TnMjlaQ17yJ69STSko+P/7ngh/NMp
Yye5MpBLD9WyPrWyYfltzI8FT8p5KSevjNvep+V+gZjnBEybXnl2H0cYQ14at8k5a6xniKKf7Ea/
Z1yreSZ8sEX0u9UY2l0zj490rgQv1j0Xqr6LCn5GimpDWunH3h2G9WhWSxxgV1c8B9UI1iauhBmj
vtvwSHLrTn0qI+3V0UnsKyhV0EzmB4rrx6YdHuWcfy3UdPFUbFv+UMyPeohGKkt68DyicoLVVBgf
0RmzOOZz10rz7DjyGXs201ZpnGtDWpv+9nW8Tzee6b4n3XxOrHbZmVgzAfuhORFK/ZGhkMPEn+yy
lloQ7AGXXT5HoUfbZXiLQ/BCYy3joamMcc+e0N7Po6LcZ7j5gltq4X2p1AsdYT4eCmw5nlBy/bXX
uo/L2Jp3mp3VCLTnKqGJa+nfUt+hEvcBtk4voYVOhLJe5Ej5GbChfwqfihkBs7/KzrkJkjG8xSFc
rAzsMY0fdpdgjoH5gD/w635pAxI9YhTcqGQhAs1tdLArErJNqznnSnwpK8aeTEWfKoXKsUOfEIyD
8YJBr30tSxQfpZLGQY5KybbYRNSrY4IjKwYfHcWNzGP0EGC5/NdUvFZahbOtKYhphyJmzkLb6FbF
z23hFhiIBiSaVVNZ9kob+bY1bGfA9Vh+rGdLMc+DaKZ9OLZflak9SjM7fPfQ+YtCiOfHd4I9tGqo
cS3czaRFmcief9bjJinzvXTKqp0cb/q8oelJQZrPidEgvtPMX2z6fyo6vr2awwMNrKuKUvRnbTVy
/aE0oQTvIm51v9SyA/CDmCU1B/rfv6+fdFW3V8K4bVu8mCoc9M4/Pp0mi1yVlM57Bz/2xQk5DW/H
capNC5Wm21V7fqf+Vuu8zv8v+lL9xWf5Z20zr2nz5AeZ79z+/8fXjPTSie0uLMn+MuLA6MbHaubG
JjpoNym3vD/eL3GVx7bjAPz7t6vfdGLfaWl+e79oFFRk4gaO2tvn8Z0OiMnCtKaLXe7Qm+h+ijjm
ssDvvR0Xx7RKMwIG5tcJRuEmm0b4eSMda+uUutvegCImSSnlehwi1PSw/3aOQ65rygBC2NNxMjm+
bVPUXgZXq6nSU2m2m8IYr3MRPalGXPjmLM+DzZ5lJkxqaxhV/SGi5vZQby+/kJj+xSXEmhZ0NPgB
1RDfFF3fvVGRs6aqhCx3seg2slIvzHQuxa3r+vtP9Jv66OdPlG3rrbSyJZfST58oBGR75g+5Vh0U
tN08XxYtkYGacwiXpgOIy85OfaSRZzIuF6tXiweYzUyf1+hrM3Iu30oVMtGhtosZ+SajBQfcouKY
Z50hXmxz3Bt4qMi6Y03TzGJ+jgyxbFHoALdKluQ4qG13JcnyacZosmG9IQ99YhfBZPbA9srkK+NE
0y0zMlpbtn7bWUm/htX6ZONPWfuOh3et7+KFxVdcJl4EqA0P63xkA5x7YmC3szDaEIJ/m3nxx5Zu
k6hNaqy//yD/4oTR6TKQh0A3EKh7frwyoc1WjVT0crdOzFMpJ2ZONlBKpqtM+u7vX+vWGf38M4Pa
KflpwZ4yfu6cWrEkVi6Xcmdk41V2yQFM1i8OzG930k+vYZlId+Xt1z+77PF2ZhBz1XJXOSM5zMks
yG9dX28nPbECy7Ynii0Tcuco4jyFTsxwLj8oc/i+S9NPtsmiQRRjixkr1QmI5iEeO5xO9VKcNC36
upqTHmBmzna5TlJ8incGO+ra3SESCkDBvLOhy7lmR3qShI3oYdWaXGwmPb6upt5AX2P47TRiy3Lo
thhKvhoklLtNkp1GhH2ZES0ocNBOL9pE9UugdYmJ1BvV/lqVIg6kvh5/8TP5izuWn4XDfo9zGH20
+PECKEXdgxQqyp2W0yiMccGopqfVJ4iM90xAr5tQbpEJbJ8LMlm8sEOehrPqvk+5lsOsDJg7D5sp
XCeMVFrlD7H6PKW17tvgsIBMmeeQWGcPNfM5Zmvs4+pTvBrGMOG3y5Mqpte1o8e1krezTnXowLzz
WmLmwF/Dl+RjqiF0bvV82jr1dI0MZmVpy/UpEUG6nTlOAJxkylI0d7bCWJ+cuh1/EdLxFzcJz4zb
/9AB07399BlNUYNrcRqJa7JLnxJnZjXPtyMxb4d19IufiPanXA2ejjZPYY41xJf2n+7JRuqLfot1
2LWiKwPN7CrfDtMDTKCdo/HzgdYNpXGhQWKZADo2pQKM8hObqdUdqtBk7udg5ivGJnDMlbkPHAC3
XGzUDNodIMd7BsSdFzs3F31Z6b5eE4+Urtc5X46sf3kYc5lFevYSTrcqdWJaydgSxaafzpXwKFeD
kfydTc+P9Ft7ucoZgTradM+5uYcVQJRpPY2bOhzQsax9vJ8xl35rgpDHVP7UZ9WhHKbHhFmWz/Jm
8BDBMbVap8eWqBhyTRymUOOjyLRLoyQ42ajWNAtRepkt/u03jHsbEgZvF2Q9jBtNtl1wu4262ThD
z300o1sDgfqL+wlQQN5QLalhegK9gYy95m+zeX8mmJxbrGf35RjzK7wTfxr4gNM8OSU6PQup9Twy
cvmcxiMDXskgrCI4npmsMqaHtYDaCniL9qfPDzTF2yLkyZKgGkcDuD6ZU3/KNeNj3E3lIdOMMyhy
Xxftgvp0IjUIUzjgtgrRvXHOe/ksMKT+4nn8DYb803lIrYPQCUsZV9TPGS05ZuQGcW+x66zltezG
a6fy3BtpJGGopf6t/vrWale9QwyzQ6X37Z4v436zTAg1m5Qvw1zpZ32ZBg7pdPbY6hZ+3ajxhLDL
wJmHZZej1KZByyA4RjIJGrLeXxsld05168D4xuoe9Cv+5ZLv3Vst/SwUzpi0X55GnXJLbfXaM9Vk
8Oaoh+FpU1lHNIY8D2PogdDXKLPRLz32IydoK/pra9OSOiCA4a9dpYE/kUTVOUhgtbNaWY8YxR/T
ECVioRE3Z1TLq9kBomzr/mrRHeyyxDyPPERoModH+LiXWzXfW388X/+dsP1iwsaA63at/e8Ttj0T
i7JKuh8Mbb990e/TNduCF2UJynWQUbcpGv/e79M1R3uD8M7EUubQITEmRhL4h/JP8EcgfaBWmRTa
6k2v9/t8TTffOCaZWfYf07p/BCJnWPdzPYNKj5BmdIY3EJX1zXn0XbGbmAkCKa2LD3MDS9md6gqe
Q7qYx7qxEFPBtZA+/Zvzts4IgAFsYbACUkd82z6g5KrZtVoRIrnlyiXlxpJhkI/V7TGqqvMDfNZC
bjUS8JSHzEnb903Jztobaz0iaynErs3p343sogu7cfMQPYA7FOoKirsazDsnNS3WR1ML5UFbe+mW
6W2+kKNhD0YtnWNPnypyHLqwhtdnKzhp0sV6ZfM1+r3tREG0qjBx4jrvO2+xDXL6NKRcgmi6nnBY
pzBPE+0wjJrh2hHgsLE6jYUXq1JVZ3WmJW/rNF0e5ljtz20kiuuNMV0G1lwx4UjtOTLc0lAj9BRp
fc2NGiJzNDVojqplF02mcxB1mxxZbGxBRjJOiKuk2hgEEnmii3Ho9xPPBn82wmZDfo54nzPdhAbb
5m+p582A2MGP0bjU99z5jl+uun4ZSLDYj9Ui/VgTl9hc0cyXphUoC6jDuVbyi07pfdbL6WqobI2N
PCcgpZ6t+NUMRb2VVqV7aMSyo3ZLHkzMubnejkI+9jiJTix25XmKb1J0tnzDnToFjaiqc1i3xdd0
NJ3NmEk49AaKZ6Rm3VWYzqsRwijUQi3EuhgTtdzxC5kl7x04726LBtCrc+MwTnCCrMQp36Ztp191
iE9HHfP+JenU5qHO4k8EI8UvRmVOHLXzEfHX4jPPYmAiQsmurFYexmou3uZtVqApy7uzAMvAUyht
vdDJHto87SFWZIOXcMe+g+0XurIT83lJusKvGcMGmsF3qsyEdaljGD2utkUKMT58kAVpWaFlKdMU
Sm5da0c9btQDou7POX//Phpk/oBDBOACFHvnaoF+eLCFHBGZhSkC12hdz3Qg5DPX7Gwyda62qzKU
V1VwRVvm0N+JTMrjgkGkbnW5YTnenapZXz+gtDOSACl6fJAp46KaUWuDnGaUfkOy0JbVOJFjzXCE
OdYdQFKdRh58kNjNMqdTtlPPTmc2m6RVI6PnGvRndYEvE4KOx6/zpLBzgUp7taGcb0LoJCPcBsCx
sG+H9MJ49V7B3Ehaq+PThF7Z7uVBadevXW1Z+Amrp0WHqowb5GNhtfkmS0S/eEUijoZE3wXo+Zgv
n5UIBEml9XBIBvW9HBzwz4sT7qiflNNkO04QDnXkp6r8wGHY3Yu6mDcKulMvzyJjv4DTfpKmMnkz
Hm2qYKpz8HHcVsrBYinqhon4MFphEwxW0W7xCwlWy4e1T+76oifJtCcOADJ6GbKkl6YDcQufAmpJ
GtmpTphHpLMnWTZe7VDPH2rbiPZjysfM1FffgzqbH4o5X7dlnwm/ZiW2XbPZPMl2PCytPu3bBTSE
j8RvesD488TEWNkpzWKckYXGJTdY1clJhTiNk8XxGw3lCaORSS/uSNA8F639CTuGEZjm6jym7F2Z
35eZGxOLeVl0O7mHbvpSyho9VEPtsSbai1mPzPfiVu0/di1vWS3i2m/rXByjvETkIgwuaTXKvbGQ
ORvUOL8sHLtMUznv8qqtKs8ql4/rwKQS+1/oUWH0d8kyLx/BGsEEI+u8edu0YLJVJoxEOxX3FTh4
xx0dNr+XCOv8Xq9RHWzZX7NOJfAXP8GaVvs6G6FPJCVholVdOtc+tb7WFQrJiG3BZortHNmOrQHd
VUyEC1Cgiir0SJ4aZqQpg4Gctk5MhUQyIoRs0RebJW7wjbglgsGZaMscypzcLZhjDgWkMoAtldK8
ZkpaLdiZ00FlzIrs5T5rQTW5cAbsXTYgMbqbZWs+zDyw3+ptyC2STVx6aMFG47nTiEiPiQzryADX
jU89V3/iaQNOJI+AbEuC+6ita5MrNmt4iKqHSqj2oVlChYIyLaNd2PT7hXr6Ps6H/K2tpLrltqNi
beMs5MJ11in+UNssD0Yhi52WRPEL2y3VcQu7TQkVWHp5F0EmQr9FCo3prtMQ7kdiVBEwjePoYpWG
BsvR/rXMJMtvXYrp1I9dd8Fl1ai+ZS7IU7C01DB/jUGfXTmvw3s11JuXplWTDzyTCTyYiuEEqLi4
B0DlfFXneFixLIU6vppsfK9k+XouVGvPlBYheKGbn43SMXCb4IEd3MEYgdo6SAmMatwXnLYegXti
8fHi3gT8IZ8inVpsPw3jYtwh/so/K6magtodBNluZp1MD+yXzCeeI05QoyzeDJgIoHBZVh16wJ1j
lkPJPL9m6AYkh1EE0Torx8tsISuA9B4rFwbGXe0KiE4f0iXMznqO25CruJeWJ5xiJemkyT7Lvskw
M5Vv8y6nZ0vWMtwjCS8ArMfcrHXVN/crUa6hhyHPXlzRIdkNFuHAb4Li9MGYlulLaMfNR3z+44Zy
GgkJCcERaXTNohwwZo6X0uC8IVOxVV6lunT3S1uyMdAVu9sN1lK3O0uZ6o9OREaut6zhsK9ZoxEY
kqQN4iT8bu8bO5HStSu9v6YSfTtZiMSFm32d77nnEkQsQsVsu0g0NHznTqBbrfohdPpQBmWiZrOv
kZy1HYhuu4ZOjfFWXyyvRBRMxoQtQVDrMZJKQxvRcGfCulumvjlocW/6Zi2Jeh6HDno5F5yV16s3
k0oQNCoAczMVfWDEpSNdrasftKHr/Y4W7C5XRji4Fohef7bSet9Zkn6wyMv2Q9amN299NHQaDtqu
eiY8vi6DXqLtcHHlrl9MCqhTqKLv1oX5SUax886Ky+Klirpqo7OIyX2O+LBwlzFjTjLRiz2mWB/U
fWKp1slZpfVxZLgCo7wmUUFEBszIhVHCJ4skpmMfavqT05P6BWNOn5GetZgLykpUOzK6+G22Dpm9
S0EbXO0shBI3Y6t8GZ2RrO/SqD+if+kfDAdmupfOQv0wrBSQQUQgO9eS2g0uQSXaZ4ZbTRqEhRkp
7GzS8BnMcPkO3oHZbXR8g8ehG0g0SxWFtrDtMKRYerZPo+yirkPy3JTWOQKnU8UEZMNsDMDbI99e
eudB9jD4BijPfuQUCP0NgmLuzZza0NYia4tLEiyT0Y7yk2Ott/kQZrSnUi4WwvdiQr6pKbq2eBrR
1lsnj6JzBxspmDC97UWaAzeQRu+vhPZuBlUd7jQ09iY79C9xKobWSwbT+mKmiDvBEuESzMy+fRfh
+/lkYiTbjJWqMwbAoXcDvcvhFIs5A+ygZyQThIZaM0WLSO+KMpl+roGBkyF6+6VW4pyjRZ9OFcLs
9zn0nEckaPFWTQyF/iAc7lpU0+gcM9M+Zqz0vUilRiwmVmJroXQbyER4HRPGZrf9bfbcsXWBXRFO
6GzjxCDpoGaaG+A7WI+ZotWHCYPVHe8wvxPQgV7DNelZjvX9jonKuIkcvdw3eaT7Ilvf1yz1B08T
WgvCs7EuxDsjP1eTdv+t9fu3S/5Fl6zrlBt/1yU/finLL1335cv3bfLvX/VHm6y9MaG30nDLG1L5
Py0yoVsaXSm6FM1i7/Vdi0wfjPhENW3IrixrtJu66I8WWb7Bx4asia2jYevAM/6JOU5af1p8CUpA
osNUVjWqA1L4x+kytAIQVpNRkieZIRbeUomSNhnw2Mc90xeYwFzaeDHd9WKhNu4apnsdTi4rCq1d
UxArHxphVwTMALRzx+OR/YSaBWaiEr4QmR0y5FYPisicnwtIX42/AMcB0lJqe1GruTeA7QBTGaHz
DK3PA4nqe3jl0dYgSMMHQ9h4JN7E3rr2w3YZCQAgM0NCi3TmDklZQ+RnadNtpkv1LOvGfinbrthT
jSEcTszN0EEIVck19MY0IQe1xRxfLkkOz4SAWg4Kkucx75vVc0y9tBWjsh66MWciFgnT/IRPvcYR
VqCpcYs2ik5VuyB/THv7bmbieh0mJMwlac7joDknNdUbJPVR9BHAFqxHckJ2qzWMfpawkA5Ttd22
FuvNKQFxyFr9oaor5PywFDcmFBrai1EjoMEhpzFDeD1nF8XGPGihR3TRcdhBzoPGHbLGeNvS+gdT
I1WPeYJkljB3+6FbFcKkV+1AJrNyYFlQB5loAOZDFPO7VK1OjRlbcdDYCuLJiWWaltQyEJph3UVh
YWxlrRUb0WB3ZGOyUrDRx1mJErooXB7NuZhfl2wwg27CJhdaWfewZqRBTYuZb0iAmn2lnperJGXr
0xDOPJOWj+BLuq1W6+luGCOxhZsYPo3EzW7SNDQ/24mZLaxSRHqKjOI2VawZe8xzXwS4CkY/Qee9
68y2BccgEn9RNRFgJhWU9D3WJtq6T3ZbTl+jaXE2q1rOtteEBfkigBMeJNPR/OY1eheTofbOZofy
ApJIZfuIU+ykVNl4tBW0oRVmodhNHDJva2xrt5Yc89Sa2YdQNct7XRurE8ytd/GssOtgG93s7KHK
Huaq4QlKbOm9KFogdw0DB9RXkpY90ZTC2g3KkCybtssAAzqDJBFtHebpQOTKJi0FJjlYBPomlrXt
CY1inY5XFLuFcp/wVscgvloO+OlyMRQ+oXGjAFMX4bFnw4BjdS0uisKq2QBVHQ9lc2pN8VLl6NXv
GlTL8bHW8vdm0lrXojIQgtqasu+SQYZiC4gmzcgFcKbSeYXD2iA6C5f1fh3n7oKt1C5eWW2H650s
UWrY/fAOd4F+aXnSk72TZ9ajDDtmzS1hrbRsDsAdS9xK6C7Hxhib9bWeFXA9XrKM0a7GQdu+E/kk
KfgMNSsZTzHWqcDBdobdKVAmwYTcc1DyuRcj8ayhmbIiDyqoQB/WuJl6T62V6NwsVmG9R5UqGqT9
xqI9lJBOws9piPyF2Esia2hJYk0qrJkHMq4wGmUuajpMiA4k5Qy0842Ip9L0fLKUkEaXdGW1oiHA
L+JW9jBk/viNQRzSW8gTyTo3Fix47AyCCFeKijd3T/2pjm7ZQMUoe0t+XqTeZ1skUmO9YyVsYXxV
iPtxey0MnaA0Ml6SwO/WRG6kao96tDIswkjHcodaktDTSN7IbVmIJ0s42Hn8AnOqzrDeKat7y15E
ZSK+JoSoP2bk3qh+RQAQsPHZigKVlO77GRfMhpEF/6nmY+q2Bp8x+cjh8ghqXxxbk3EEuZ1tgwia
vD5EP7p5ojomGSpxuO+Z0vlGlmNiFINubRF6x9vSGu1thVXqUor8jvwzjZ5QM6q7OTbiYwj2nPje
XgIqkDah21ica1wD5UB6TGqKg221W0OhkOdeTTm/IjMJ2qjSlQ0eUPUtBXsamKJbNcacBpwFpSwR
xA3V1R4t5vxmM34w0lDQ2+jOkUEC+KSm1fxslhEr4n695YwMOXm1WENfm6X5xDOKSBM2QID4QqTb
Y0J2t1Ab9W20auEGfrf9zgCT/ECSfMjDoSQ3OrK6+6q3gVYqi3oYUQ2/UpgazDc0v7PQ+nF0hruC
f+o5s7TEh6Brfxi1Zq6YFYt6lxrNfLRwPJxY20JPaGaas2lJP8ZC1w4GwapnANgbUAkEawEoSr1e
j7X6xhGSAf3fekEIkcKxdrZdXtbvVswfeyzdZJqhod8aY2E0bqpNk7eSYeVNeUVQLgi31G9nYRN6
zBHv4KL3mbvRHvP6b+EWGa7QMBxHmCMvNBrE1KIVDWTqRFuTN7CpQYXkrjbJmKNxlc+63gDapKWu
X0ZmFifNWrUvI6LGjcE8IcA/r+3MrtHx4PF6wqkiv8Y6s4HQXYMf7vNzpk7NE8O85jS0fXsxDM25
o8otPULL0jsCQBNau3g8Z6Soeways5ut7CMtXnK3yDh+z0BcPYeh5vCPdCaVwC2bfLCJkqoKHZso
WIzeS7jzL0ZqzVtHmO0L0hKv6czMZ7jQP6AJmonpLmwTQ2HnPGTmTdWYZtWnqYvo3+ZCDbKlUvex
Gr1nB0gSekmEVV5agIqVRUdwy8jFVTXwpmWoBhOI8NMMRvuoKx1oOZ7+EFEVvEdMxSRrWa1/pwiM
bv7QRV3nSnjSjkKKSzfOpuM1CI281cEQS2KXQFxQ3PROrpqZGmGK3Pf2qtNVD+3Y+xUylBcxE783
S9LeXIuZA0+3NnMQfI7mEluMfFIbOipAcUYvj5251Mm/6Ivf0nJ/Ud9DTtT/tr4/fxlfPr98X9z/
/iW/F/cIxd+gBEDHDQTL0dCL/6fARzv3/dJLhXJnUe1LRAOW9l+Ko04gy21VBs8JxKGNMOufVPSa
+KmiV00Q6LyMQEyH5v1PzoS4l/NYkrt6ssLOeiLNlhm0DnSG5X3OzCRmJ+7PdXWgK2g0BtvNGJB7
0SGLsnMmNl0DBVsdxLNBDcSmPmc0gexWl57A9WH4A0SuJyb443OfFQBcIgA/zDPE7DmjTVhX3acM
V8wYXD3Bkdp10LvqQzmG4/3aOpSFtlLifczWFu1JE7bTJikkYISWnG4evePgYuXutyY4Ovw2cToT
rhtVyEe4SeeLXBbIUfFsT9GOIJh18OcsVT+lA3ZgN1+y7DOLveY+iTg6qXCL+Z79Dch6aL+8dwxo
SAHSGf/cvlpauW5WDZ3PtlsEf6qzYBC3ZHdsSbHRLPtIKTlpi2KZqfP4BhGNhStLlYq8Kv1B2HX1
4ED1hk2ZjfdNTo5tigrFn+ICqkTYVbcU0dbaYXAuGy+V1RrhH+7JP7eHDO+ebOe+PjHXetfXdY9r
zp9ClcneLtQM0OdFKCKexbZRZtHGahHZo3FNi5akwaxEYqpba1FC2FxGZS9/M//U35xASFLtssyC
BEFhPr/vKEnZSY1EIbqtbvL0sdlywpzLmpE0xuBGzHDcuoraAhg2QAyXxaZuRp6hxGl4H7IP2DAU
Zz+AZ7rXwXc2w2j1d0TujLRJDTFD1U7tJi08whPJQ58E1/F24ZDvTlyosW6UGYWsmxW4DIh4hgdW
q2dtKdJeb92268YJBQzArKnTnqMwRlD3YU7ypWw/91PTFwVOgnXNw38PvP+vA48pBPHef7f2Lz8j
vv/hxPv9a/4YZ8g36NFISJCq4Er4bqJh22/IlGOeoMOix2tzm5z8sfTX3lgG+jX0tYYG6JaxxX8m
GtYbiz+4fdnvWoF/cv6hI/zT0l/X+C7IH6dxtzlRf5xocILFyUqztg/1dfb1Js9fqCRJoBwSVSAi
p5Ea3aVbYEHimJi8LILnaMZtcVrNUM6o+7l5QjUZP1swb+5XwnU/OngCMMI6GQYbvqrw5ypkKFeu
5cfCAOjJoSzu2/9h78y2GzfSLvsq/QLwQmDGLWdSEiVRSg2+wZJTTsxjYAjg6f8dTLsrnfW33XVf
N1XLVU4lBQKBbzhnnxRlqaaW23fAeGBN5lmJX1yGyOxTL3jyu7y4dGoY783xo6w7hoBsyl+YTnTv
dZ6S57GMBWVfbjbqA9BOqVapNDheDZtabqPoyRQYUj/Ot43X5r8ljCWZXnQlncRsdRHZenNK1mur
GGkW4XCnU8lthqXEAyDqI/BoW9TU6uvOhiNJSHdm79sQIhzumii5tTMq/i0T+JSSqCo8Gz5LXn9t
ZNO81xSv50HO5nqwC3kTh3L6CjygegcViDKb7cx8g5O9fZybLP6weIhXaWbVK9iZOybuSIdYBRBb
F0znxVX1g2vPNWnjgWrBmpWTvy84lM+BXapHp7CXHa+AzYzK3PengQOHvfdYDXBQnXk/Wan/IFoZ
kuxjl1+VLAT7JfTaHmrMY8Tb58mm9d+kUmKsmWb7EC20wjgOgAC4PQ10Ni/DTaCmNDouUrQnnTVA
BGDswjNL3da/DczSqpA4zsWLXTbDE707q6FBTKj38lHg5sijt55px7GZYMlXVWjcTguRkyBX0fYt
s7Oe8HrQNInhtcjnpl27YdndTlHX3jDTGL+F8HJojebeyDeyAFowOlWxbeDEZJtqCnHfU0No85fq
xArUf/7RXjMZ4cm7+zgt8Ypa2SR/zUDQFespattmlbd2/FAFYSUOaLjSS9Lk9qtFyfgYLi5/m236
3ZMgGXNHL+ncCCtj60nHlRzY7ROkOBNWavVje+CtPV7ipCzWXpmpd6OKu5NtluHvUzf53c4zIXsQ
GDEFKSOoNrygZFmmNXn3tfFG6pD3kDioAMkcjYxqFcol/+o0tR2iwiB9NzaXchNCHqYmBmHH95h/
YfmcPPgqk3dSzMnJh5sYbkU9AT2KKgfAzByXG27X+jmwYfrHXV+T59ry/4s6du54jw31Fv9sc85w
YKaSRSFPOYW8yCjVC3J/HC4PHZNJaDLNHP9VVyLGEqTCcc48KCuhMguio0xVwbuV4IUJBmVsEI2L
GV3mabTnE21vdmgn70EEmNmYaixr22bbPMO2fVKQIsetVEPxTtc/r0QRsQ7yB2Bc67yxagA30n0a
BncgmSIV/bpn7ELabmqeHfQCtz2kq72D2hFvhcTMlM+YiqMx3wY2iJyO5+USSfBJqxR+2Bd13b+j
vDCzBz8lNzrcOA3qhCdnkWBBC1QZlXtmqGQcpqF7cdgJPhpkRuR4s1n5o58/jXHl3dVaDlBqYUCh
JQLNUM6PyC4sgMtMPGstJQhmWTwywoVY9IfQIN1FdlhsffjgGwbVq1ILE0SbnFGoInBCsmCiXUB9
iTOdn2Qb7X7Q8oYQnYOnBQ8uyocsQ5XTAjiEgS35MVoeoYUSCZC5Iwrmei20jIIhuLxPUVaEWmIx
LTamPi27yGjpwV9wWs+D+VppcUakZRr5/NnJ8YbxQLGOeqwbV0WHCHNzZ8rki7rKPdB94DpCAIIS
hChinE2pdTG1SCRCLcIe+96bsuyhR0eCoxwewXzja4FJadZPY2qXzHH8fj1pJYo55ePGuspTKCSD
A8FJ5NFo9crwXciCpKVNhTx1trzptdplDoNxb2kFjJAz3B7H8tl/h2RwdbGPMLOemuUd1768C9Xk
7HC/rSxuoxtP62zMuLNW5lV7o9p6b7iVoRG/3E242s/4oZDrkCxCXp3W8LTzTJAVKA7KtLQvHnOt
9vHC7tOvdeRHGosbpkHt1pD41dcN6W36mG2pcANuv2efgKsNGPt6Q9lvEVaE0ij24vlcaPXRPIru
CzE5w9pwwdNYYfrodkbLI8G0HoqmRBqClgmGUfk0FlH06Gqlk6M1Ty5zNKrt8SZkmbrJtTKqUNFH
orVSllZNWVo/lWollac1VYNWV/W2d5Jab6XIa1uRs/Tqai0WRSrLtkxFa8w9xIHk/teJXeklgLep
x63zDpQ7sV+TX3zz8BadYVJKrf5idIUQrNOaMM4Y4zbrU4RiLd3RxQUCvWGOl9/gM7PXrtaWsW5I
vjpXwVlYS7n28+HCTVicQ7JkHjJyg1ae1qqlWrUmhPngO9LZaP3WsdTatoJVzsYg0eXencSvLhY9
wE9G/lRqVZyr9XE97IudvIrmOA61gG40mVI4frWbrwI71/YYpaO5M9CqnVw5zcTMp+ro9bwiVb54
R6PA9PNdn/zfxd8/DAYEXHoqy7+Rx9bTT0Xy9Q/8USSH5i+sTf5958diz7FgUFhMAHxGiUwL/qyQ
bS2LFcQ+o5nVBfK/KmSHTaGna242guAt9Z/6D3JZGU38tUKGFoyB0Pao3kMTgaytJwg/yGLnsu/H
yk+Dk9mW6sbIJK1nbuUXZbv5Z1mNy5EEZgQpkFcQp+RXncpVsXIVr0S+NB5Y6CNpoe8fHxh/Ry/5
wuN902r1S9KDVjzWV3lKVHH+r9urVkYwDWd7zkjC7afHgQkFEJC5LKITIo/icxxR3YztELwkJKmj
BrrKcvqrRKfSah3EJ0fMxelx1Eqe7Crq8a4Cn0prfTDzF79XyH9iPILnLFTja4/59YKCCZnQMDbR
t15rh7BO3hEIhe4PVV32vmiNkQND/lXFbBOtWSbfDNwMxNLFrnYPKP+hgWhIyT/bkic9VneL3+H+
YaUwf/NLw3isqww4lD+W8Xk0rOjoXUVQMfIiNMe17dwSNpFna5MDAwHOBD9qwfl+KAgY3RJ6lbyL
mbSWtR2UwV5qIfMK9W7xNIskuadiYD8x1MwOpiLek2cfnDBujXuTDBp7s5Sl90TEz5Lulyop/NUM
JVgx1cGgpuPGNEvUqcPPWZgAOgkr8MFJ4uu/4T3AtD/K29MQ5dkWmA2+KOSwRNe3KrzRUOKrVBqy
ctgEZ4d6nRf/6A+X0S/bQwyv4JCTREsXEgUI/VPYwnj3vOaJSUiPoTpAGGUpLk5YFKzNmqq4F6x4
TeKqluwewD1RhMgzxrdiID3RG5w+QE1cY+dOllkp3udsQqHNRv0mJhh+yz6zu4c7x3ZNpSiQANIB
CZsUHEpI8v2pz0pthU1U/BD0zTfJTxkOZr+06cYI7PrbFLPgWLFHY1CTOkv/tWIawsIU9tVLNKiM
tXPVbsHWZ/YRpuv40WBSffCmDq0L8ppdaNidT8vR2jtRhzReKhXTPT7BOHtpzZz1z+NisNoskEij
eN37Ykwv0+wnD/AtZ1F88u3Cy14nYNu5tjCxgUzdQo8nwPPMEKWMzrGEf1iKGl6N049QiiZY7bOw
vsQBf0ck201WLE+OVPF2qtAWrHsh8DxFlWh2Ro3wCImvtx5xLJ9Q5OU7WeYlj7fdrcmxALaQk/ZV
oT1xQtzZkszidcuSapclLJ8NvyeRgH0afhmbgLJc3Fg4Tu5qk72Pqp0LGJRDMZnu7dI4mNTNDqmi
WWlXO6P91aAUaL/RmaNNFXTcgU7VmmcDcbe3kXKw16gWga5lS39iWwrfAi37EZ30dDvYC8A8gK77
1kXHyTp2aW882Q4nKxvKyywqB8dO7bl7toI96bWsnRMezLzOvhHm/oU4mJVXBPln0NXOhiy6BBp3
Jp+NwSrO4M/9tayQ3qSY9Z46J+fUCgBw0ZegBzU9tLPQupJVNsXBGnUjNK0hf4C69hI6XbGOFx5s
o7YPWR9fPMCD2xI4+DpqQdJlqTm6K/pPePuLBysw9/TVrqdn4iqSjYlI+OjXzrJl3wHc0cqsi9do
wVqx5JAxOvcIHLTceiCQiQp15HDnUqduW5WBrQMc9WoXjvPmsx3dJDk1vWoSeqOh95+ZsQw3zeQV
ikNKcqZQpiBhTN3I+GouCrt8ksfLPdsGrlwVZw/LyNmYw6861MgFWEyHROMJI1TbWLKfiqxlWPcV
AWkTaRZryFvtuSRdbO93pdY0WR+mR08DQXHcKXYzoNrafgsG1MTyzkV5nGigt9GCThvGX8HVtmzc
z4x6w/Brms68RALkFi1fQq/WcOir2xRZ8H0mAzhSJpkKY5UvNCKWuTUDUO2Z4w8szoPyjW4keEiI
tYJrztf/loFEttwBQmKuqnsxDsgCith8xmlafJOz07/7Inae/FZVjy2yku2M6HtXNAi+xqUPjqi0
JUIDJhuoBKyCQzdJh6fUsUG3JtL+sCW3NAux6RZhanUXkLl5UIYr7qV02R/3zDNkOc1P+Ja9YFUa
Ij33Y0hlTrN2K11IQ2biZqhNZA7MLODILJCdhDI7pOD3wccOfoDlMiC6kDN/Y2fEHIB3T5aTWTTJ
rmRkBFGoiL4kgPES8j1c+SvlX4qd0BjTWwuRzkFaLLxRy6rfCH9GVGA3y7M92qgAo8zvVth6ELX4
rfwCHdO6XVCa3aIEZDRfeCZLV7dNLng0xRNgZ2u31FmzmRm0QgeZ++S1aRv5YC/4rRJZMzTjYGoP
vNHVR5IDY7QThwwmYnQU6nMbsJrlLOuMu/Lkdv1jPxBQRn9ui75/M1tPF7czLUxuvpHcXOD5VUyy
X1mWRhVNS+0NvIlyEwDiUicg9SqgmttBQKqd7VGV28ZUy2fQj942ymfaYAIv/FWCv52kxW7CdJ/M
w34yy+cJadE+zdmAc5NGR77Kgl10VTzaepLkVv5piI1m03rdH4Fs/62P/6E+thz2YH9XH98n6V+Q
8X/8gT+HyOYvzIFD4BKws648pf+7NgtISWNBRvmsdW7fN2p/1sjiFwiG+G5swYZLT3j/NUUOfoH7
ZhKfxtSXP46Q7T+okQWT6r844X2cxAGRNmDuqTCv4+ofS+RoMuIxqVz3OCoTJpKVLTnhGk10chFU
r+3Zla8h+VM7+rFlJ5j2naD/Ne+hNNUXF4vJu+Nl8hWVlnyNlWltf7iS/wspQ4+wf/SM8uksjlw8
Xa5lg53/ye4cDkEXiSl0jtno1B9g7dVDixLktnIV6QoEeMxYsU0dmVKTDfH3f7f984LRCTQZhCG+
65k+5BP7pwE7K5qi8Ya0PTJyeSvbyIYWNaQh3Miu1sps5GT4C1ix27Pn3ygnTL+IrEt/VUu1MFOX
7QjhdbZPMXq2be4Nxb4vOvDrXVt7jz5ZwoDCQW0eo6nsCUCC3e2YDREXHXbyTJWhWDujLO8Tayaz
mzJLrM2gpSKcWIxuIACV8wqlktEyK0eRNaJGeccDkmNkQbe2yKC+8SWv5a4uhktSyWqH5aziNd/b
Qb6LiQxO1qRLZms7dcxXo+uMbYDkacAODElraRHr+F5TnTuHOsxIDCqErrbHw2yUESPzBdwlYkXk
fP404j6BIrJuEhDXpaXmtyrTmdKGDMWtOwEGJe2ofw0meiowWpRXKBAShWEC4uQhAMmJ54TtgYJg
DzOVFRkli9VewsHIHomWTsUG4y20/9r0NnXFxGYTJCrcToPdpbvRVngDUh6li4qCmJK6bT0SS5yk
fxbMfbfIl6YB2DFi6w0qxP6iUmDPa0a7wDZStHK7UuQRTOOoz22k214jDBjTi31TqQ4bB4xOPOEI
+7Xhf3H4WjEJHdzRsgxUQV63mlz3DYZAsE1cr3rIq07tUGNYHWaMZFk5XZ8B4jdx1ph403ZdPyG9
waq4BxNJbHhiQVsx0x0opJH0HBEeaavLy0J8Pcns9YC/m6HwJmB88pH4JIEuuCu3YdH0hzkl8GvX
WwR0rYh4mQGXjeTGryEDyj2CJHGDIE6diOAjTBz5OLTzZMII5LvJ77idxntRCwXstfLL3y3fIW/d
wm+xalGlonMTMRD/eVxcm9dj52Ubnr0ngsgz+zzk6eAi8EFfPz2JriQWAYRsVY+kHURtjDCfah2W
ep9/Vhn5YMGq77K9ZdbTZ56PpQBvn5QIw0k6GM07+oEu/SA8omgOYTU6FmUIeIxlWOxjYdrZ+Obh
dwpvZ9eqPxbG+ANuwUER18Dolw4H9mwBpqaHuAvzhOliP3SVsa2jYL4bqaznNWZz4sgGdK/p0wyW
FWD62GIZNKKK2Kq6Yrm06YYkbn51wokiNGcnzlB/dqtuHU85MTkIF3kV9NVtl0wpr1jTrj9k7dtH
0c0Ft7pCYDeT6H0RPodmrBJ+/3xJq/tsGYDZDTV5ZwbWl4hdML/bnEAH76JF4M50ZUTe4+hIOnkP
bT6NE59exWyW21oth5Rh6buMXBKkR5RzJACOWAQhYtgB7c2gDNAfavjNzLrBvMMZ4JpnUEYkszZE
An50sghRThnFsrse5SG/ebLGg2VtYSdwjuZGP56ZDS8vRFUZab3OJ5u8sL2KrKhYNrwJxPxBz9Kx
Twi+rxXy77uGAp0gm4da0D68YSMs2Ekg1qw+hrlHvEnQpLypaRrOLZJroonrsTZ200CZtYJQ3exb
StP7uUpGBfg/xXwkMQQ/Dmls3Tu06N2KAMDinkQ6JhZV7NXuJpjH8ahqmriVOYKKuy2Nzkebyyfg
3i2x31VglZGjYYvLVrjEomFTyc7/1RirCf8FtvxwXcRLJTZ14JHoMCQMC1ZJ60/vtQBfD/yLGQjo
k3oVBaaOxFTWNocC/JtECmUrWtUxDDN3L/qQ6Y5H2tPGAHhE55MELfuiANwFA4YQuxzrWGDKZn6H
CDvCSgcG9TYppg6axKAw8ySD+9UdK8hioy0SZIb5lmWisaxhNahbp0CJESVjcjtAssXz1kKlV2T2
uduAdRmCraI/hsgI/BU3kPEMl5tTgNXBvHHClhBl0Za+tfZcKQNoHBZ7u7nHULivJnvm9Bu9rNtw
jqOAiF2HhocDX5a2fL2+R/9bOP5T4YjGRPxQcvxbjO6ZTM3k/6w/eP+mf9UhUOvoP/pHCem7v9Ao
aIQA7grr+yz1D/oAJaQN9NMxNQOW4k2XKH+UkFgroBtR1TFNJTASFf+/Skj7F/5VtANISr9DPv+T
EtI3f64hqV0tm6LU1Q4PCJ8/jVl9NvHs4mj9VK9TmNlCJf5m4QU4bayxo/nux8asV1B4Eu+I1DXm
IbWqMMDaLFn6WRPTiR0ahjLf1i6U34NR1GLqVg14EwqFxJafZeoGMO4T54gnUJxrF9RW76DfRRCQ
te/UafZxTAV6QnC9RGPnZMysSmaIt2ESIcuSVKqkMJBbTceKTnmqRHArEsvBRzGKcwnHjIAOjhhP
PylBs7cKn4Q+mRv6j9hRiZI5S+cHq+3RbtrQcoAsmJydvQzUJVYu+ulUkBiG//0Y5SWnPAgtv7uP
MQnXp5okhODkgWj8lAHaaOy/PGzYjg3kmRoG1jhEkc6F4szOBx0n3jCW8VaWFXcHHC3iGfuM++Fb
0MXq2hgOZBfYXxZ0BQ+VXRMQaJs1gv5SinNsQTtZNdhWXjJPszrbNoX57oeZxAaMK+yTEpUrwLTU
ek6JOXnnfY3OW9kd/5qjI8XR0bsfM+9+ANsxH8AVE592KvjbTBQa0EzYQSOQQHq6Qr/Gb+3k/J0B
tdN7kZn87mHh4gUYJtM+e5iGbyrsGGc7N7LbYIzgCUypusuidDzadZgfq5ShIHxzfT1hR5JXVKrS
8Dbc1/wv37/QwozzjvVeFL5Yg/6Gx3lQD3ylUr4xYiWeaWoiAo5VbmXlxgSInz4a4B1xtM8ZP6UZ
E/4zkAyl4CkMXJcpM/iM6GfItppmx3DXvuHHCHh7kHWHJi8T87XzpGPvinIx6hXyrW9JNHAlzLEK
X+ZiurB+dXe8vjxnXURp9LJYMoMwwNhxBU4dtpQorefK4QbE7KzvWmQGO5TdZGaCXucnLVheqLKZ
FBGWpG+i3kT8l3gT/+z3I3eD1bEnx2LT+zbwbdc+QhtBsV+QrNQy6ZTcfIYF0SACR9MAg2r6T4TT
WiHfN+KcoFuY2LoqvuC60YBwgBpE4uYQkOZTlYXktufMrcvtyC3qrQSP5W3dsLY5+BlyHyMbLbJd
JpvPneKKXFYlA+CLbcZVRLpuyR0TYTr9VEqL8gmr5rsb9X0yI2t8H/RXFNi9fSyRA7yzAOeH9a1J
5qFrhVsfNB1WJyQQDUks7/Dmo5frLZwaPtc3l/WNjos4Z/omjbxRwT0auCSThXJRxTwK5WKhVUyy
Kt9ZnhO+YLvhwvV1Y0NsZ1TaEQpj1jdFpTNNr4/EUGBE8NKZizcnoHpQ9dnHFJ/7O7sOsKtugy3B
Y+zz7OApfcEXjQOhoZ+qV3hSMGFhbCqoVWYIJlaQ7gtg7+NqSkt+HTN1jqlUfKGtCRaF887kBoNo
B3A3H7k+Ed6M5xH08X6Gz0t2hmXaRz+pQwgDRXi74FpqVn068xPqRiAywMjeAVL3yf98yNoRSY/R
yZnzlO3Ihjmaf/Dcjo1/kYW3KPQN3DNEOjPFzvl9bWCl026RxMqinc94wqyu5AMhyFaX0qqnhAgz
1dzFGWEgKd6Yvc064pKHHM90kUa4LUXBz3E8Ml6o2YNN1nNkmGYknmG1k+A2l466NNzoxK0yNHvP
zaiFC4apjUGf9ezb3POETZPNECT0TU+SNDznoAaOSCIQw1uV59xRMNX5ouiGxHNExmpzimvfVVu7
KovkVJL8sc9Mtj6Dgw10PU58S0UaOR+SnJdui/WDeyoKHG7w2Vv4Wql23Q9zgrRPfpIQzy0EO9zJ
8zRvMK3iHkDdwP0iZI/EAgD9+xSOPBGl14pzWofiuaQX7DZZCVZ2O4b6zvFFUc8n/E78eCuO5Gec
E3aTJi53d8hfYet7r0tdkd2AgusOg/DNFvAl97zDpJ0gmZ7feW21+v4fwAWeh3QMX3APIKa3TX3s
jZNo+8eRrBqFZUNyvnUSzX2R2Pp+DGcZrJs2CF8I3uOL/H6kscpKAUj4E7eSGwXdcMwCSR4THeDU
kTBviAeHhd62KKD2MLrg8uKX2l2fuHIMnJep6hWoxdbtkt31ZK3rRJAERh37IvBcVC8T2Of81WUA
mq4LR59SBAykexpr9yMs4BpnQ1s+igQANNyCT1zVoBoaWo1V0GJiW81RzAkcEuJ5nhaXg6ygftAs
iKARiPFokZJ7a07mA8cPKGrAPjgNcHTUVQ0QuV7Cm7KSCG0sP1IxlyQNi8clK37PzLTwg3XRGxir
y7w7kMFa8hVVrB5X1NactTyT3SbhiKnhR1qMqjF/eJ91Vb7UsehOKLQHOvuZXBjqEJuS3AmONW5/
hCXIWp4Z5jc3vGOCB8G4IeLZHe1d19pMnYTozy7d340cilhLApMvqd+Smj1X0a8t2yXDqltkw6G7
7gipNf2MZwDBkCiN6dD381EmQ3NDnHlXRg9m4tTrMOzJrB92TSPbncGG/KGBSpOV/iVCZW++YjzE
F8b2o/SioxB1yama8YQ7ngeGFQ07GJGm3FietVRrX/ZY6rzWyWAb4rMTV8tdqt13QLZ1fCCqs5XP
OI/OcTq5bMXyteFPM11L1STzbvbmwj+E3Ja0viCNEQb5SXjT285yH6jeP8ks5DWXqhaZt7YKlpgG
GVXXd4b2EabaUehrb2EhHIqSJKhBvWdYD5F7omjJ/eGmUzT9vh1jUpSGqz4Kp86+4Hr74mR+W9wW
KKQe2zyB6Nij2WEYRSpNMNojmw+8kIl2RUoinVfkaVm0z3jwA1ySuxn+w8EcmbvN2luJ7gmbpeNg
y0Kcn90FhLrPd1wv7zPrg2q3DFPEezw1t3E6faGpayDjYOfyo+nXEQW/qx2eeI3mS+LO1UYUrbWz
c7pNq3eJrTJxMnph5W1x5KivtNPPBlQE/EZomoI0WR7LZXaBZgwlgzfD2Ufh6N825Elv41Y+t3q2
tequRlVZtvVdv0QcUXlJfTJh0YypG05DSYCRBbni4KLGOea4K29reyHP1gVhNWqHrPJqAgzbNtga
IfjzjBNrxR2SPyCy2wChPxlLLu55CcyUfGNFqJfhHQvtyo3R/NgVwFXyFrt9oN8QYG1AD5EZBBiV
L0yms8HcQbGPbbrwbslcevPS2vRVZV7yLgtu67nov9AhG2zytHnYuBqJJ2rX3/qrvTiiPz31qmr3
WdrXb2RWsbMhUAlTMpl7+TNyXtRkk22wGsa1x5vX3+SBs2MuOu+yOi+PE1LrDxCgb8poUQsJvyjX
Y9fJneFz26xmn2Ei0rBhb2r/tKud1Bz+MSFuyAiiOMFnXbmfjXZeW72Y0Nvhxua0Esc56+yPiKlG
C6hdqjcq4i3VdUclqF3ds/Z39y1O76jlROHk1/vcGq2DkVo+VgDc4WWCE1Rqx7g7FWK6JS7OF6vG
HjJmhdILOq5d75qXccoLPKQuKZbU4mSIZ5c0EoqcYWL7ioO/yDH+5PCPd0Ae2s3CPm4TMbJoiGiK
FvJzYpsgFy8xOJi6lJFpPkwvRi4x480wwUgLGgSB0TAFuyxpt77X1Xep5LlI7X56aXC8HBccVmg5
5nyHx3zZAkflHzM/3XmYQr5MsYIoKmySxYxT6urCj4O0TMOvIRqAWyQj52Ts5avBEPQGGBKMz4rQ
Q6qBJ7Ax5ls44V8GSx9G/SlnSJ2+SpbA5pGY5LA/Ga1Y9PDRzsKdHdpDO20zoQfKMY0b3gtGKVSz
jIdWivTA4D1qCw71KMsmEtgNCNxhBB2lW7DjZxmRAmurcAxzFUvDnNjjuuZgvwdJyVvXGsDerYOU
zKOdP0VuedOywW93eU3JtTHdsmf93Vlht3UHatCkY4NMJSspRLzR4d2Utk0xn0yxqMtsTYLExbBY
ly0m2CQ0qM9+6Pj/PxYctM4ujb3eGaGUcv5Nw59EGHUZhx0i5CPdpqxrW70uzjLIN/SOC0g5hHMd
I2+3IG96ynn5/v0HuK5Qflyx8AkC4oL5L9ZQfArUWD8ugKYEUu7C/PjgKjLtVlEl43QzhCKyzsKQ
LJZ79Kb71E6TmMyFaCGFDn3hOa568RyYgzg7tfZ9//2n+nnvw6cJsbq6JmW75/g/Z4awHo3IhnLi
Q8W8dg9Yig2EIt07pCIjAqNnUVzCg10ojowxbt7//m+/wux/uib89WzfAtJ1uDg/oairGdUj6jCu
yVzQCmWinRsdHBeUGV8IpGyDKnoK7GfyJY2j0OV3BZs1uxmdtmF0SYRcTpxu3sfJodcddNPGVfaN
CS49TGVz0P7DB7Z+2pOFQmvwXN9mXWb64ufrNZKkagA0Kg5VNMI6gg5GuFviEY2ARxrn/LpqwAV4
SrYfmNDmC3IYdUE1wASgVt2lxLf1D59Iz3z+eglhzGv/FExvG7KH/sQ/SO8MtzWWgbrhQKgJZaNn
eOrSM5J6kYx45CowdPs7WZb8dICGHJuR/qKa6q7AEcwreS1lo3swruzff7Cr5u/nD+Y5buh5gfBM
bUL8ywfzR7Ppyq5NDo0XU6HG4J9hnYUTDjZgyim6iKcmKQLnOJPayDzBrgnLYyMxXgaH5EbG9FP4
YqKihutzrYsFZoi9kdJExQ7EuV0ak8NRRLWu4fWsh6Aynmx2ZkxLch9bzB0ipf7ze1OalpO6DIue
AlRzoy5sSjC5jNmiHnQd94G/gHuLXV6OSs1v6ID+/nJYP5uIQg018R2PfTIjRODbf70ciTBa4AW+
sbcTyALMrVHXnQLczdwzik/Pwc/axQpG46myFoYnqkz4WHM6LE8q9LhasS3oTtwFWHyGA4/j1bH4
T+UXSPuv4yHbInZgNXUE89yyQY3TQ60BeOvUb0bwnmPbHZa55G93Sb8kJCCfgUAFNASf11/2v5Po
f5hEMyDWNP3/t8T3Bkfd8DWff3T//vGH/pQxaEFCSBZUqFW5FhPgPyfQ4S9sJB1Hp4MQQXkl+Pw5
gQ5/4Y0WCnKA2N1bwvzBCuwB1CV5I3QFcFxT/6n/RMSg31E/PtMwylEaB+7VCUxM/E/nNYdQ0gVL
FJ9GweQBab7wHycBGsemxd2nrR+eRsyzxqSOTesQ/pfVQXih3OgPoE3Hvd2Kdo+Zg0CjHy7j//J6
Z2z1bx+NX84lqo3mC8LRzy94Bb7DzS3c+v5IxOR9GObmfbB4WG4IoIfawX76Kb2SPFJSXvoY+5DR
jCSFolCMPvG3ikcp3AAQSEN/5L8uNIJnWIuwQpxEivcygRLXgesFJ4L6zaDrcjVlBBeORo44Xm8E
hwke+8b5TiQR3/kk9RVWkmhuSf2dYRKyZQOtqdEmSJ9wf+AjC0+MFcQWv122VV343H4no4S8+x4W
4Q1fwpoX49S1rLzCgtBmZr5Z+1s5l+bFieyao8xhrrdOE6wQDIixXuCxtZLi1Nt1ke+IKS9gGg02
gY2t3KBrmsCIRS8qio09ipPu1MaZ2A+0b19TM+nuwxJkMYqTG1IKTw1pxM9+lSqSBdW89+XQE32a
jCdljMYm9RdMdwWmrXMLx/62ipOdkZJijBdM1BfDCd/ZLLOvTMme3ix5kbxZBEj6K3NwpzsDk9cj
HDogqH4yYxpPR3XLQvbJHGI2kvMAmmYJK7I3J1AHuyA3nN86SQxs2CSSKpaIbCbkoJkuJglFlzGt
7HUZBeWDOy4+0dRAJPM7dITS/pLFoNyUMNJ7Cr4tylJr1zJceZ5NU62qBAqaQmuyZ0pb7Rq/T/K1
6Lxhzczf2y6Q7g7KjpotAZLGitaQ7GWzqY8If2l12th75Kq3N8S1dztc2+YpFnZ44q0QnBJhooeI
KrN4a3ohn2sfpWmLuITA+sFA30xRfLYrS93ao+l/EhLm7SDvtVvMjoSMA/xfF2Qwba207r0V193Z
LdTJQCjoHT9ybnuIU51a92BxVqyDpovpkyNIjuF4404SwI6ThnjBkmJL0jNxFxPR6EvV25ekLzvs
nAuv5w420qboSj/aTWgCQbbTkL25/JC1oQqDHW04bAlhFR9EhqE9yeb5dwsX/F0LCHUTKNUdHIYp
07pHMvxOp7YAGsa9dLSu68/6ugpdrmvR8boiZXnPutS6rk6Rf7JGNfVGtbguV6l8jWdXISZgf623
r3oPGzYuXFjFdTyO10Utc9PkNkaUesPYn6vHvH9ByqPF52OyK2amUdCGIucrMMCJ1k1vhJepqW7D
gkTaVYP05s7Vu2O2IySKXxfK4XW5HDOEG/eIXFk6o1qeHv0KPN/ez2vvmPfdlzCZlt/8cVHbaJLO
MdRbbBToLLQZB9ZnTsLpfbwuvJvr8ru8LsLz61I8JhV7RjvErryK/HDYuNcVen1dp2MPdY7qumSH
rMIIRFyX7/N1EY+gYDzW1/U8ylBW9Zne2rvXBf6od/k4P6dHrxsFas7rsn+uZHHv8GD8D3tn0hy5
cUXr//L2cGBKZGLxNgXUSBbHJtnkBkF2k5jnGb/+faAkR3fLlkJvbS8UdsgsVKGyEnnvPec7uFzp
DWMeWIUBTbuKBKpVL+CwHUDOp5AHgpzlj0FX1Hdxb3XldspM6JSrKVKrV3+ktLBKEshWfpEl2WC+
0ce2j86kvnRYoyRIr1ZLNCzNeTSj6AYlT/pQrZZM9DQG6lSgU3nF5J3tmc1XtGn6LQkh2SCeX92d
qOGdGxohmfYV4Dn+T3ot7p3J8T+m5b86RMOqIefIXo2jVKj1ac6NESFWhF14NZgaq9UUrbK/aA7N
+XA1ouqfnlTkKvZF5A4JlerQ3AurxL1KmFZ0awjTfCqHPL6T85Qbh7ZpwxtCOitQ63OXEssjo/al
nHVUOjY0WbFvVttssBpoIwJeDKrlaTh3Kh9wcxsjwQYzoi/mokhfr7VpteOKARIwptFu+GB/x90K
Hm9XS7LAHc3lEqGrA8ZibyZQ0UqOTWpO23rEBszeMB2T1RoMjdbgHyw69nl+5CmmuM1Mfx1b4EIu
PXni+IuBB8lL49N1LGcGBRu9xYyM6w8B64DQ+KJT9DHXr+2gqegi1xsNnb3FhxwMuW0j51ti4Z8b
lU2yVD1Zj9hKq2NSSXnjQhniqvk3euu0A12RWte0JC8h9LDliOwynFWAdbo8urThNo7QJg9Fs+Yr
HcJPVdnJ1SxKubdLreIPlsm8ZhzLdzquDm46BDrJErRXqfmwcTb8I1a69gLmob5tTGu6sEVtZ8gP
Ixziwh2+DatrPLWE9BvIuxyqG/WWre5yVqmwPBigmM5pcmJARwAUXQLPQATF47S5sNTqZxdWhHHd
aBdpb/tZgxGPz9W1dnODMMcHFqw/OknXFdt6dcYDnMckP38a5kN7Nc8nn0b67tNUryI5vjL6Xh2v
n7b7fnXgx6sXnyMcXxf57nYyXGu6nd7NunOfToHYJ59mfsuGW+IVTJ7O7afdH8edeU3IDq7VLipf
iK/rdt1KCMAyz/cVfIIDNCspXixR57wmXAFzJQzgbMG+yjQ9P6u6NS5b9DH8ilYuQfiJKODcBa4g
U0RKb2gFpK84yp5bzXB8MRvgWCgCq1OCyVpu+NVpeFuw+0denwUjDWIgJXdjBNu/XCn/FDqk93yi
/1eKLeUvg6Vd37Z3oTvysCbp9xyJMoJrwE/sMkZiK3w8jzgdR5uRx0bkNobkNXsgWFMIxmSq3xSJ
SWgfF8094XYc1wOmMJstXHUX2f0aadCs6QbqM+jAXTMP4EkSf1DFGeD4SVtkjTgvGS7pgqGZGz+D
E5rPEAWOJ82T+RmtAHmGmAWIr9Mtv1rCF3TWQLB110yGIQEpA347LupDWnM//WkMIlK8pc35q8ws
dT9NZDyUn3EPJNg5F6pJUVVFrlXtVelkyZkAt3Ty2Npz3ONqeqQJVt8hgZQvdaCSfelgNycAMoWS
bAQrMlfWxb5uGxxpWpjTqY+MBb1UjWppH+eVcWPCaMpPqopd0Pqy+nAL3WZMpIf6sVJJpnuoAbVN
a/UOQJffsG7Ob5C3/5V1RRd389+Vda6paLv897Lusuzj9k+Mk9/+6o+6TqFBd0CjIh36NFzSp/m9
snPhPdET1JGnO4aFsod/9UdlZ5EcTNHlOjTIpEtu4r+1RSYvSBeBCC8TCjdHI+OfVHbWL5WdYfAD
x75Ja4tKUeL3+7k9QbN77MvYaI6ChcsEOtGMOz2qlzM6xGpX1olaw/Gk/tZqMvjCmKo5kiAWnLQm
JlKE5z/eTmlcIhsu9qm9DOszJcP3zXn9i6pyTg9RRXJDCSrRM7BXXxuF1r8nDaSUiZS+RxvBz7bK
FbF4UR5gErOjCQmxHHxmgY1nhHoz7rtcWw7sQ849WMDpb/K3137UD7Utd8C2V5YWt4F7aq1G2h8b
aYiKGwrVqjpy1JxucFK6e84srmd23fq5eN8/LJH/VLL+h+u5wMJsGxPumsX38/UYw+tTmKbVcdQa
azOF2dvqDfMQYv7uKPmvMZi/tJ7WTyZRrxGZQ+UO3uuXT7Yw61l4umeYcKn9TLbvVW+r7ZUVxPcD
Hf79DJjp7h9/PPQv+CccFhMKjFXL9kNfMtFNwBGcPo89acWc7laffot5GN7XJJp588+vJuhw0FxT
tkPez89XC101IqROsqOhjyI9ozJedpODqfa6z9wvf30tY+1y/LJS0OBxEWmRA0Rb/+eLITzJohwd
+bGOpozRXkQt79d1TmZbY2CSnaPpuqecvxyRoxwI4Omqbdw67T/+zEInwVHaOh0hyaby89vIDPK9
8p4TY92jofJ50Le+EwbBF9chYeJvLvbnNYSAcT0NI3PESf5r56ehULY6lOnHyliW21I1rd9p/IIh
z6fRcW5jTIWycFP1N9f9RfLI2gVsiEiTQhnVnqP/si+lYTLGoVMlx2KsBw7lfJuIk8ZxU8R98s+u
BeaS18emAzqKXVBf/fI/Llk71kZjiNwYnVId+oyjJTGQejNfhAizHv56Ea2v9cMa+ryWMCAkwTLV
Afj98uUleUeNwtntuMzLiESa08Ipi63B8P/6Or+2xdbPJMhMXdvw63I1f/5MyKbbximn+BjoYkg4
zVBPbAjkxCM4WOI+iuMcaA38mxg7DMKwLZVW9DdZir+snfWz4mxmo1tb4A4GrZ/fA8UZvGrR8R6G
diV94gfYhIsWngNrzk9lqITfOtb8N/v5n4dL9E/ZghyHARfP0BUQ9uPXOYQOp7tAxseIHJunJnHy
E0OU+apKimjfWFWB0lsrJzCnMw4ALxj7eTiOTjF9x/hfN98qPPqnNCjgwuhafkJ3yD+WRLv962/o
P71PwRezAthdDGy/ZjCnwgpGQlm1A4pf522ee7vBVpJRZhH5NTqM5ijBNogrJclVSNfP+mDO2cYq
guDYp6V9QUBDcASFZV25mtPKnTNEZUKegiuH/V+/1z+vWjTOyoLRDl7ScX59q7pb0AjIxviYu/qc
AjpT0BSLtu22f32dX371rBgU/3xlVCFkyslfn42xZnJTwKQeGRott268MNlC3isustYW9399rV+3
88+LERFn8nQU9MrXDv6P62RWrWjtKWE7L5vUD1UwrJK/3gPAlOJkrkKvmsb5ArCjfNbyItxT0nR/
c2MN/TN19ecdARucLlErcSjg7fzyVMmaSjP5ZQQH2Y/NfJSZyWbauZNVHcO+Wm41cPtvgrmVF8fI
VTYzLMuQ/75SZp1cFxctIZQnt+/nGwzEJKK3NWISrybtMPZM5C5nIPKgMeLavFsyK/gYIBU9qjlb
zpAxUHG76LZWnzMZ4LkSF0Ojs+G2+WjeiT517tFM6gcmi8ZlRMRG7+tVrDG0H5fbOQysfpPRcLrO
G717zYJZf4NrGZxbrZqXjQsA9yNXmqhORV7j9i5gZxwgpdktrdKoJyBXIpfAFk+WDxxsxOIR6Tnf
ij63HkbQGfVmYtyKupPgo49s6OzRzzvQS9tWJdE5tPhl24KtxWiG+K2P2LxBdIoPOsvKhJPFsZFy
TIehOcYuUcw6OuL9aOschgo5td+VxKFTJLV8VvXYqDsM+atS0M3DFDmDy+WhWmm3ymzZO4k9kc8L
GCcU0G54luvfthS6sPEEDOY6XiM0ZZxpX9zSms88Z7JHZBrj9eftDZyx25pFpN9WVh2lp3KRWXQM
gFlbJ5PYqjN+n7zf1kuU0Gn+3K3Iz7oAT80OpYxJeylKhs1eiccN2HBmLIc+rrh3s1Bx6zW6Hn2x
p9h+wkNE5q4Z6sXNGnSzOuB5nTGKozNxOqHf1jJ+a3SA7ZugaeZw7y6oBze24KEAcs16AGQOGkoz
ube5ZcZvWZibOwMiwittJkau/GiyhqixfLkVI40ur0sbZOtDPV3Hsw3IU9pG/JI5HVsTWCMy03Sy
t6x1HeZrDKEi5T5EG6y62F8mgwOMkeOwK4aMtSTzbjkD4UcxHlB6zaj/B2ReQmNwtMZS+X3UYupM
+ADtBi78Qm4RC2wLkqt6jcZQZ9aiWL0ixcjaBPBfDn1ExQDRSfviQKdY6Xz2fA61LDmlKtu6C426
CQPmNePkekdKl3EgwL3c1mgJvFkrm9uwi+KjTjzABcMT2wNPEvvwxvWzYRXLqUfgfLCkCL6EndyW
9grYc4r0PHM1jzgYeZ0vco8Mt/LqIpgIe0lQ0sAM3FR2DnplhmiS9pava9NC09E0PcMpmp07YQAg
UShLPe6q+ejGAyxaJOWJ4e6iCHQI8JfyxLyOaYvWwyvLR3dT53ysLFWNh+QwI9Wo6zdmS1Z8J+zn
hpnTGYjfNbRYtRkGa/KHWSGsx8WyE3X84AQO0U9tZV5kkBj1PhVe1RXjHnw0pNjFWHkquEPdyl7W
kIO7NprfCOZ5rXqt3SYawbGzA2HDpOd01HT1tV4xWZvBqjJvnhRPtb4yX3LLPiGQxp5oxljBYrBd
6L+GIbjAdRp+7SqCeiJ7nk5RlrMB2+sZKTfnKye2LBR8bX1rxFl70gaR+sviXKaynlUFr5tIPDdd
N5GwfYeiUh1moyREDb0GxrA5tJKTUdqlsQm0UF72IuMNlRkpuvR7zeVBLNgQpjELerw0JlpMRJ3X
HJTsyB+ddXAm9eyhgYH+QMtyvJ9L5IG08lfIbTUs8zmV8M2xasqdnXbqe5LHzXEipfZIsxgvZsAp
+tyE+p0S43iHFHTeWkvfb9fnD+SPEvOEF1d1ftN2NAUlv7TsSPgARwEzJRaumTmLpIphVVo4refo
MmYrKvDN2gFPBBm68lAllD4968/POebt3EWn1zUOtHSbysyvW717lNlS+waDNsx7C9kQIRDPxO8c
gop2zDRhjgB03xVJKm5QrrY7R/bhU5eE44XVT34XB+MpGXsdrqEa3RcsC5h7RUFkmDewTx4Lt4lO
AC8gGZqjag/LkLMwE84OlAiZdpvNjdzmc/O1gAe403PANL1dqA8w02BjnMIwv5i5kE/TuLjLXhex
BpOPAG6Y7pzHCtSw1bK4V6gUHWIsmVRZZVl5WlfLAxW0e3AnwyRC3Oib98pUaluNyXyqO/DVua2f
XQjRuK6xS9NHLjjCFMQTyMy9zYI6oL1qBRbFfxLZtCkaVGmxRvehy9wTXypURgH6iYcwAKJCG+xv
06K3txJyJ37BovVVWZu+clgCoGXgMgah2I+STEkH5gTBVrH9kEIhvQm71gJzaCTHIKnNM3cw9i3i
r2pMO/tBCBa2W5zRTelekLvmTVhn4kB337p0wxDIVbWI+0DUhp+rsdxnOjHHGdqV136N6mKjqb2h
Zcjnqa4ExJ8GQu2jgdQFBHiMhsI2QM2tT5iLdVVe49bi2O9apYMBQ0uK7ZxqpQ1udcj2WVrIZ5E6
NHHKOrwAXKJKPwjs7Dhr7vzeUY5fdtbY33a2NimsWGj8PebZPNMxxzRrZ1JcUbFX+zSXkgLAKE+Z
MXf8ukBVj0me3VSO6K5VO00Hq24j14tddcixxh9HVRAwbQTqokSYdk76Qu3tcMjf0oLpyTat3PrJ
Bqm1c5wk/XBFTtRuJRnJgjOkl5RkzaNsq5ecl15JAIwPXLGYDBGCZXjVGUlA49Ra7RhWPWdZDHdQ
9SE0+DY+4gv8DrGnl0zjRR9v09z8Nmpu5cd9FSAQcq12WyDZPzO+K9/IJRhOKE2Zdrg8A8nVWPaz
AFzE4K27MfShfUualD27znhqsAk0aYhz3JZ1Kh46vS9k+81BsmhvdLuYoo9Ig+TZYRlDoG93BWVS
p33gWSnOE0Dxq3gU/QMZosOb3cTqOexdEudWZCxpcfqiaHyLOc8ksp8iLw6aY88nLKnk++bO8DR3
AGZ0QrthWA2AbpN6nVyOKakZDrSx2Zyl32U1XQ2zDtYck8niXXXTwS4S/WyPcQbJaeSZwShrxqbT
9w75vGkZrQrbejoYBMifsKlXvd/ZZsl2Ni/hPXpUEwaDMEGPuROPEYPuEOuSrjzK9wWxbebqOzct
+d54KOwtvepO1RL33ypqo3U6kvmFlnMXGhW/BOa6lOko6edIVmaxkUy/D45uITIXpvWqmZX2YSL9
uMSWHn4RBTEZRsnLTvbkPhhFjAC/F81LUNkxx0mddIU2fuBgHGy7wAFhm9Z3jvUYMrNF8Mz2GmQB
iyp/1EWBTVJpd3KYUIDLYsF0oHY2A8dNUwC8gQaVbyYOJ76UUbQxigZQETU2HJrVfTDFb2lmRgUu
AJTEfdSVPCrDA1Azc9c74zvhGO6eWt72aoYGuxS2nwflHGF6LjwjHowNXpedInbRgzWk+QQ58YBO
JuNiFvm+XwwwcLxwVPZqb87E+ICaz/YQlaf72jEjslhUeE6K4UOrGDPU4N7R4g7mKaaxu23pZp1i
NIE4EmgPmNMAEq1q+n0Vdfpb2kGFosbnqcNB6AQf1962boz7ZuyAjnUTqRzGtE8dtPoWBy6Potrx
u3G6HpElkUQ6OQeBGtDT80FRmlR+BhmCB0QZ3ExGq2+6DFeA6tr3rtHKbaWVy95w8JTktfvSQMLY
NXPlIIyld7Aw+IBVfNtb2mvs2LsyiGbOKe4VSNxTrtXPY75c92lwggf0UDXBmS2XhhEUowunWT7w
lz0arnsnzWIPzqQixzh7dfV4JMeWJqXs3DeaUq23NGHvu5ohHvAVE3Rcmm+Ta3Cw0kI2+cg8Zk7T
+QhFdwk2k4kZIC5O51s+uORx5nS1N4Jsp2049v3TYi3fpiE+OrgXmP1m8ejN7hw+6VWLlbxpVHpC
v4O1aoavUcbW3li2Qx1/nQhQOvRdhOvsQVdDjzCoRkzdxveYOiL0/G7qNfXQf9XMRm2nEaHVQA1z
CUOALMEpWX/mBNEIK5ZfsVgWDJRqR/ltNDbHuHZoj47JWk5IN5r2JQSvLUl/EF7QHC2XRMFqzS7K
pztc0+53kHIkfWpVRkNnk7r4a4k3M0frgul32xKwCV3gJjOb9fXMOk1eIR86OH8StGLHEBaXy/g9
ZfxLV9NOuo1Okjr2sBDLX8p56CCtXmpXHTwycnG0MsHkgO5x47QjJWfqxl7Tm8GzCtMAga/DD5Cr
MmLAkUUhYioKKd9UJWVRyLLv/ZLthT7TOtOYyz547jFkkEJXU2OUpgDku0xXNc+4R1UH81mzBVVy
LLVtN9eOfpVoIh62nTtTdvSSbWlsE8srjLU6MeJpeE8Wc7xOnJlgRSOF2BM26SlKx+A5zDWa3KEt
jTujFd0W5yCVCBNY/a0sR0ecu2hYS163K2cvElX7VBcDR4dMc/R9ZVjNkbM9L605oCmikgKd8SwS
O9TI1FcA4V+cDGtI3HD829hRdSMawPBg+45FRU78wiP/aKYtD9LWCk6oTWkKtBT5qpf0CNZJzef1
hsrWtjPoh2PgWMxsUvIwdWnnXz//L67KIRg7lP2lTNy9FGI5kGxZvbY5UfXe1Jh0CZQ1Xo8Lxx6N
YpNZz1I4927KzSQyU2An7+rdZ6O4yibGKFNJtE1K3zjL40rfxHHk7jWXt5hHY3rCUlgQJgTQo4w7
PkCc8IrsIwuqPMytIs6MrznwDY72qc57HqfmSCrVdJNOnHcXLQIckvbLearmufMmnc9l5/TCK0HZ
Vw9RVXpiTuo9RzVq+77PZOMPaUCMRLzQFaF5yWaw2twDHWxzaQ+CKKtAz3PWv75ol2QUVa80/+K9
niZ0FNVy4TZNC1gxcztaMjXDepJ5lnLXEaRs46zq9Cv83OKiTBYmZIugeRUs6elz3WlxseyGhG/A
WiBEkzq/3EYdfrjNMK0q7j4CLqoxPKYpQpl1m/XrPcl6pmwG/5PvaiIPY+C20aT0MPUuZ7Mwin25
tuKw+i9nOQewJAnrItsLB5pjswI6e3VAusP6glni3Ie4eLduhCC8ytD3dLJS/oQJ72uu8ycoEJqj
LNZ/W3bcLcOZWLCGJefzwAttEXhBO6lHTSfqUJCnknakTuGFMe4ijeO1Iemzwk+m4DdgmH4sODQu
hoTVZC28KDHs5SutxILYUYxyD505GZeuMQanAZDAaxDpmJvRulUbLeInjGOE2eTYBaegMsrXVLaI
wnDiWpu5HTId1UAWGHcUB3zCAoloD+4zTDkBo13Yu0VsXlK3NE+du97eXM/SU19ym4a2NO/GtAOd
v/5gzTaNvuN2qF5JIubSqPuHU9bNwZGwShZkr7T2dSFqN9TpyHU1fwdPJ71g833rRTt4kRFTenTV
t0JXLgzTQO3bAQiN3vHtdF3Aj33iFxj0s0vHonD3HYFN27B0sMvRAj9X+RA8NyNaVm9xFuMiI0ri
urAcMGEZxJhNR+Uj/GLN99ItQfODsajyxboKxorWnKgELYVPpFiqEPdtRrdnlchFfwv1pAK7qDTC
zqOK33TZENJWUp2iAGR/dG3uFDhu7ctCQfAhg4oP7HbrGmz0mZUngJUhMsNUoUBgHzTZK18qSdmn
nGh4Vw51skeBMX1ty3h6mQbitjYtB/KGVmoVbiOOFTwZST6+NNqhwDPf9V9ikqu+V4MdfGCQQD0s
8HltwpEnkx2P9W4WcgacC2MUGEwdPCeOgBbUNlYT4Lmjwe3jMy/n39rP/9Ov/43QAQfO2h3/70KH
+5Kzxn8kqfz+p3+QVNS/mMYyuGNEwKjApL//h4zd+hejdbjU2FV+F7j/oXUQ/zJ1dO0KxAnVDvPV
f2sdLBOFxCqQEEySOMEzmfsHKnY0qnT0f2q1S6ELNBe8pmMZeOd+7vj3RLMVTRKXh2mQYKHcKLVG
rygQyUZFXe2cwrR7MEiJYvTAZrUx4yK+Gtn//CFj6/cbq8fqHsTWk0Pz66Z0zOJ+aJ3ghWkxrAws
SwQ34sM+VM3qQXK5RxexNpS+TAFPe+MKdmV8Sj4F7EniZy95+EdXqVFqkERpwZ76pc7qbe3G6+Fw
nkcDoTAgYn8ZkuKjzWn5bqQ727tUa+3rCJTTDTHuCHXLaeAEV2vWqQlmJIt8BeR/aFZkRnAHyYkf
wOeeTa0JKq8z4U7QYbdOI9RbFLZYMdF81sOznvOm/DoPuneusqIx7QJGXtAXdC1UVRMFKJ1s/g2T
AX7MabwUGhgBUdooDjE7n+S5pucfMV/4AZI9copCwGUwljj4vjhihe3i3n2qFkycHtFR7ZMNl/Sp
GPX0DuH+dBNMcXQ99kHxpQKvd921zTBfTPUUUp7TeaNPE0mFyz3PjMDTjTX3YYkqdTulvK/aqbiR
HDsBGOtWHMAOTiZ5u9B8fTFC8K9BxlwJWXmjG37ggsfwkYGXO8k5lkwzeYQ8XF2nRu3eCKJ/osuE
GdKh5f4R+l2T+e7E9X6JotWF6pq7KRqg1sSiKO/pFqpbDS/8VQJ1zXNnJQ65Ac4iD+glBcw3jjh9
rZOWgbAASVhep5zetfvFzuetIxPjhOyN9OIs7W0/Fqage6blHZ/ZsMhSj+s3oq3q56YvzadKn23L
c5daOCtXqv1ORKzaQkJCI67Ir72dKmqxebbde7OJw9sJ8A+Ku6nRXE8M1gv5oi3un0wT+IyBDr4q
/OTEiBruZVVZMtz1sx6eaEwW8SGQdbccGS2Z8z4Oeu3SxDM7eqMpc7gKGFqxMBMB1B0jkQrakWPV
30kgnellZE2Y7JVmWBvE9M5DYcz2OfrNTgqOGG+p+s1o6ny6TkPC7bGgar8bUj/dqfOnU7VeTava
p381qlYva2qsvlbsjavJVaHW2IWoLzC/BmWjQe/+dMVmjF7iJ7Nq8cYK/tNsCpbPVyKptft5bFpa
FwF9wXy4iFfTbYT7NlhtuNmnIzf5zZ5r/mbWRZvHHEWuJl5GeDGcFny++mrxDVazr77afjsLcXq9
hONj3BEwrLlReQZqUm9bHMME/kR+nK0lOghBA2wva+jRcYLQOfDz1r4Uq/kYwSg+5B5XVuUxiKXn
tBqVnRTLstaZLe7lgvdwmPUYV/PQm70/d9N0oSk9OZJ6KXxUqnflQl8uaQN4nkbruaqcTmOc9FtJ
ENrW7uhNwLvbj5qtfRd4IeosYFIYLPtJGckePLDBeLGTV+083dNsD30ZjivlUDwaDIvwkfT9Zpn7
8npUOtJGy9wMDREeUChJBrHrlU0TEAuH82+Hz9VrE1FcIARu35F6XmE3CJ7rJh0P01hn95DR1XUy
lK03Ixzb2Fk73Bg9MVP16uwb42je286CpF7N+8ymSRfB4t2hKQBsofFXBtMcL24ahN+pWp5RUjCw
yeT1UjXnDkMObD5sICn0pn0dMFJJHE0/Nw3HYwfSNoFY5Rvug3pfxIbaxsEc7HANEpgciNaDel8f
Fk7QXjYMZMyAnrqY8WJsehm+rBw9PzQiyD4SaoFJK3CTUX094cwZD+gougeY1R0LY9T2YTN99I2T
rVKreds1GJ4HwwxerFQQj4LM1qY3wPQCY7+po5lizn+wck7MBXSoneuiSt5UITSUqk/tExrdzKNS
kLd9RRlFKVsCUmnjPQOenFXhLPJqbmGKQ39c4mSr6ri7c9s6eHRrwU9W5MGWePjoCnBX/cZIsQQH
TWDW1wrT/87oh3WyZ6pd3nbuvlwGmF5ECT65TUh9PIASK8diuSoUVKCZdsMht3J1a/Evzq0zadet
Ch8lhkb6fC60DTp8zlVjYsPf9FOXkmM7JeGlm+bK3YQFptmsi3s6XaaFCqUmzdq3R5CroqNnNpiG
dWVhNtrgQZ4ayiFMoBLe5F5WMkV+GMKjrMJ+U2u99thVevvEiitqOrVjdaFbzR3N/PKWRFf9iozq
wlcdd7rPWAb2uNMns/Um8lcPJnyENb1dOzaBTN6t1s7fmbJjkoQMAw6nC0bBc9AB5iR5YnvJXAvf
EbHxQOtzuItQPn2fVB9u6UqryzowXzS3/0BHHH51TGfaQCTUPcQLD4UttHWAlXrU0wP9bYz3y1wH
D2Fj7ycrecFb8E2ZpHItJfD4hWa1Z8Xz1xn6O53Z0qS12Lwy4SMPy9KPROHCuTXM6j0M5ABvSiOz
hnbrYTD7ovRMosO2pNAZNxnYgG3ajultYThXRQhfM18I36Yvg2MMcndMAlHUjNW2NfLliiSxAD1m
+71Poi9zSStb53wRL5axGa0BkALYJJ9YT7MGfM/mivdpPczUyuvsBl8WT7ltVATxq5mmX5gil741
1joxxhJTaqzke2M0d/1gfAR5vVFNDEtCk88F2Bp/lQrtp1SXJ5dA48tK7+0Nqv7nMmTMsbj9aSxS
EuQjsoIJF0p9FQ7g9Kc5P1pDdRQz8K3EMR7icU4vM9Y8UjGHRlODoNNMcC1WerJvhozIrm66t5eo
3RmkCm+yQXg9cbnf4a/YXmfhFwzUhCCTNKx0E+QW3qS5GLbCKTsING2+m3pS0xpNfQtC8yuSseBZ
x3twjbwUkIESt7XRsa7Et9zMjSNUr3ZbRXF1URVDedHX5rvMR49zAaS6tI4IFMkqIHXteFBg1zct
bqptXOPZGSiv9pxY5J2hzaEP1zLZ6Zwer81CBky3yxMdU7/Mmn0c6Vd46GxPyIolaqiQdNbJ9Bsj
Ma6sKnmY0sq5W6PI99UYC+bsZlHeMRkvPewMGwkWXThhubF5pGP6aUlacJbHDjLUetisjeIaG1Lo
2aN7Ae/0Q8ThoTaZaESafo0Pin5DvMnoY8CGItiiyl+azC1wpE1fcKHdVEZ3jd3nzGkN27mzzPzu
gb8geGJCPvSIAeDdbYRaPQE0LEWwmaQtLgEcq0snrwt89vT5ZnxjjMrz5cZsCFT6rGb+V/j9TeGH
PG9lL/z3wu+MAf79J9fyb3/xe73nOP9yLUfYjmUiDKPxgHDs94JPGv/ClIsO7zOkWK3hnr8XfLYE
t6lQeElCg0Bi6Gjseeh00f/9Pza6dyGp0tAPuyjB0L3/k4Lvl3IPGRmTUl4HEaJLVNIvQsDZBZ/Q
zat0PMDCsxXzmXyAH+7G34u5EXGi7hdAzFHxUc0Zv1wC7eA6FXCXwxBYwIjVut9vlMMt/fc9//+4
CvfyR6UagSfTJCKuIouXVnspp/dO/DNV+p8+yC+6VBmXNjNbLtEvt1K/nWO/Xt7++lNAGltf5ccC
XCnMjDbqPpOVYRi/ug3aTCPVc8URCK1ovpXofsctnSBzy0BjoWIk1pR8SNpmWU9vttX73dRa0xZ8
qbGfp2Hcx1XTPJoRjyOP/i3p9Z28NUU+CJ8hxHjpNk7MWKghg7mbhp0xBME95ifa7jLvky/zqqGQ
iUwuWmdAV1UyJVYVgZCqJdDUGA590nh4UiOdEQT2qFST0TmreFKnNYc8BxY4k6SePrCeyQsdmznC
QAmGGnxVdKb+dmjcZVhodRQxkSbIDwzzfiIxsst8vM79Ze/my0Pc8T+jKjLJu6i/OWYuEZnm1lZp
gLVaueR7AA+Xdmp2D1Mx27dj0Bt7DbHCtiS/nf42aSlZb9i7NlUYn6bKOCtGu9vEsqfNxADvzpId
L0In8FIuHDupCswZoUtrnAOybA8lU2Ev5Bx4GyTD+M3tSGscFgukiRNMpHUNWMJ55r+PhRN8jSok
/D7Z08sDqlRhEZ5ovDcNWE8P/WT3odU2ELApybpH4PIqQn/f2bfDQG69XG8wDaNzyXwWjFm35rfO
wsEPGnSU0wy4MYGSbBtQ2xAq1ZJ5SKKnxHqWaFdJaL93LXa0ce7678kyPdiL+e4S1PU8maTL2L0W
Ex1O4JI+o/jZNFFtgF6239dRiLuJxno5JDUW7wRV58S8aOkee53XA35awU/nGJm7on2MtVl64ETl
Ra76iFbs/2PvTJrjZtJr/VccXl90YEwAC29qBIuzSJGSNghqIOYpASSGX+8HbPteqVhmWb2+C4fD
7a+/JFCZicz3Pec5Q8hJWeKKx4pGIo2ZXkSlpTa+rOUOO62+x8cMCcwRZFv7XBygRU86HZjciw4O
aq2ALhoDmDOw+Cbt9kPhZUHqpOohq+b+AcgP/7D0WyYG8Yr3eUQisJ6H2QE9M8mGWtVD4fHtW8/n
da4aywg3BSKeDVUV96Yb/DS9SNHn7eCBEYUzEgsZrntyHD7hg45QZSb6Q1r22bhaPva3Zs7VLo4i
fW/YMvzONQkX7mhq4Y05+IiLYAm7/WJyhb2PwuN2iqW5mSIgT4St2Yepls1VQ73mE8dDdSH8WtyF
sHD2eDKtO9cooqvBdp44zlEYxzSL89BROrI7Os8XjQQk1/cj8ThZEoffO6SnGPgHTlIW5/Z9hQ7w
FXyc94quoVu3BEheSgoI32NqZ9uob2xCaz1P32pcSBAC+cv7CIkj2oCP+gnFjjfZqjHfwpXXA6M1
poDLhXmVR5H9SNOIK/rkUciyCN7Ze24p9w6O8C+eGSo82E58rxeNHihycgS1lpF+jpsQCVAgb/lh
ZGSBNZDUbnqg5C/Sssrrso/8W1za1iPdH8SEONnByDeU+d6YqRa3rh1uZe8ODHr5MsXOcE8Zb7wb
07i7GdtGXBkjfRRo/M5lVtN+MxpHrUmWEQ81/uFNhysgoLXiqTXoJgZojGXzys2wu5czZQiAfGHm
rkohnA3C7wrYw6C/2onoilWcV/FDI1XK1V60gaHYhDKtaPdMDVSrpIDs6qlu9101kILb1km74auC
C1a3m8t8EJiV46qJH2dK/dEqUlhcWTSx2KS+i0se1cOBvzZ6NOFZHaZsai4RjXGYc0JO8akADYm5
M/UvCGNxdphFBVLQyL9wWp/mGEVUQngW6EScJeSLCUiZa+4r9Dd9vdvqk5QX/2wnxlz4d3gvta0b
9hBITT331yrseA9jNcNKpD12V+aSmljTdWxjKrvPKxulU6pP645d4FuS+PO2Uq4bkJupfrk6XTcT
u8HlW7NsqBLu/x7q+pc2q4zvsAlQmuY0bV5bH2n01JJuiluETufSWzNL4RCMR1MMu0CBCsFxl/Yn
VrbWQ9CkvIw+BHP4LWva29iU/ZDkLUNSd6SlTvtdramg0bSx8kVRkVFwcseu3dD04B+1paVtEyAC
1299XCo95ifkQPQ87Lh6UklR7Du/L/e0YsNtMhs6YJMlYKtBv0IoAV2eqn8BBdNdeK7wMvzvKRT/
kEQFXNQZm6dUNz5qI9qUMQFZ0vAT2HKY1w2ti/wVMskxAPyF9dqjC32B65qAJzQHxSFtDZpAbiW6
fhFHzUEH5Yo2/ijmwE/oERuAGr68SXQTe2nJv/n4nNor9+6wcF3numdY0pTCwzhTtjUknUxsr9pj
nQi8PEQ6dOQSz/jsXPrffW7FP99agdnSpiykcC5DIvLoTrX41xqCdFj9mrfnNCovLIq9T4NP8b4s
GxrQjdC2ji19xG+0lKM34cDysSMhhYtDShN9ELT5LYOeWeVT0Y4RE9xZcrJfjKLJt2XNBMdKnR1m
ZvQa9w7JZLZe/kr5hl8g+G0f24xrERMpuqNqF912ae8/lCn6PWFzyUxkXe49aYkvHQfSbkW7IbzK
hzIiHGNp+VE7He+6LpvvZ01Xv1QZap8Ltw5p3ZMjsgEb+V+/U9aN4euk88eOtkWxwgY0TSNce4wI
r7oDAYCkLDf7LYzK5GvZt7QrKjXuNLgqz1Y/2c9KavZz6tTTDV8qsYubWNtMSaJtaCojHgnD6nqO
NPmpioGWcZ0qtgTAjzdvbx3Oa4yM3vNuzSXruCwrPnxteglg3aB4GBNA3QNpqJiIu5EA3ksX8dy2
XIrAxdRZ25o0bnQCus0ipotw6Gmg3oaeEV2g9aZi9zaXwS9i79Bsj3OFZ1/OpM/euG0ZbtGvRWvD
huiwouGX3epNWlwIJEVf/BAwRxfiqSKTmI8h/m9+/hmnKhxrWs0Nyodo8K1ijUMlZgs0ln40Wvds
Gm/YFKYLsw7LW1fO8yapHJJukTpPTzqmDmdFRFq6nckcQ20BDyz3p5SAdje9tbIYd7uF6sHuC8Qj
A9wwwx0QlMh6vG3clk+3G8NAcqla4uacCzfbmIYMQaEbMTQ9rPIXlM9wm4d2i/Kxy0tjXZLj8thj
Qdr1bDicgVACXhq22d026EXQuwiFHZbOPR2g+tBgHtjh89Qm8utL7bHVdVqrkCc4MdsWzRCF/EOP
WpYm2GgyOdrFlOepBqkXhP89Lej8SUdjsy1qJAmWnxjf31TwdoGy2R4G/TtZ0nTOAQBaK81ezCLI
hbcJLTnkjRg9ZOa6BzHY09brJkmSpEmP3JoUDonCF7jgO7XEQ9Emmu91gQ4OqAdE53XI//Foa03U
rchBUld9pxF5yD96l1qQC1bV3IQBiST2PtGt+QIEAXBkONnLE926VDDWdL3jG9pHlOsAoz6YYya3
iJbL7VzHGlXPqpNEHE3mt6mcPLixZfNgKQuXVJZol0gl73qoTisCkWMoB9ovr+ncnWGXX6weDWSe
TuEVj5Ftcr1i53SiVu48Tw7biv77PoSfj7Qj7C5xfUh8QY3ubjkhxigUHVJk6QCaNKFpnYjih1tq
PxB73FJYtHbmOBTLua25gBBhrtw5eRyqeF5LqHwBu9WeF6HWOBHLTYSAGwGk90UrsTt3KZpmStNN
uPFAQ0PeQGmmex3iaoeyUO7WPC80EptTFWRHdmy0oXV4XZdxtM5IYt+KJKeYSopUv5/nNP4W9coJ
stHA4wEsXm1Hb64eagzRwM8jndpdYcaXcSrqu7LM6i9QA8sVX/UCPkSNClO5WIMM/BGb3Kuzi15N
88FM/GxPEnwfaDHAqQ2BEvad7cn5Lo2EfKhJfdwi/XYRfo5LIXUWYju6MqTmFVPQ8ud0p5qMK7me
JwfoUxPKqq757su5uDQIR0XQkzu+3AwwWQe0gT0Y88u2/M7x3vg6itK7Nvy+09fSdKp71aRSg6rX
D3fhPFUX3URdPNUo7nUeWnizKHTMEaBXIFVIfsUNBI7vdmw3w1oR7HprG116Xzpdtevxwn8VkvPV
isqweTN5fvcVaJV7yODUPIcTlOpVQwzxk758IYVR1GidvDgYy7K/jBOP/hZ182f4Sg5BHc1wyJ1I
XQ7alP3o7KXEFRv8uBRCwjvl1sXPoiVCVwkD1HqbVsBVYGMdjMy0r2jmkQKOURyViypt7rqt3W8n
rbM/WwRJbRF2GwiYIJvcVNr0K1Ou98Ws3BI19+yto4ggIlw66TpVlNM5481o6OICqW6vjcNGTJKd
LM3TIK0VSRbC1fl5+doeJm4V+AeteTUY3iZq63kDTOSRruWXseyIIGOXX1G4gSTpI1jMjPpZWqm1
yQSCHuTCbgPUiJPxvvJF8QhbuLrq5ty8oOvCUWobFQjjYbRktddrgdUOWhFwXRLar6nLsQoMJJka
vfCeOq0piYRGzcotZliZWhJ+RgbTXfFRzO84KqYvo2FVn9Mma77UPTkg+1qDZUKaUZNke1jnpKhn
GUcaW+vKe6JahnL9Jk7JpDDp4sghPVAo/xUNHuJNyjtXsFnLS4uT7Y+yJi19IkdtI7TsZq4UhKrW
0siWw2uyRg5YXWWqHmD7NnV3YxMwdpNyGFqlxAm1W89zGpweAmMSUSWfWP8/yUMFt8M3zad9ZBJ0
GnbzAdp0f5fhot/YuMqfRtlafLhcY2sQl3Xf1lb13dLIykrb4Rt2mIe5x8izcxHcbDS0Nvu0mdnZ
a81as9TyB1rvAOswBslPjp63xToU+DfiXt/NSvUIg2h1aF5l7+NYEKqXCdQ1mezdixj8bZCmZvQd
7VGLWJYcGcfSAK5Fo/vIVYfvCda0b2Hh6ps68p9tkigu9dow9/xbTNzSTfdgJ/ZPN/fkraq6CZxB
qHYqw/XAe5vSa9+fh72SLm+MDNY9wLmln+PzUqzQfXZVbD8mqqJB1ycsWOmD6yk5U02x8HeO5uw7
ZAx33EGe2JCz27GexaFpEIh2Qye2dV6GL2ScEOmEIirQGiu9IeIEBbejcYsxJadbGIHNOlJD+QnQ
Z8QJV7sviqK76LypuA8TTdy5jR5BvRMgeWNlvRoRqbwVbOStJCrrEBIWfUsiYnyV0+Z+sGs8LVSt
Z/LAv6YliLSYLK+C7XaryBjczN2o34dhL4Kcfvi66rKKFA4rf+jYcemEAUbyfaXvZd4/Rj3t09HV
xcGKqmnfDfJb7JdukEYxXywOggc2Uo0+m6+uOMq5h8FGrU/yT8b5typf+y5VySbv6u8Wrs+vrdf1
yL8jLIbfK6Lw9Euj7sNLYgHTDdWSgcnWmo+9qY3TmlgIx79JchmZBPM0zbiy6KU6u6YcZ65msURX
Pcn8sSyo5RfOhEgmWWzclLAe8b/9GkfcZfrMUUU2ljzo8/DDdbg1OLlZrDlUcUlqkJLPBrpJMNfG
kgweaDgSDqx/0vwK8VRgpViT3hIFnArzDeWOH62ZIOHVJ9QdKd/XaRgCkrxeXK4gYzpfOVK/5wwl
qJxRJtJ6z/hho+G4tIk32IrGopCCxOc2Co1A+Vr4GgvLuXN0zbxvR/+1GW3tKWLpfTZNV8Ybp63I
38O7EW5aj3RqIumqve6PPci9ptyILlIrDzfqGYf6+yoo5BbXWWCwSzboMcBBAFgrFckjwWBTv1Ma
xbikrpiTzZ77eHHGYrwUh/+suS6j+cidPIRX4phu4I7OyDnJlcFURahzMciukoJcjDyq883HFd5T
Q8EZcX3PIVCUre/POrUOkZzyo8GDxV70OKY2nwyECNd6R075x0MdswU8D/CpCa8FMqrPiEf1aiNz
9Cm3GKqUZX+V5V0WCPi365DJu2qisdiTUzz9bZGcQek7I2zwCAzzjwd1IMqbWpW0AQkyzsrEhLQS
kpIdd9Jz4ajH/Ibl+VjQtDBcODG2OHqVGZv/TM4HLfYptsJVHmopm5uXXmQmFc2c8sddPdFYz/I5
vu7zcTzzfpfGxfGsQZBH/0Z4S4/mqLExRXYd61nUBl6hUYAveUDRDJ8//hGXhzgeBCS67i1AE522
wJ/zhSisbup8UxLaQenWJTkzWUWuFd7kpj6DLCb9XfXEm1UApXcfD31q/lgmjBqdaE5o6EdSQHJy
RiMyLbkUSSbMRw6pCelSCCYli5gFTBbOaorphX887Kmlb9k6Z3N+WdhntL5+7+RYrS8qGNgycJs0
PxiF+kz2zBxEglnru8zfj4c7tSAhRNGjJ7vOAzL153CRbHQDIwjDtZ3z2JgN0RshlMHQ1c/sMsby
wt79lr5j2tzA2WiOtZU+mQf//C3F3A8/2re5OYX9T4LaUUG0uYFRHqOD8Gb9hcQFikmokP6FSWv5
nnDJEgY+9G7RuFY3YwKXGLIj+97pcefXEVvs379UfsKlfYWM9B1WyQZG0NsFW8/bLqDSkFaEP40r
w07rM7/fqVVoo5skTZCqPHSaP3+/bISSP0EvDQYUUxtMU9+EV337+HHOjXG0kyZOZwo+1DLAPXs9
C7m3veIc6uTU5GD+Qb5lKjruu8nhp94gzQ5OP2fX66jXzYNZERo7E3b0JdbYYfCm6EveO3hSUmsu
ILec29HeLz0Evw4tFNYfOP/j3qNNopalVX4TRAbxsx1I3fVgZM1VrqVYPmq/3Pzte2U81/NJ2HaA
cB2vvYZrlTdBewiKcuSAIqZ7NzbcM0eJ9wvcooeOeprSrolD8miB+5HRzTLLCQrqIojFNQoLzORX
bkov4+PHOTESD+E5C8oeoIV7NE18MqLnafKqgK0NeZnWXlqT+1jL9OnjcU78TIZrm7rBb8XOZS8b
94+XTwim2v/4d+P/iLrILF+6VTATGyTzF0IX1ui3FqfN4eOR3qPDPTjlvw119I2lRiUWyz6MCOVT
uC9tgnMGt4OL5CtYHKqcP0/o6vYw20O5aWzywnSJGQFhF3I4Mj22JEjRIGgpoxXSogBeEFBwcLy0
Br894jAe4vk6zLkH2k1p4RKkW8S9qtvmZpd2B1fl481Q9VSwJ4BNa8pskHrRwZ15UJto06O9mS84
fT2dBWAALTj62BHJqFl+2fNO27h79otSvzGU92kSInkp5t499ESYLU6arxLI2c7NJmomo7gQACES
NEVro6nRrfWfi5CLUUcOeVkVn+rBu57JL14VVYbQFXcwgfGWC1ckRRgaDeh2pTLdg5Zq/Xq0Kzug
tz1sug44C+OkG0p47lVmo2VIM+ibyKrijR8N69mNxo3NE/q8LRP2KaGa+ndCo8ozH60Tc81Emo+C
g28WR/6juRYWquH0MfFeUq29UoZvXfCrj0GUStzRY2gNwcdT7v2BB02sa9sO6AbQjccHHszoSg11
UQX+Ikek3lpsG6igV8Kquz3J6t0VIlf9EWx39E+F0//IAjyxfDnN6UtMAJqVd3cOGU1Ki3tRgo2Z
pi9KDMa3hn7PI4Sy9NdfPyQCD3Yjah38z/HRkb4o982pL4NCSboiOPkl5doeu2BaygvRZom3bmmw
T8STULT/ePATz8m5yiJWBrMTJ+ijqe5mEVC8qiyDNkQ02wzlY7RAvrx0kn99DLCXTYqoweV6hUPl
z42KGlAbQQzKA1gTz9NUksXrocyWuWX99TTluIFgCmEUt493oLAafH4fqT5HV9APm1lQeLXS22Fw
xI7C08+/fYG2bvFgJp4gusjHn60InTpROw2P5RRWoNVTWdFDpKfT5lZ2DmX4fgEyGEcbjgYODe3j
z1eDNiQWfcGTafZjbGnPcEl+pqP1iBPszBlkWct/nk8Zimup4NHY898wXL99VworTqZSQ4gBj2Zr
USv1yTheubki0XvBOOTmudPo6RF9jqK+uyy648+LXbtetYzYGOqQ+fVLNRmPlswabJ4C8WRvnone
eT/3bZ2DNzAxTh2MeDQjHTCbYJfcLND6/jDlKrDt7DYR+plh3h8Yl2G4GloLWdA8LigoTx+ThH91
oDRzIYFBrK5Hvogfz8P3WyWjGDqHDYTv4h2dDTTCWKapkQXSoqJFpQczYf/qluI+bToa6t68tqbq
zC5pvv9SMiobB44zByTfMeguLGas3zHFBN8BYDbkPmW4klSg69GnSz+XNLHbiSCOFaQUwvDIhCDo
mbSCfTc20UVOH3k3cCwil7D5hAMTrFxdczhYjgXN4j5HFic++yZ0P1Awzpm//uQPA/GRGWcAizj+
YZAkxDmdjTygOl1u08lPD9pInfPjH+bkLENXSUmJTJp3R87CbviMRBVRWJ0LGrtSgZ6RVOZ2504t
JxYsKVKcbdmHiE862skdN7fKuinZiMbaQsgSxhej0Mfdx09zagcSHAHg7nEp5939uYvP8GrHqNcy
xEOgDJTLZwryC2bqNv+uUnDbHw936uXxSOAe3QWOe3xDBXomwPmzRKcs/Lm8O7IG7wsZPn88zKnF
syTiuEhyuRgcT+OxzUpjrlg8ObHud9lk0GILnZ80W6qdjBzvx5CDVqVa2J75VJ3a81DE2pyrqZS9
u/RQOiVN3lZZEJFK0ZUa1vloV6dPdTo/sF2fGe3UhOfaYzLZuVm+K5JBwUNCCrMqqKM62xfCce8H
ExzPxy/zHagT8K3OS3RNPkcWMuejfdXvzbF3KLkHHoHrT4jtq52G4ngVpjgi6M25w2c099W6rzp1
20xlduPkrrWPPTSdM/QSGstpvTEa4GIY89Fj9H167nZrnHzzLjdsViZO2+ODjwxb3RmKgq/NaNMm
6JoXo/OrNaqy9iJxved+pDrh1jFNjNJKnrJBtRehX32LUXTMYsHuDIV9QRXJX4lJI1M45jk+fpEn
1ho9bY6g7pKjx/nwz7WWu/wNychxGxPRz3o2sEjViCnDHP3K9PLxWCdeBz5kFrazFGo5df85lgl2
EGtxx9E+NH7qFBw2haO/tFNeBq5fptA5RHfmhHFi0RkGHTtONHyx3h2xlcwnEsErHi91vsRJBIYR
1Q59DDmvLLA8nxs5EFYKNCr4+2cFmEwSNicbwzreKW3NR27otVXAXe0GuIukKp3fU42PQBpFT5hR
ozNn31O/JK+WMoBpcPs9JmGzVqD/2E0VaHpETLmBb6wsre5+gHYXFIKL9MdPeGLb5AE5Q1l82Dgs
Hq1AXLR2nFS82lFFdC5sOWz0pmo2ForYf2UoH+yZJzgwwmn+c+LUrp10RckVzfCr8o60HZzYbicu
k94wzmxfp+aoxYJafAhLpf9ojiokceVMZSDA2f0IzvGX4zSPecvvl0TNvQfN7O+/PmwQOt4jw6R9
crwAjZFem9nOZTCbMxo/d/gke7mpqQOcGejExkxJHQC1ReUZG8fye/522K5nMC06vvEgj5znaBz3
3tw8npkSFv+OowP9H2MczQlfS7PUthkDQb+xIrqjPsAmdT6ZvYAemg8tb1GHiTHIGjtTGn2uSKBE
LESvtie7g+JfjxqyTOj02iMKOMswIPWBwUqsTh5m247vTT8i0GMCzRHWerkvWsRZ3G7JIlZRiOfZ
o0mhj1BqjAVji8fV+DT7BWKr0gCkWBWkPuuqCf030vQtiR2cDquFCkYg1G08uvEed9p0kUMKulFW
XFwrTSqih31SQ7N2zRvOdgW1IrmKEQoGiBOLVTXM9TbsYwexcDZcVbaVgLdN+93Hr/fU3OQr7hrM
E2uJp/jzF4R52XSTYG4iE35pxu7Fi+tb29J2eKKhKWGj/3i8UyucMzeHPcr3NISOxnPiqWysaCoD
MpuWmtPNYGYXQ1eeOby+b6stURc0tjibUKZ7I0T8NjEhTcaWHP0yQER+X9dLAPvg/WiyzzShrxGk
rHvH/BbJ8syVyTo9LlVa3iiX6+MDmV/DP64Hh5pINc1f4lHHJSRt7R6ji55v0cxwx8GhC4guU80m
J5WQ5nbJRt6Y6sJB5e+kg3Zh6b22Mzq7XIcIQ5lw9Z5+Jx1sP/3ukA+/GkakgLBIo43fGYLaizvj
VA4fzAyAmzc78Be61M7AycBlSfl7cJbWv/B8GHfpW4oRzuwdji7+84IQ6Ljt0q0LtO6psZxzP8Wp
XxwaiEG8CWUGy1he2W8/RaK3TlFmqgwgR0+0Q1fToO8zozsXdXxqL/ptnOODkapVkVfwjgPPWSJz
qDesyXTcfjx9T30QBZj2hVKCM+iYOa83+CIbeL0BTSdvPS2sGp2AsQwbZ9xOZ0xnJwejXsmdxcfd
dnyJEJLNqMSTiv5OkCIJMQ/M6w4FKFrqLjmzME9tBIKyP18LLHvvDr/5NFkiRUVFzrC8N1tXrEFk
PuM6/dUlaBZiceZNGqfmxdLz5gKLhMA97tPMbZ3zfjmnpWMORnI2jYM3y+HCpBa/qSwtDuy6AfVV
+9anRA/jYIowNWCRL6+9yMt2fmVPn10sQdgzQhKDz7yPk38eGyJlJOq3/vHGOIxhq2Uxx5yhqX9Z
fvQUm+oht9CRfDyjTo7jetwUuf4ulrk/l0ertCmGGFEE3ERrqjndSzlpw6bq5ZkP6aljK8UpRBsQ
94kWPFqH1uDj4EB7GXR4RuIWietQ3svKIRHMuM2r5rHI/TOFilMT+Lchjw+s6WznaPT0IiAwdk9e
3y/fzhG3i4Os1Jk7h3Vq/i4JTNSiyVmilvTne+yWVLt5dAu2GXP61sX1KzB4sYaB6oF5gKS/gOFI
gwWCkzSL10AzFmWmRPQH0/YZgkz8HDbgjHsTxwKuNnxGcScfotkn96XMsXyHrbcb3cF78hx2TUjG
LYIprQXbky2lzcp81QcTOwsgvLHWv6VVf4MUp94S8/Yr8dSwKiYr2fbFZD7UiK752JvOmdl06i34
i1OXEgfz9rgBm+d125b4E4K5ni9AlxirTrefoYZdUjN97pJpODPgqZ94cWYhlHEpth6/9jo1oqnh
MBQkDbA5VfcSD/+CpbMiqKqrdtGkf7xg3rQTRwdCFDMmD8hy4Zp59EtHGvQP4eVFIIrZX8dDLx7s
2FDr0pqcy7jK8ydA2ADobJSTb3YBL4bBV/QzVGIkfXttgKl+5jWceO8cNhYLNKlgXCeOrry+mDxA
C1YekBlgb2MJhamMOTZOadU+p3BryEeOv595ESeKmKgSqPosu7b77u4bjc5ch4oV3c4hUlYrsncI
Uq1dG8p2T9iOtWKmoJx04N9HMl5P9GRwXtjnMmisE3vY4gtHjkFYEo0288+1pyONEEWXFPiWU/iZ
b76GxIJ5iLa6dC55M+5Fl6JGxmIFnjqniAzMiD4qIEl1N1iDvpumEM6gzcHb7Gb9C8fich8PTCkc
U9kOUZ+zR5L/a0KMzZattrZI4y1aYXsjtbILYtG4W7gHLrSIS7PKrIfMKsdbli0mtImF8Bx7vX/I
dferDg36zMX81PPTAcOD7i4d+uPCEeW2NG87i+fPs/GBfAq0qGJMnhNDi3cf/+inhkJ4jdYANzqf
jeUU9NtpiqZT0xDnWgSkT8SbuvEWN99YZwc/zqPnj8d6+92OV9pS/bW4vfIZPL7+l5rI+6FIuBwo
KKwr8ocnzF6zbezDulKEa+TGpVHp4V03msONaWrRvdmBn7KtvN7XJRzPtz/o/+MbzuAbliYn1+L/
ixLYvHQv//brLdrw5qX49R//fo114OVH3ENP7trfMQ7/9d/8b4yD/w+2J9K2aHtYXFB+xzhY/1ig
fVTRPAftqGOx2fw3x8H8B8cGpgD/NWppnEb/H8fB+Af1PQ6nVGzEoq77q/j593N7abJS1TQcBnuX
ZeVbE0r8WqsDL8lf4ypiq/aqcJV4XO9/ezt3/5zC/4Zg947TYIee5NRIJoVBaqgou97devMSEcg8
Goxk4tjCOvKtBty3Igq0P1MhOTUSY1CtpYaGOm/5//+2XqNOC8ndIqYCVFUPYk+/bRUUKNHMZz6L
JwZC84RUbdmA9HfHacVa9Cs5k4fRZq9Znr2GWvKa8r//+s0xjEMOHxdrymdHWz2aELQlzlgH1Ab8
LXSpZrVED66zMfkXXh1zlV2Hrjv9p+NiYFTrhY2bqoa5UcirkaASnOGmdyXL9MxDCX6EP/c5qhFU
yrjTWTQ1jm91riJbBvJcHcQDwGDRT5+maHzCiPdUK1C2H7/B9+dwBrNodSHPEL5/rCeAN16xNqs6
8JsWwCp2viAFUb2qtORF92AJJjiFV8aET/7jgU/NEHqGCAzfjk3HP52QVW/mcVkHEB6rhx41P0EH
eGvRxVln1tf7uzjPSP2FXYEzKKv6z1k/92k/IXqp6VADASEeZNqmph4+/AsP9Nsoy/not7XlcRRR
Wp8zij/i+ZbjkyqG8lDKf+3V/TbS0awfyF+sVMlIcd5PGzGmLzPwuvX/Ynm95Wb+ORfpcHkeM8P1
bbRKy1z97aGqsHC8oqoLvrlmtal1BeoSVt9498aQ9EO92hi+NHagBZxAlwsYLrf8rdXY5UHBikTt
WKH69+h2rmVVYtaIk4KoGWCgC9pm17vZ64QO9SKaDXVdu2S7EDfSipXpV82qqvlHCNQutno2mOue
L0bgjk1xP0nffM5cs7pwwjT8pgo1bYZidEBHgsioJnzPQ8p8ztwRWkY79VDvyHLxNqqJ7Iuuo1Hd
Z3m55ShYPmAPtQ942IYfTcgub3SCvx2j3f2U2tUlmTIqXceuF1fbyc7177A2Ndpv/D0ah5SXIuSh
M9URW+tH9W1kztUGLh6YTAVILl0ZRILiDbBA2wnsu7tGRwqdNtCMNTLY1oXO080FGxdZQt3a7Upz
HbpsLnGU4KvETIVvdzR2XCErUjwomx7sQiV72jvVpaGT6eAVeFc9n9QxN6f6E8XKuRwjI/0WeVX+
JIYMQVJr1V8bUZjPIc8OzRWD79e6sPuZv0mFqELc2u/Iv55Y66OwMdFrtsyf2gF6ARDq4h6Odfct
5NXg2mzqW9Gnr7rBb9rjXnomR/d1bIfwoRNzdTEsW2PctsD6cs6+O5mj6Gdt+3kMoEKMn1CJ2hfs
6B0criLZqyiH8+oIOK/Yy0ugz4hpV3YfJTeRVftQ76PyVUDGuSFaiZfY5xQQTW3wvNXbtM9beCEA
Krwrgp3KbZbwEqhUAzuxCWoomjp69GbMfGj8k+ybj7WYlIeBXBknTgtMTMQ24itfYIlJaer1NTzC
2t+IOFRf4rDW/K1pqNZDe0ic1kropbzCjDE/e9h2HscyK15Nl0wsnnHa4lYMl7yBJrCh6j9VSPEf
LQBH6RoHEcR/aTtYUlB3KIyfY+FfSUQG1FFNfgLgZBmhTCbYxRV+WI0OnvCf2kay7GyY8GsFCI3G
ru9hTasXdx0+r/iJbnekaC2U6YvPdX8HvFpdoy41olXiqxweeDh+GqSvvsxyzvbIkTvaAZo0k12K
/2Dezik8uJVso6FfEXNgfEdc0v40Z9aWrYWTsckHp/2sSJX9GqUQIt0pZw8dK/5Y2QOXFaSDT/i5
yU0yMn4JJ46yb01klocxxBksx9ZcE3TxanqxfxUaJM/xhwDIw5a50aBGDpu4EPEN5IRx20f5YqPl
F+otPn0op/N17EmQ4yT0PaRK4q2N6zH+VdYgcstMEGEhYrIjbKP/UreT2tMnwJDu90yEmUQfjGsJ
8Q1UshsN725r5Hts8b+6XrqbuB0fCO4Kukp97+MpORSlMLd9SO4Hn0L3Pu5ZlEbJn6UbubpWnfS3
UcY6p8EbAhZ3s2cPFP4lzq0dIUg5sfdj3a2LIWszjOBpsrK6nEnNrjjexXk9bco+9W8tDpW7RmPV
Z30+bRThhCurBZc0S3Y38k3UHpJesa5tntss0pek1bxbj+7uSz4CXbBUZ1DIGUBC26F1GHtmFAre
8Fvvh7R9c+iJivbS1mnhLK8KAjxQRCzeCE0SXIG7VlvHMJruDSEb0Hv5i+OwUUrJ/gFeYuEWQ98w
4a5uwPCWRG1ZvXePe15eGQOuGFxHTENCgBqCoIp+k5IUui7MvtqIgaFlVckgwRC4xskw/Iip39dl
XuLhbXEdIzjcyiS/RXda7eIB9Ezcwj5um+VcXYH3zI2ayTQ0cQ8237BpKvB2ktAngVH0BrHG7Lqk
Cn7tMs/4pQ/sVmqZI44+GzdZ2AFCdgDXKqin7HGcJFaa1jkgnZxdC0pkjd/TXDvWzI7YQcZWs6g+
JyNvaHbDkjgjV65tYEDIvDp27lyXEsGUKB9VHYVg58uSRNa+uG979h4tYvcYfBZ9pshiVn7V7ywi
1GCMqgSGqKl/942+u1QasXZZ1d96WZsHrdDVPo2p+BV+BJlTJrcWObxfQBC3t9MYd9dhOj/DJRie
vWzyNt6EntSeDSeYySXdliCDb/FnhXf/yd6Z7diJbFv0V+4PYAU9vO6+yd7p7F5QuqPvAgIIvv4O
XFVX5cxzbfn96EhHJVXZ7M2GiBVrzTlHkT/7LT731E6+1/FiBunTT7zPD3IQMH6QAJJOVAJ2EjYT
NN2BMKrhLrK4fzbcGkCfz6a3tIeORprAjKxYeWXFiiPKwCQn3wRhMfOTNn8tskSN0EnjN9hx9oKl
5BHYxb5drTGKTOpA69CR+yoJV5aZNOOq78IMmlFRsJhlHPJaHpEsLBewen6ErSyg+zT+MpLEYwUx
sCWDuGhsuiN23PaCAKCxXYJdrE8dcZansbUh9/q9aNZ1oNqTXXRqo0xal8UmaifkOGc9WqA52HwK
yfpX+mN011oj3lMAGmQ2OOlQJqcxC21yI0gaGoKTM8BkWJF/avv2mlqcPtFqxgPwvdNZQlLPkJff
GgIqAbDEhHQHfmOCGSKVhOrGFaAaJ9Z1HSxdCPJ/+v6m8nzs/plDusaaTNqM/l4inQ0JZ+ZQsvZ0
L0Eu8n4NBOHjmNkTJnjTi6kQdOQQt+vr4VQVWb6BV/LZCRRsvYyAXm2XK0Jck53l8X6xcAy3rpsZ
CwfSAKPnl/icHIKyeU8te1VnhAqpIiAKtEVPNrXRa05KNkl3Vk6mEb1ggnBgm8C/uFLs0aQax+TW
VY6ljDW4wPmK1zX+Ehc+4q3cJKaz8KeQ0tIwjunkimDnxyXrm+OxfDsx1QmnJWdcjfhh3U3DFz7k
NGnKdaDd3+GA3zeAQvbOgBIeaK21IAB+Lka7mWQw1YniAPuH9cYah0v8J3BpAkmdQAxYeqWZ1MB5
mqkr8pDcPF5490wvLE5JEPjdQe1dm3X5PHQIkJ0hJn4nSfVjK+Yd4PPI0iTjDXAq+eqr0U9fq0Ld
RZpt7tdHjHcnQ8YyaHy4kkk9TuPtzQ1wBreMx6aAukQRVhFUxQbFdlxVSX02HIIofn2991Ox5YI+
nOIAaQr+0zcnp0pS4DhevqjNyQdbcijqTdoB1N1ksnyFZx0S8suI3nOD8ebHtgNBmRFwYo3mLjFh
whKu6L6SuDLsJwKufnOwe9/q5fOhKkF55uMyeHcob/AyYIJV+SEpS+ekhq78XttY/VdjP3bA0SBV
ItwBP0NbMjP7q8Gj1jQJ871uTArtlC9BKVOdSEAONtri5NmlTQVoTiv37BA5cgG5QV7kXheSRE02
9qpXkXuIF5W/TQRevXX8MvqI98t5tT36xauQ/9sTQO/f6shkA470hDIjTbOXH7tiVeEMXY9zbv2u
5//eCrncCypK9J2eC9L6zcMRK+z27F75oUd2Qg5BV6/gpEEhtp2nFtQU8v0GY3mWWDsXls4aB8if
amdDAk8D/PuCn4TH9M0nQLkxeoyS0kPIeXvvGnF9bpzxd8vAu44FV6FRgd0CFxXChjdHUpWqIfKq
OsUSRvHsIaNFK+1BU7RCzhleTpqQzjg8QK0Znn79PljL8/7TcTikRLGX/g+yt/d2NGLgHQR3I8Pg
boyjQ+HU4YURReFLqSiN4b65+jo03PABZvVDHuoW9p07bns9kBzZ11WSLuut7FctPDp7G/cN5aST
ywP1d3iR1VX3tY0WgJkRoaP7q+Py3371b/rVPIrLSvn/96sfv3X9/zykkhN1+vrvfvXff/IfzIz/
AZOPBwcVESIRADZ/6T+cGesDpm5aJXQIl77zgqD5p18tPtABZRWlcegh71tG6n/nDtv+B6KQPfya
9C7Rq3nhn+QOI494+3TS38K7SJSxidab3uHP20OsnbGoyPA4dqWvznVQuTZ0qmbxTJbOpnD6ultB
fTbvOtNY6TIuVlAdyPEQ5njIE2lkW/JD/J3sQ/kRPaSxCu0ifEiDvtgnoRGv7FSFbKkTEFTFhC1f
o2tyjwBOfbmjxxbNa9dwRo/sTLdwV05O5OoQ6hxgVDkd2sg5VUGusOfpmINIGcSfyB8HvzG4pDSF
XvYUjuOD2RWRt3KiTn+a+2Em/bvQu3QwBIDPTN3i7zMBLVacqybCyyFoGsWwno2ovXN1mwIRnGFY
SOEPwBaN2zRqsm6TTNm4GDrInxsJSibcVzzOUg7nzBb6PiIDc6dll9wQlugRMD8v37yo8m5rlV66
SXFb7TxCRggHwpL0EY++u7PsiazVjn/ti9Y8h2b6CayBu4qDfrgMSKEDd9qvjZb+WAxKJGZfcfqP
eZP5N1Ft2rcoqQhUqD3pmLsaGyYgisCYN6FCthf4g7O1msFEEo3/ms+cb+yud9asNiWxRD5mx8l+
xOfRHEx4Mb6jrb2pkus4mId+Y2nQ5xsCbqy1447koxXx7Fz0aPwYgFdeT1D03JMw3x+QJ/WfHMrd
bNUQ8bg1BosDULZUnLKrXH4PV13MAUfkTDzDBXE3iu9CDlT/EFVwHkHufiKR04E8I6oX0o30ierf
R1gQkHJCwAE+YXdTZHF8BwzSrjaDXxekYZftVVElJPGHRZn4lPm1dx2rzrshfyLaGIk/PEdkN93q
FiKuG3vThZ6bbwy0Y72q9OxtyVuKbwjP605TWFByewBkA3Mi25eo/sL0oo2qjOjWtPunuKurNeG+
+ZE89yg+j70ohtspjOv2VUI3fhFjCzkhG8xbr0SYkMUt01oPwJzhEvHhdl3rrfsBh84KC6W8VJZ4
GSdHXRkN4gprFN+cqnzxxxE2SOlW7RH7hloVqS2uEQaYi0VXB88BlfL9bCzJ97TbiIyJCgVaXikE
Io5ys13k1VWxLqpxfEnA+okN+WQpcARi8UnbYGS/mvmVty4Jy9u06gZxS9uKc6VIxEXTUqPCldDR
7dBYN6NrPs9d+Cwks2/soFvpC3rfoZc2zEJ9wpr2Q8cTI2LLe2SQigSm+SYsFUFa8QvCh5i+HlwI
JMF1UjgYjcIgXWeJZx1i1pw7/oYYQEKXXHVteqZzPB4n0qM6HmYHEKuKOaNfdmE3x/sgQpm+RoPx
XKbkut3JnlQ8Kbod1lzSyCBGrGSbN5fEFJFAPXgTaLhwrx07Oeb5PLS3dKGC8qAisyRfU+nsnNsi
A/zUcUhZTaJ2LzvXjra+XSdESkXmlmysceX5hrExGy94dGSpXWSH54pYy8X7lOzzoIg59NEpcyPI
KqHQ465yaNbEU5E/TS7chRKgyjlIgapXZNE29MDUKujQL9LGcm+Tusy3jQdMwxuBLnFMdNZZW7an
LLdnhFKqQRe3wMnJKL4cB0BUNEnn+b4thHt0+0BeTqI3HkbQCqo4K/qGm7JAfYZuuIapatgljbkz
4ZNPIJO8TQ318TjB5UCu2TXnwhX1JVhQhF8uDGxJNmZriY0LwMc/0g8LWKlke8tp1r5nbpasPQ/M
YuKaCQjYZtb7yIhqn5Nenj/PWUgCMxKiMw4UTppyeCly4gwTgKEEV/uh3C3GRuIlh6tijvV3lVDg
JgTc7hI3JgzQTxu1R5n2xYk8mEE+WJJVAlF9U1tCHSNowOuaWPSLtFAvbCzejgyl4VDN7bhEy9TG
vOqbcfTWZZn2X6yK3WbrOz4Z5GUU7obY/BijrDnYRinOqcAPLqsg2xc+vfxkloeuCcQKf0KwrXxS
H00I6QdSRQW53AvmK8yTI+GRpMj4gTh7/ShW7NjBrmuEdaFIez4Dn0y3k1XcRR50CL+L/f3YhF2A
lTz9jmGZ7HWN5mFVNqy9ozkQFQWm+tiGRFKvsjhvN2Kyb6RZLyQ0IoldXtHLhCDCqxSixTovaLXp
OQ83rpWaJ01veDeq9jyRuLQV89R9dWs5gY9txm2GVAqyuR2vZuUkRzmHn8kBLI+xK7+2YayYVoyf
OeIoepHa3CrFdmPK5BhQNx7UWNibMgqu8Dzf9V0FwaYEUx2QwXhL/xOWsdFBWMnulOiM2zHJbibu
6ymaXIu3sbiKfZimk5cTuDWlsSugNHfezp07uXHoEJFpNqie3vWkPzk5AXxInEbnriWjzDvNWa8V
xGMR11uABKaEXjfZHJOEreGBOWOtxZYcn1lskyhs5o9lKkLjaeysSW9S3w+IRXXpEIsB9Pu8ov9c
FM7W700ytVsz/pjnEGE38zBTynR54VwNOTkaBH2Z9sqiP0LyFvjvb7o2J1Km1NxeWzXe/U3DfOTR
JoD9sazFdPKJuj2rtur2LXJG5ihEUSEp1flwAjs7svQXJCdPQ9IfNADWrVmyYga54b3qLMg21HMk
94lQMaO0/PIumBXtYlF2G1RYW3gQ406TyPe1pYuy7/rRvel00O7GoDV3NngnhHkVy2ve2twgAFLT
LhFx/ODoqNn4Wdkz88pptYSl7RxSOTsDObOuWhHSYKK39mxUATWHnbNsVJkwtJIN4cKWViFAqWwQ
OxfaDpxMYs0JJvfpnZJlmZwItq/iDXaPQR1FotW5SHLjaJBiR+EXLVMaYTvhtekanJ7qfm7THVyd
kKTTcJabxFagCOJWPHdulpjkoInslny29i4LM2wOiMxI/TBRQnUw73YS+CFO8WQaiIudBsDlWvrd
ype6fyw4z22iDkprmQWly5hn0k+znTo7r3P3dh+pFi5urzSxZ0ucQ56SY0iY6CFOF+iaQQDclmCL
8srRy9GWCqhF/4j48kgEoHgE1wTXvUGUu46VjRa30U418LjQ8U9pzD2xeM9k63feuQ7Nz45PPjVc
F9oD/KJRuypyQY5OKPNkO/Yq08w1XGvdM8xq1o6XlNcV8wBz7eWJ2vYu4T4u+aDhWPYXo/Ldo5cE
jUbuF7i3XcGEYtu5FRh0OIXbkB/tFKgOwAIiD/11ioLkJaTm/mRpzz9HTlJ5IOsH/6ITlGabKDbj
8LIULg1J7T/1pd096mg51causyuMOV5bNOHIEtSzXHeEnT/bjQMarwsa2u40MtlLrPCSiFn9jax9
zpzE9L+ynqandDTMrW4d72kY8k4zkyn9aGeAVyQAHkjaKu6Ju9LkiN4ps7a3rjdWtIz9fEsQabgP
p1Jt3WkYzrM/jOC+4vGu83O5yqpxWmdubq2AmyevALqmlmTU2tmZKWk39DgbucVPwGSknpiJRH27
NRja7CxUrV+B8U4XTZfOV0E7Nx+bEdUPA886+173ZncfVqJ4ik1RxFCps/BECxsqLHPOk2iilsgQ
tz2LNvZu7bkHECia+mjNggvMrrGibddsdeWb1P4C1pAbEYvo90nO0lxWO3oV7p7GZnWcBLV4Q6Df
fU2OAonWktZtm12nyBRXGUnbVxlK6TOLxLDhBeRl8QeLgoWVz85luk6MttnmZeYxIDZLonkH3a4W
Hw4Vg5Odm5QapSgFGUBhX3xJcg+8NfxwICSYmr8PJON/9SC4B+uGUfHlYFmTvRulU//VPfzv+f83
53/Mgksr+f8//1+mdLqVTP999P/7D/199A/CDzSdQ0RTf1Nk/z73h+4HVndO7j+Rhjjx4xv0BD51
PJn2cvF/TvzeB3RepOLwHwjMumh7/oQ0tHQc/t2PEmhnSMwQiC8DXm7a7z+f+CUxKq1q44TweMFr
x7zFG3r4oxHglcZzgKvGpX9luG59l5KpcTWjYV21QSlIAw9VtjX9FGoH4fB6K0m5vk6gLiI5MipI
077cTwBpT0wPzRWSg6bduMFES7OOQgckaj76aDPc5DxAM70QcUiUZW0VF8wA8hu/toN9KcJkH/mR
DxSG7gOlDse7TuXefk4TeczxJ16qTkebGRWXsbaVxnNWjoG1KAe8x1RZtVr7TI7WEwjNtQ36jumw
1R+Gqo7ucL4weGCHmI5q4RvM9aufF4QD5TZUJDkF/Zb/IN6Oy8Eip5a+HqMpAAvrhThyoH6L4zJ5
OeQks34Za9l+95uU+WxWBUd0L/JbPFlRu07KxrxJiQVm7G7LO6dzRkp9X9BlzDNdru3M+paJWrAG
ZvOqYYrF1FHH3lUsqvhMmLHxpfLota6YqFlXxtxWR522T0M4sZOOlrfPk2D4lDR9/zEM+6lcsczL
z07kx0/SyPMQb5ijV0BfMiCYVThDBa+OSCqYnlkilfgBw9xfW6S/v7Z6GtXacsZHZNosUKoqPhdg
fw7hnPYEkKfpl1mo4iIV8pq9xD3lsm9g987zuYloo1SuTxT9FHQw3LxUM7rWypL8qHH+BPGgTVbc
JcXfhs1gZ3V2cdYmjA5Zlx5fdArByJmRujBT1wA8I5I946fivq6c5DHvU9bdsWrIaNJTXW+xzUMf
MCKXoOwENiG+SR5A0C2OulQO0Uv42oXNRg1NaZfMyDcA1oiOJGQw7wUkpkVSMo2c3C0l180ErpZO
RzfvmyypblLPBcPbav8iljXkQOihzLSD8rJB7HNh4bpkAyxHx6Cu0j7wx7qJH9AOwUoNVex8bqeR
k2/O+G/vFyR9I0QqFxND7NPDcOINvTXzai7d8DaONJG5JGw1CenBiR42nnTJtw2HL5Vv50chO+Kb
M4OadOiUpi5IpjOphQQlZ2FffQrrLHoySkDop4ikxGwbsmF9bUfRqVUiRnU3zCMgsUHn5nMfFlG1
jqtW3Zqqal+kFtY6ZM98zaUtB2axvb7rRjKRD46dU6PJIMSebWmqtdKeSAwFxZquOE/bD/YgknMr
Euez8lp8gabDQ7uGU0COR1wFL5kv/Ety1rU4TiHW0HnIa44zmQ/l2EkKDkMNrZVdkFTlqxsn4SeZ
MlkWY7PxGmkjovH0N7eRbISdadbVNgqi6imjy2MSmZz1wGSKSj73Pu41irGsIXuv7jelMagSnoAb
XiTW1G+aXt6aHco6Mr54nxHR4PvGwrgNimZmpuwzsh2W8AynSTdOEipUH317gq/in1zR+evZTrKA
++Bke47mLGuS/DhCiEkAGAonvbMYz+/rVOQT9Nw+cpjnSPFsYbXazg4r6oAiSK/DqkyzPRKY4hhr
u73KnWghCtV2fyeD1OHG+mX2iOajBZZg9jZxSXPECTieqmAdGGPzMvgQjQ6OgaOH4XeMrELo7trp
pPGldn0kK/AIhhvN6YTFZWaOXhtZiJDFcQZSH4DLMIofv7UUDc8Ut+alTdFdbhlyBXoFiWBpoEZ2
e53oMAJRaTULSXTELIxOylqbovkY512zweML6cijZAHoyYm98k8OGCAEIxVpCIBuN0OcQvHNWTZr
02n3kyjvYaaqfSc5s6f4KqmrZYqj2ch1tQ57GI6tmOavM3P1cjuY9AFqW6HXq5PBQkEB+m5a5DPq
TLqTh7UcE32TPs5GjNVOw8LOxVOgc4/yMZG2SbGu4GFk19EUka8fZt61mY3RbjYLeUf9Je48049v
WBanvR/k83GIxwfXqaq7lhkmhWsXWTS1s+hhlB68BUMGagX3YjwlOs4fAhQ+LFI4bu6geVQ3AhHW
DTrEdtfFpbvu09y5Cplvr+thtraZK0FImGx566nU6ZWyQrVrAzJUaceW5VUGQuhJeTnm2A6K5Grh
zPGqh0Q6YbD2LlqTjz9PvXUJVCTC0D/30UcnkN6R5PaREG4jaGmnRMk3ezb0NUIuBXTHaGsC53V0
FdZN83HmGT/GfPEvTdoibyBEfz/1UG6nqJ1fcnxiyDRaYIOxSZ88o0cIRqAnRpBD1TbvXdYjlZrz
GRsLqespqRvlmN0wfZIrt7Xs66guOodFNo/uxjk61l5mXaLijOGtzM4i8VD1TTz76X65n/fEmpsX
YUbzheXCJw1eGtd5Pgz21rJGkGLhnHyNeic9pJPBuFi2U8N1RK9Pevb1rZXLEbZnGB4HU3UPsETL
m8F0hwPvk0drV9VgNRqfJjfTtYFTrNa0/bOK3pWyw/Z2hNJHuntm0w3E+7JN3BTcUFs416SvRZez
H07Hjo0RMQUGEPqWX0Sdhl/MzraIlyeO/SlVRULHN8qPXW00+8pODI7QA0sNj1/CJu0UtrteEjaZ
OWT5DVEl40vj++Mmx9n8bMGSvbZA3WOiWxZNTIxWup/JRJu3UlpW/bHS4VNqge/YDkAaGpRkrTLX
AnZxQtNhDJ9TI8o/umbYtTee7Ah1JmW6NVaz5+XuuszMVlxYXp+yj4VmJdqV7oG4rtn4ufO1NeuP
so03xEJBq7ITz981oeevkwpk3jqLx9vZtOrs3EvC+A+qN5InF5EfWFyPV3ytYeu4WznOkAIWCU87
e5emOU0D6IQ4T4U68chaMicisvIMDPjR/EztOz3muVF9yYbJegh75d8Dn4UP06b3beXrbWm35dFv
O3JeFDoXv57uvGJ+ZgGEEJa8Zr337KtRfbbrjgrCkcSCdK569olSONCbK25as9gSMG9c8OOAg6IX
cqzyvv1uz8vMhZPYwpNqbYL9U5Uitqh1f2u7Y67XimZZu2pkGKPx9JTclkRM3CYz9Q5Rq6NbGn8J
Dv57hPrtEcoMmSb+6gj1hWyZ1+rnI9SPP/TPEcr6gBUP2YqJQMBfjlH/Nz0NxQeijmgVgW3FPugw
B/2/6WnwgewV3F5MXT2BF4dP8fdZyjE/AI8jEW5xf/x1AvuDs9TbJCPMAQSsO5jpGW84zl8Q0X8p
3dvJYF0tOvNc0VHp2/UQl+l0kC5a6ygRFZb3OtGgRbLcNEZUg+TPTQ1mabbusHFfIfhVlrmByLgo
zNyMljLpNE7B+T+2WtDyYVTRyKEFiRvyX3f6P9iHlrHuv0QJFhIjrDyLvxbtBYPp5d//65MHHQ1g
rNTyTITxdGcmlbF22YYu6CuJK0AwiIt/fUG0Te8uSQrlInvCGuXxa77x/RlpAQdN1fGZaflF3fsA
loqBI/GebBRahnQ6jfZgStE8h4TztIyFHOpmZlBoN3aUi2Z9jPyUon4eyM5csXohRbd6yGhBlfr2
tq4UmlnKjfvCImt470RVfc44XcgtQ3ymEGxY0lu1soWW7pJXne/ikTHO2fCG6a6YUfNY5uy+go5j
5p21AZcKUXTHDMOiRbfpkqm/ghaHsNvjF0Gf2HdK7XDZ60vtpda9ZHhI4W6jXpI2ajJN3hGBoj1Q
NBkgBV/7cao5XKYhtRK6+OmGWrogrzeJrXvThGO6Sv2O7waQpX02EnCMsTfyMSZopRPdSKt5toYR
gohXW21yPSUlnyjUrn3USxv1k2wXgg66Zcu8t2jAdhhJ6U9cEb/iG0x5tNc8WbaqklMvO56/uCtm
HAnMqe9mWVn35Axb02PDWNR4sa2eO5d2xOyyodRTfZRNgEhvIMR5BtpicOmiGfi3jQJWuwVfiAhq
mltB9xWgR3ITDSamjBpoW7JxRpvvTzqy+5qhgnlQGtnooCR/PBzpxm9a0uUSdPrzWnQtNynVDr+C
5+AWfEpG1GMHZxZlueU+2mrtpja3JTUKpOCT27fzRz3X/KzDEnB9xvBOK3tefhJ/uTkhqB1+P0g1
Z/ZN5Olp0RvU+STcXiYx1DAjEEyv8BhMByzIAIXYqEyS9aTmJSxCNOorSZCUv6kHq9gu5+xN4bLv
raxx0vdeb/X0S0LkrWUGOw3uoqpf46x3LzWH+gdj8M2rcWiKG4B48avFfOWA98YJ1uz6/msV58Nj
w5BygvLOI5uMYroZxqEP1km2yCJLgKv6ZE2cT7fgMcIHw2u7/tZKZ8PbuIPPYzNIn9s7pqUnr0XP
RHLXubHBdLhUzA8AajlBMtsIrx3D+oLphd8upQs8fteZVs0z/1hm35tpnO5S+jz3mYfreF3HPCMd
3Va1TmiC31MK8PMUudF6KwOYOvXAOBc4UYDnPnNneLl8aK7zPm9q6u9OGE331EXudEflxYtgUBNO
HC2bpYEBvefsWjPGkmjqkEwPGbYPelDTDf6v9sDYUE8XNmxYBse14ir4DOiVmLxt4XaaMu4LSO0y
Wilwf+cqyS15n8+zYTwYyp/bCwYehrzRU8gnKbTN8juXKHE/0fwv87toyORhKg3Z4iex7eM8LDq8
WZfcS7r/3MtJjCj3wjDmRnCQl4eoCIoJ4RWInVPTEtyz/vEg55PBDweVkvfYG5aXopcOf8s02qyh
lVNb96kyTHsdmEHiPU1FoKzrLApZKILYzOsvvj2aV4kXMKQgEYBrGnmcTaAPY5m9SFOOcbOCAdh/
taOgzx8lK4QJxDiaXXldlxRxAfIwIwq3fgEocWvlJEUwpBHZqWt9fvO+kOZV1s/29Bgwuci/uX5l
Wcj4dUvFWQpax9cl+89MB16BRTtGFQN0OvM1IiQOgzYya9dcLFIGKVUv6TTTdknj4KrCTP7EmC9a
CIsffeLOxjWdbPVJ19rgHNElGx6MjhYd6iJEQdEGb1Oar8qUHAmTbgokbL90D4jnvSUdKmuNFCeS
o7qdQxOFc3fd6KhikamPDXPbh85trLVdihcDtfyqrwgC50AJkzAZp+AAjiz+XHSR/22KwZBUpqyu
we9cqFG2epsXcroFaBG/uPZQbUs2qQ3KOfsO32L1YjpJubMqgWIfpjVDwd6XN2EMA9JvGMChDc6L
y7SJi09W1vkIALp+Nxs9KuphInYLaOKWQr25Hoq5vHARiW8VHZVblvXmhYF58nFwipvRF1O2ly1w
rFbDMBJI9/ZDWqcf484rPpFp2MXoqKrqghMCFpq8nU+FEea7wEbqPRAQDUDRp4WXDnZ9z6bTPFVu
2SSbbO6qXZCK+jHxvOXWwjBCsOOqau35arpqvMlexYjZQfj53XdO4nJTKMc5WEvkJdRo6wqeoO9s
EuFWUNg05cCmk9bASaSs90HRMpTHolcfF9DhLnbN2yyqm70grWADk6l5ynKJgH+yBu9YIWEdthox
2VXbO9HHsEm8vdHNOYAswkxIWJ8DohI878pI+vbMgq0PZATpI6OmkLyPfNzqTsIXtBy1btFvHJKq
8+6HdJi/ClFk55BJ41lWMvwdEuiNMpuSiLBH/vdDJk2b/U1fvK1LO4C/DQC2p+2SV4szZuQAsnLo
CGwyMdTniLf88Ou66I3P9MdVlyAEIl2BBBFF+nMh5kRz4iejG57aglU0JdKvXTe9RY3x6+u80fn9
uA46QoJjqfYW4/jP1xmS2lMdTaSTg9WINVVI1uxqap7dKWLB+POLIbk3uZ0m5vq3qQsm77ARUwSe
ggLjT10nzrFbLNYGYsDtry/1vpBFZk72ELW4IELkrRe5jUO/Ac4LlczT5lWlKL1djthMN/v63PmY
F/74eibnEJPHRHhk8b9RtxOeymtblC640SR6+GsLquAPpWu3WoxpXQpr5Te3883Eht+OL7dkHiEg
5cd7W6yjunSQV/bOiX4K1RXcH4ofFlR24GrCmIKzgj+1NsqBfxbYgqY/fkjxUrrcZ8HsyHLfZvLQ
jadhV+TeCRHJQngxbPRb4+8ird+/ClyF+JGQDGUkEW8HU0VkjVWUdt4p7rGEaIS39Ot+G/fzn67C
gTIgBh9F+DvJu9ejx3ENvssP87rHYJj5OHqnP35MGP3Zggk+Px5qoZ9ftxxxVwpx1T1ZCIPgLZNu
uhr0iK0ZV7x51TfTMP/mSPd+/WJNZw3jazEE47I/X7JKh0iPheecjDrynkwVxDhcB0oRRajctgpo
/EP4nnlEfv1V368sZLks+ma+LaEub79qiGNKzA0A3lzxdkc162SPqGwzZ17wm3DC//AVeThIh6AG
Jzfp7WLpwxfiUqV1miQyOqL+6/PcYTItnMVDtJzgpuWp+fPvR4xbsMxM/wNmYBApLb/QM0+FRxJA
VWI8p0ed7Dno/PZN/yG3/vlcHtKdcIki9UM/eP+mLc5VwXqC4bVDqZOZpUswqC+Ku2aY5VWdEX+A
P4QyeRqp67BP6u5qaIcp2uHjcDhc1Hg+Y6v7SkCaTdU5V1iog9xrfpdo/X7hRX9ukyvHikRwirW8
Z//qIFSpO6aaWdzJKnEBrdMobZ6zyWC/RM3Ko5aFlPW//iXM9+8uOS28VYubgwyPt8kCcUG/JGKP
OxmBQa1Ll53zA9Su/msgGfmskyZanvcsNa9aVbTPw+DO5sZOw+mu7ay2gOiJ3GtHlZTue20WyR+/
9firCJ8h6oPBuvhhBfnXPRFth9ox4K0v54CiW7jZixnjdwZIwahxbMXv2jjv3j0P9wxvA60cHlFE
Aj//CG3aLUU/pOPBiYDzigwbk24rHtNpsST9+vb/p4vRN0L3AuTgPTcNQ3xIhjKg9Imc3JusAj8u
uoBTDvNYTkm/vti7n5pvRiCVYwp72fHepqyWuWE2XSQ0nHuXg2WcLkYEXkROib++0FuQAmlCLJdL
8UAkDFv628qoALcxeY0/UkHIpLsRnOHUmqFbT9QqiZXduUF/LbdO7JAWgHwXpmHj26hoi2UbrNvp
Lklz+gTGyGEJy+bcPGNukAdheLSy6HrZOwGQhON5m3M4HjEA3vRVHdblny7EP+L60a2wr5Gf87YU
SuGKN37ZdSda/sFmZDRyLjE+72Oh/7jq4lI8Aw5uKlp67zx+fSysfpgSeZLCs48BSfbFoioOt7Aw
6rNTTb/tH76pgRy2NdJmlnyywCTD6e2vVM0lkHLpOieP1PhvJLcPJ+lE4cOPhojnd3R12rlwP9XT
ZP1mA0D3wGv0r1XZ4cpL3o3NlRffoGv//Jo5BTZx0gqyk2nSSZo3Igs8wpk1AEEbczkSvc+emefO
Zqg7s2MciKEdSHqcHqxe44e3rEzfCVXSRZyZNc00If3lYIG+CKaLz3MkS6/L9oq//8bvtYHtoR5T
94CDJsfsmwd2fetmHU7t5fFiZkj1gPDFbE6D1A26Tq+bbtxxojXWRVhwz//L3pntyI2kWfqJWCBp
XIHBXJC+e7jHHlLohojQwsW4mHEnn34+V2VOVdZguruAvhlggLxIQQopwt1p9i/nfEcyOGL5qkfU
B0GKkfdCtKxsN6Ylq8eJacO19XpjPzu590DYi7HuCeXGojv29RqZPvpwFoqFSRa17w5hlDktWmPp
IJJG7k80VgMykQZ6zU+EJ1uxM5Yu2+3ByjSK4EET1cfs2xyn5kOsxQ1MVeKIWeNBWaX1Y2oDyVDc
KHhewlndhqFsWrOHES1KCsVXQwTxGkaU+7ANwaYSREFXVOuV3121/0fxOcqEyUtY3uoarXjWsrp0
l19My/MpllZ6owMtLUKEYxoY85Oa1yp7gPVQkoqd6rF/7EAoVBtbEZnG5rpS8qlZTe6LdugtvcNU
Oz9JE1pT6nmNfPKV1f2YcRKvTHgLd/0pvHpwLq1G9xv7mKhIRzZzvpAf3f1wJ77dZwUbCrerXTh3
I6/myEQD0T1RSD1yXk8t/PPMQZhc9WvGIDyoFk9sQcDwNw7AROBqTKI+6rkYjOe5yfmntVy5tUIT
8zV74FJ09n2NYaB/snKS5NHe4lx/oF9t2tha/EnFQFic4zi26C43Qz8a8apqRbK6fYOBrymfoLoe
aSRsf8r9O2dMrOmYzQbgy362gBKgbmSmFagBmcwMeNFGrB0yZUwHc25frNpty32Qu3zAoEWSSm3k
LXfD7zqAmT2fvjX1GDVkeFWyk+X5YjkT6TmzxV6XZv4V9mvyEKwjcKDfIzi3xNMTiWy2XpzCdj/y
JMuSbTd0E26U34+VdwOfYM0Qx8kXRfBRk1zQMpxfrBdrtjKMpNyKGgYj9vS49Vw+RTrwbsiQ0uV1
tbvbzFwU3fAJ32kad3POHP7vqxl8ch+JK26FROpQ2wWND6vHKm6T2JbxfKRILzjMlskE/vf153sD
Q8aM2ZV/5/rsIyKJO67YNZj2uzO0Bh7TShlsGkpUntPRSUZHoOGx0/yxqzXfiIU3pd2p0u5I/Lb0
/G2YfWGMDHpcKZ+ChpiSizuX1otXFLWDLybJl5+BwSZjC3LLdh4XSzEFzhZqY2L7rMmvuI9ZA2RN
hHj+9llBpJPgsXB64X+hMJfEx7pt3+CDLfNRGUWUJFjfY45wtziVbce0fikZSu6YoK0BIwmYIQjX
zZlRGxPy/qbGXoexmP5+4///Pel/uiflqfmnmuX/RCPmdf2za/q/2EyRcN6+6s9Fafg32kwaB9ah
N/4bFMM/baah/xtwaHrB713o7x3qnzbT8G/ERmBNdpgJ0br5XLp/LkrF325p1S5sKCpaYqvdf0d0
ahHa8Ncr1ETJCYATQ+utVSQ/7V8qVYGzugIHb2KrMppMD7HleMYGF1hCIKg1o4V2RI95Royq3eFo
sghJV70gu73EElCtec2eaekuM/LLsIGNVaxf5rV0nDcrpLraTJ31mQZ2+lrNgx9jM3G/jI7TX7SZ
9tj+QiPZ5U2BjqABWHNJJ34zRuQZqr1RZER3IRk5+8W8gilClNL24tOYnGQ5s42aAwYsdn83FqFT
vwqJLemuW/VqxkPpTWjPnEoMP4rfy1u7m9mNNWYUFrBPlg5VF8L5jWhNAQ9MDO8weSZ2TagejIsU
uXurBUhM2Ene22eAw5UXCxtuFNDbJH+1MsRwKfuvNW5xbXhHx3O7HyCf9bPnDPaxQ5q+t+fiR0ld
vs2RscSdqXPioRjr7ws7f1mkkA8eErziwB8RF3RzSbXpZ5EfenJQ2qiFU7HtLeNjls4cBWZRTUdu
Cy4KzFVbTesP9CbIxg2DSu2icDO6J8T17mUM2UehG/Kt4xCGmq5/DZO3tQr8Z+W7yQvOPdwWkOyE
sSk65ZZnZEOczH6bFF/Hqc22BgmUsQTTwGug8IAMc33ywqY898pnET5UE3pVjy6AOf8ynfuhT4PY
SFW29XNvfdJ16uTmPknZzkjLIyugZVpk9xPM4mmtNwyPxix2El3sgiVJDk5T2V/VirE5WjtjfQlL
v3SiPp38HJWdGZTYvYkyeU1vUefmduCOnY0t/rOw6/bsRpCSHrPUrQlPLUoXj0TaoYrhnSutyCUY
YVt1Tmxr5VxXWDTb2UyAscHWOjK7fgqyxNuGrHtj7ElTEecIxSKn0VWceSFmnqHHRHZLP0Ws5NrT
tlyTMUaQjJfS8F/k7G4q1z6mQ3txF/x267RipWuujl41al+5JxgkOfmy3tVUpq9IRx9nGCRRyz+z
SxGUocZe3i1zWnesEJJdMi7PTNM7xLMkDKyeLu50ZZhH5Tpy1yfaPoVAiSNJOYuhFDRS5cz5yWGU
hEOpyc9GuaxHU/No2l5pv4aL/a3uAyfGf+VHRdYbsIWKcdfUft+fyFQojlRlny3VxAnRZ3omc3hA
8FgRnKuWPeuzuHPUsHOwzyAc0pu8MlCtagPpubIKTDpZ9tNd9VewdsjM2T7AHzVXtI6tDGKQrxM2
6CW9q92ZPIOctAlNjFefG11kNbmFJNNNkBEW1gPffXEu3MVoWTz26ojAY/iJAnvZBJngxeFhO2g1
QgHkgqzTtT80WoMfcp+1KJ9kkN+tVkJdOiDetteX3EMHZXbhyb95W8L8SKNibwITH3PBq58SQBuM
zmun9T5Y5kthG7iG3AHvkyr77ZiswKQT5w27FvMBHLEbqyp/lo7ZRnY9eYARs+E5N8gL0JaFdNLr
Is1aeV7y4OIoJKBFNbNJIp44IoPBeTQHKIXV3NYsR8eJz5bCz8X74e2pe7rYQO16CNryO8o6ZAK2
GZ48jsvT0LIxI0S2uGZhXxzATGQbngrrMc3041h0WyPgh1qb+jqjiv0ob6eZHBJfgQbpjLNStvOU
29o7NarPYt4wShpSD6BNZV9No6OcsedfWV9Zh9TvaFFyXUbk6GF/ZHF5Avwhth3H+iMqWBWlqxce
ZeFjsWwfWYObO46J4NwUxuTHnfT6L5wrw8Ye/WSMlOiLK3LuMda97Pcmb9TObPTARsvNnsQ8h0gT
TdQNRr9xiuq9S207ZiUHN6va1RpxGWFjPiL57qnDcsgrhEthMItdIaTg22ucj8zJr1Jk3A6a5F9p
ERRb9C94/bEjVWvyPMnpogzd4qbui1dkLa9uGjKfN8aPbg2/eql9tAf3Zmoa1K4qyxnt+rTrpvam
nNyHdoELr9DO1bZSvZ+C9nvtLu7WbdfuQBDAiyImkw+wZJNRoaE+u+i8r5mF4ypUd2WXvaGDXSO7
XNHPIvrnpN0CPvzmhBOrV8eN5e0sVUbwEHQC210xP828dXiUR/KwOEaDbxIL2dfSDbxNK3weNcOh
Y/XHC3Cp7ahR9gV2v3NHbSMDRhitR2SleGWbLJZLGexhea3HrOkPvcLwmCdy35dmHqehoVhVGjsu
szJekxDkEsQn2kJncL47Bu8XejsjuC6r6TxmFbp6xib6Ug5QAZdpbLaqcLNPNXsYae3hbs41d8JU
vloOfuCkuYTjysVahMAW2/55ZA4Ksab6Ps41mcXL1wJjx3bk50E40EiwBn5+HhdxRGxi7ZwsIdo5
dd31OrtEPAAP02oz0IWd3dxNd4shlqgbUvGeNIN6Ynok68hgOau2ODwhmFWifkiNEapV02aY/bnX
VE5yy9K4xQajj9rVgxru7LROUHnYNC+DmUeJMF4zY7pdz3i5Gy+MjMC9TrCQ3xBr1PdmqkbypJfS
gT21rMXwVBdGcAw7uZ7mUbw6s6k+8Vwb6SGp0EbsXH8SXSRKa2ojx2mW8cA9a2/HPvyOLP7Bynw4
Y87UP+EvfJhqw6CBNB6rJRvuwR1/6bAA7IbZa07IOr9geSxf5lyebAPxC4PLcWPXpf7G8eocJnwv
HwVm3S06qPaItRKxczNme6/08igISN2ukOTGeTe+I63strUZGJcUtdIbmNApIqEi+OURTrgZWONH
bibKjybwl2d/MhCSDMG7kK6Kq6Dy33x/zbF5eGYMJrN4qdPaRE/B8DT0Ie4LATx1dm4PEW9YEYlZ
SCTWOQdyyLeX0sFsq+KHauXnYhr+UxjW4xfRjVucm9kVF4wLPI4rGwOBhRc/J7CNprh1ImW25Rlg
WHMoEIlSI9TpxbLLQy8TGRuur/BQh80T4giNoTTIhkdDi+Cw+p7+YqzhoemX+WWELLqzcL7kcbjK
/K7u+x9aBt85nUuIt164oYcbXnO8xV4tQiS7UBNdRF5bIJJcEDTXG6gV2EJcm/GL0RQ2SguSs8hk
1XeF1a1R2XfLXeVM4QGwybyBzvC9TIk9HuYytx6UGq1nDsgOwdggyiDy+im7eUtTdBWVI7m8OqN+
16wuz6m3uLuSWvDNnDA5AMorgxsabhHPVSasTwYq3qeT11mk1z4lRhLlrMHYfMvcS+5soKRoneAa
Qpc9+cNqILaFCyfs+4RGRfDc1u2QnDJW9RWVB1jOfEwzUkgs5pLnFo3ETlZj+hwaFKLWhUIrrurx
rQ3XI6C2H6yxvL1WBENV7Mu2AxENiFMaO1pnN4y4JPe8aye3cPoopJPdlE1TRLMzfBt7jGP2qpDx
q0Rs3BJUZJto7j/ZHDKnVhEm6j5C51YeBEIDdNwFHD1z2iatuBZZIZAJee2+hAdxzrMKGWHPvkn6
ITKzbFeOun1qs9HZm9Yn+mMKJvQQ26JKXpk6YcbS9iYxHIGdQhHo5rZwAYuE5e1Sb3EhH9aaz10F
5DRisWbFjVEriNnjBn2R5jjJweAEUEpxAEfBKrNvU0jsOgX+zgx4iatQvYIfa7aA6FEG5dV5wne1
KawAEd1MaYi2Dc5C6ivuxLI54qp9wnjs7L1UfC/r4RVVjXtveOtjj82dctlddjM6yLhVeGccHFxC
ue3FaOdx166G/cbSrYv6sqpe575jgGIXXHWL4bCcwuUkGrQhGQvVyC4aJmvV+go+F0UUOq04b5L8
h2ytjTX7K5RQPuVz6UXAZqrIm4Pk1bfKO8CdzrV1YAljtv9F8QtwKOu2VrE2uGQxeczOiNSxy0hl
GapX3LHgh0D97uBFh1sHMxBFd+BGi1GUF5lyuCzQrnchvp+rFySfZtemm1DOEOYmOT9i8IJ423lW
DGuFqscCA2iq4lrPy3C1TcwOjZ5iQAa3mYm5XGFQngwyfyFbNiL2x5EFfOhPd2x9fzT0G6VlvNvB
+pEqfF9WN9zR5i68GBJlzXpMAjluUaXty+wX1g3Cbb3OvLO6Qh20bB90Ls71nHE8ZjqIES+YO6Vo
bxHTCUzu496GWsC0qjgHiC2oEzAxy+DV9TOSUfL1Y/aH78mQfjaN5PPTiMehv/hN8ooXpY9op9Jv
hmETQe2UR/wBa5wK/24Ng6+BArsahs1ecjlGdhqoa5JgczFq07pzHPVYTFRnRleYcT+sXR7JIDWh
pTYT5ZnxgP1rDCJZzStXQgGlwOYm0EgPVLZbAmJc4cF435YWl4rE0yGSaYkyYXdtNDnAk6PMrd7L
piCfL8+tigxam/CruRElBV4DZtfO2vpxQlZ5GI1Zx1CN5b7IjRTTnt2aWdyA1H23JwuZHsNPmhyl
X6chKBl0ZuORqlpCCs/qvRPWzk4tKwgfc/B2bT28LO2KoroJ78NgKB7q3LB+uXk3nNcs905KBO3B
Lhd5Gppk2UFCal+cGoRm0Nof9PDFRdYODX5q3sOVxDzXNemdYGIXDyjYL4yMna1eCZEUDdzwYqRb
Gn3H2PVsNTZtDkRG1Gi+auFsUnSDMKXZ1+Vdn26YbRist8x7aJXIi1WBPSYrk3sPmTC+7+UzqBjD
V7aPaLfkFaOovdQDfqi2WI6EMiJbnMYr8jvKii5DiCrDb5Ao8w3eI3SfFVYjqHI1ZVC7bibJX9+F
OGR4dkAlUe7R9e/IgCFNb7aBjTLDzBqzPFI3Hv2qRqldVuPulumy5TSHSgG2aFtCCS/AItJMBU9D
YTh7WmEmLmIu3kcZhlTSjikvXNXcQhPdAgSA8EzkVBApAjE3duK7ES6c2GDkHTWWrc8+VBDABWV+
6KRjxW2rCnIAO/PcS92f4Dv80ivoEGRY0a23sNf8anG6b+c1rR6KlrexkR6rZ2lvgYJMMY4iiFhN
3m8keu7z5BQPuY24UTbVJfX8N7AV3Z76WhPSdnN5zfOutsx9OjHvKOE2xIq4x90g2SgYCDcRPvY/
10ahJOwvC/N7uGQ4kVOBJljTZ9mijiujwuTTZ/x4JeMa0cVoizmVXTM5EO2EHlwql6JlOU08qfFw
y5gyh54z0rVaQtjHz9EvPnMgEYGjH2aU18cc9NKGFhKWR/9GXlK9c4Z5S6vFJ5kpf9yPHTRVKzev
qzXY+2CeGKOsXLrMfFFtW0/wlo9BgdFx9GSsNYBqGp21/qIdg7HJNE3BzmbGzNn5ZC/pwk809lvp
TXRewQT0kXawN0xyc1SEGZMmNclxxwXMr/HRfdZ9Ez4WqcEbGbh7Pelsg+JwfUVR8UDsfE+UmGVj
fzN3fUcIrtO2BVlPjWtsvNLHc574xUuFoy2w9LVb7bMMvA8M8kzFP3qr2g998KsdF0Wbm0NOtlZ4
JVW40UUdW4UC9KLHX3g+ZVwa8lumjWyrb6P/G7RawpRgqBIwKwFclG7qmllAZq2ULcCvi6Z4aDMO
6LgbWm9G5uv499Uw2ieDml4hqy3R+4805aNeQGcM3OQI3iv0n0pv626uIZ7gSp20d1aVdcZpGnvF
zO5mluWwY4qDAqcc3Eiulq+5oRc9wIFf270DWjmMsEi0x7zULEA41fqI3WHrVpTGGpTwzWjVvxgw
c7tdFaD2hMgjpzYWrNias0ePsHB82ANIdie0tB3VvEZuopg5DMZiQisKnM9Ozr7sIaiHHROLv6+b
/7vn9fufzS3hp/sft7/4O8UF51zW/8+//rL7+6/Tn81t+v2XXwDAz/vlcfjZLk8/u6HkS/mL/viT
/9Xf/CNq6D+bxKMFwEb0f3csXX9+th+d/Osg/u9f9McgHrgDkOFbHuQ/bEl/cB8s0/kb0TagVgPm
6reJ+v82LAkID6gcAg8wBKqffzYsmf/O3J0Zz7+M3QPHNV3LERh9bpow519UOqUYDHNJsvFOkDQ3
ZoAOsBzyzAtHF0t9h3nAWVTFhJLnL/ttLpU3n6l7c5x2N+9pWQXYUGu+/Ut786baLS7V+bdhtb95
V+3fNlZbtDT6az58dW4u1/a34XW8eV/DPsiv9s0PK39bY9lc21uFOClmyiGu/c1Dy0JQ78wxqDDp
mvVDf/Pahr9tt9hl5BtT3el0E+EO0Xxz6JqwwEAnZwZ7XzZkTyXx9U+t3b95N3cv2B18vhaOX0+7
65N5cwHfFOE7cXMGr0k/b41J9CepwpXyQUjWANa8dTIoYlEudfkyMCT58P1KA6VvEqa0KxtC4Mnd
A9K07Iuu5LDEZlMoEgJHexdmPvJ3V2dP7uwV29F0QDcaZj3ftelk3wW6e60gKsAERwBMmz4iGTCF
Wl/qfpCxac2fcp4psQWIHUQjY36n8xqiRq3c7hvGpYnui/fwtZRFdQ2mMdsZfbae2ooFUZSRmbcp
x8C/LSTpxAoyk25MyuJglOk9F32xY6shGd67HJtIBw/m1Ex3cwansDYsiLdWhYOgxxvxDG1s2EkW
5nHPTOk+oEM5LLauL742pzunq5cD8ZXio3BEc6LX7p8B+5YztYYhtzBDGei0GSP/SsFjYJlp7rTl
GxuE1PUjSQriuV+c/p1FVPlrsTvzxR6HfOPJub6vOte4Cuh5kMT6r7xW+Of1XIcPQJSqr6LNx50V
qHpT97a5nWqJisZ0DfYH7Qz2oOvurV4hKJj7OQbWnuuo4IODs8gIw+/MnoE96NZi1mesAk8MYa1y
63h19niDIoIuCXWPLBNAW2U2VDmIuOjMnI/RHoPzb0UxOzR1dVoLLF9tcs3ZK5aYLp13s0Vwz3Yk
1v5OkcNNiLgKDibE6J9FnRYPpkINkct0vZduoRRY+8T4TpkeVFGSdlYY6cljHoiseTjXuedzfmXZ
KZdtGWFtKTa3nexXKmTzSzsX850XSpBoTjdccl8Bq2iUHh9bI13fdakI4jRKNZ+Vm6cvISDV+0A7
URuodD+OPngLTAugCzJ7K13RA3wfyfzkM1n7kCw0q+sM39DG63qfNFpGRWBSAi850nskR5K32yMw
pa6MGERTqyeznon+aJPqjWNEPSx1uR7qVJtbWAzuFnKjefEzq572BKNg8oXEsG3ZZd1XaZXet5lj
bzztiW8l0AtUJzSbX7okA4U/g2x8xtcs0hheo0HSiJUdXC+pTsOKHZmwUij98Whod9zVajGx0qBM
ZTpDqMrVoEt5861ak1bjNQkkLq0TTpJcrZu1an6UFmz2CAztfBGrXy28NW4ucUWNxls6dvC6C9TJ
CYVEOqMatAp88gVxH7uZ25iJaaDmRxvy7Ze2S+oBfBhQNb0rvQaQzsViEDLnvHFpNeCSaMl/gECZ
TosHP4bor858BlALw+sVdp7qn/obmoblAkLh+rQqm41U3MM5ndXGGW05PbfFnAbfnVQmWc3usDQn
97Vi7U5MZKBouHfGMPTFj8VXypKE+Vhty8XF5fbffcNf8u9t0zW/+r/e6b/v6X9c+P8v1QE3ndd/
VAfc4E+3/5T6V/7T7ev+3MljQzad25peuJiQfy/e/0RAYUP+nVBo/6MIEPzvH8t3Yf4NdzIOA7AP
RI77bvDvFAEs+v9aBFCKuCHs8QCZowhRMd+KhH+SpbIW1q5UnTxWRbNe/FSuO8PuqJHXCuG722fm
odcudBx8szSkll6kE42NXePKamAqw9pjMJV2Nttz6XE4hdaCwEgmyJDZ5smNvxiIHpVsQcJ1RT6s
5yT3l4EaWdlbgRn3EvopgFjynJJoyci2v45ZPf70iwDFms7zdddmIsR1i1TzCYumH7dFMu+DaUIY
5PP9KpEtex+V66lxZ5Q4Xj3Xd3ybxJcnEII+RAiLEaeI3NQD0qAF4xCNX+YwWzuUi0qH9tlK1sE4
BUxbLGZFuC1+jKlIAYyGPlMuc0zSfFsN6dzScmaG+56ZIUEq2FPDPjs3vUCEF03MtqYHbfvE7/pp
MKXXNTSyYNfIxUqfptT00HrKioM3TyuCL+yO/RV0YlO4R8u5/cnUykL/69xKVe9ZYaJsNSQTP2+B
gBUnVoe11JqCVQQkI3lWyoFSeYkJs4Zt92e1Luk9WJhm25hryabYXzjr2BsFX9dh7g26o2nmgtT+
fvDWTc+vbiq89rtb6PHqMz7qwP+m4lCidWQeRzzblJBZ1UJyCcJyX7WVeUFIjaQr3Kl2BA05ono/
t0wHtKPVg8ZnyQdG+SahBjkQU9gxjyPg2VeaWvkVYqSMfDjNscACe2OjuD+Nei6eUNOSZwa+alNz
Ke+y2sqPfRCK98JlhTKhVgLs2dbHPKz7k5OQHWFZ5VNGssnjOGOJw/OS+jEhMHvDmjwGAQD4wuXF
p+lpI2757tNtAJlWMvM3M9Pyo0w9gDJTX53RznfbDoNrjDW6ZDLm1ZE2rGyfzk343QPJCg06aYuH
EVvtRzrShjMMWMxruAQ0in1hGacaYx3IIbM2H9uOffWkCb8UdvlSQHR+h7OlgCw68ntuexZVKA+V
Q4LCjtbeOaaMuFlWz9WxFdPPhATuj5Ut4jZUjblEY5b2H6z6tsWKtAzirgNBajqPTubel4T/7MS4
gtb2SI84tIjSjhhxvQs4Xut9tofgasGpYXwz9cewkOURYCTwL5zTLx1O+3sxuc1BikqcJ8zkVxys
6FtS5T4SumJduZqLr7rOinfe0XI/z4M4DxCiD0Ndq6sk+vy7SnsgIUmb+qe8FeuDdvuRASdGC5yq
1hglKvCZLvSIzgyD9bkh5vwSLK14DFfTI1KDR+JQzi1gHhXk+QmqmbgfWE7cja3IvyCnhP0plsm8
KDnmFziL+mWQw/RMZrI64Zaut8ach+9sNou3dvT6c+82RCqztC5O5gp8a2dVWfWAdyk5KmLa9v1q
puhzw2DX6tH95Y6ETiEuXr7MhS03LCXhhNDw9G5ywYJcb0h9M2Gy3KQsdUqho84LmCXWm4IhlTP8
GOoJuaCsy4OJ6j2qXSanltWN+zav/Z2dmWSnz57+VAk1HJ1JvisdIKde7UyPRcMIOpPBcmjaAX77
Mi1fB3LgvkMSGB95QZL7GUXoF7bxVjw6U7XhOek3TTUXhwkKxF45BXD5amjkq8oRWvK287QYk96F
vlQ/BBDW/RpUbBLmxBTb2YPXpau2f/AtnBJsKRcPlcKYgaJ27V+rDZE/MuEm8FFmqMny4UXNcrwQ
lvig2Ble4eCmX+2A5391Q72bxYIU0Vxy8+Ll0ryEvQyvBiqax2UeBy6KboHk0FgEpJXzfakHiNQW
Dyo2sZQMI5a9VZxMPQMs5Lgn1TBeTAOPSLtB1JdBs7bxBUcNm08YDIgPbe1Yz96C0CU2ewOeq/aW
73jgQVZPRtBCIQNfeugIgPtENURRVcgTdwmmI93Y3wrG58eyc3F5QK17sdqie0r93r+iwWapNSAP
jwjO1q9dPYSsff31MjIk+lDNgFzLsqanMm/Y7PH0+HdA1ZcfC9s3mG+pJjeudqeTkVbjPums8Tr2
rTjZpX3z3Wr9Nrlu9zC7zAIXB8mnyOfskZtNvXvh0HwGfe3/WhD9InroO9qSMP3BJqLY4hNnp0Y6
3ERC1XmZO3fjWyYRAA3fZxwaHVM7SxZTZHbl+KEI2SohHMCXiL3VQKuZOfotGep+2/h4pAO3goHr
eoX8VTvokLtw1F+CtPa8rdOk1adI02Bf6zm5DFYSnMegJqhpXqEBhgHraUna12Jzv7FZ68tr75jh
fRFU3UVaS78dgo4lcWOQNdajNy3oL65T6TNVHuvhC1MIFMSKHS8yHgO9XCem4RHYW3C3GuHy0xRD
OUDJy7muQ17jczn1xkuWud47eTgcPRKhBfMvo6hvh7aC0LYmybY3g+YeTZMAjp3UHEskdsJiXyza
XDfY+z3LMj4TUw76NjTgcViwqkj2Cj4kNrGdmYsPnKjNxQBH9hywlEZuO4u7qQ8djsHFhp2GiC9N
6svtDcSBK6z92g8w8ep8ExbavhDqVhxTm3iYNqubhya1xatPXMN29g3Wubpx94ZXsFDEpbPFE2Bj
2867jdEIBZLD7B59oOff+6wtgYL1tCHDNIbPFs0g4pPO3pnoil+II80c5sbKeZCJToiiGufwsUxr
f499owFRK+6CpJ142yvHRNHIqtTx5lPY28EW3bdmcpPbPQRJVsKgcv0DIhQVdyXEXhDS3YNaS/Ug
F6UPBPnYh1mwCFhdZBbTBPZon1it/4VawH6ZmZHQGbrC/xVUxvBeNYG7S6T66urS30KXexTMf4g5
aMyeuoOYUyLDJvYaRV9kp0m1xtGrbUD2mPeAS/so+b/nqiW1AfTcdLKHeeM2XG8LjRofTYfRZiHd
h4TaFPIvlzVkNKdAYdYC8BZ6pf5AlThcRTpoBuDtG4Hs1T1sDEfFCbKRPfddvRsJc2Jaz4jUyC3/
YDdlcM8AaOZW8PN3CjSPzW/BYlsvyWFQRYKaTIZ25FutJY9umVoxn2wM+o1CLwizvHDxRzeUr2Qe
bBluTE9eC9V3WsV09MwFroDUCJVKDEN8OEKfFeeasYmU9l6aHCuIYCmmZypVUFS2OT2PwIhfTdmU
r45NDeggHHRiJCf6Xsk+PK/So1pJ3eRo+go9aQoQCM0j4Ew2wGNyJL2IrQ1DrOJU9EgtkdVY+UCJ
CamRGXDa/RQEwXZ00hJXG5JBoYO7ZHTlBrV2e3JLVFxga8SFZelyDZmFsA/NAT2nej5l9bTeQjfS
ryvb7sLxXlKPCLzBzq94/Cx+SudUSd/6lmMGYt9RlrFOkDVGfoXLdB3t42L4dTROmdjowei2Sqwf
9PqsMIzHQDEsCLPRA79pZay0UWk0PWMBUxgkNZJyONMinPPSqrZkfrzytojdsCAkZGI9bERJcWOU
+f3o5ILcBufd6hAnAR8bolTKciNlwE6wKnlhAKVFZcWaAJ20ilDu1yfUawIdTrDL0no5IT6AdejY
b6IFHREHc1PFple3OwvPc7waM1QbOYjNCisMkVKF+Zjwsf/F3nl0t42tWfSv9Oo5auFeXKRBT0gw
k0pWsDTBkhNyzvj1vaF6r8pyVdurevzGtkQRBC++cM4+cxQbz5MmRxaQiBMzolRd37SvRws2aWnl
+B64/V61xt7A0fHvYQJZ+5IQ1COLbP0SMvoDkDio9ezUPOaaMDpEpQ0CoWnnNQ43cz2pbliVRRtc
5fBsti6E2GtT583FTroBcZ7RJ5R1y1KQAeV3XevfUKB+NFUxo5aIL9HvwLBy6A/fN4ahzxoh6pzo
EGcNbZ0GMvdYzw6ntAlx94PS8+pzSS2V88jWk1+YJX+wEy4DcgnvWC4eacN6w35935Wi6EYRMZfR
QYxF/XmO6/xcRmlI5qWb3P38ff5gJlxeylgiy7Hb6CbTtB/eZ4Qi2gKWxEuVzDM3fEcm2CxTUHz9
+essCvx3RrHlhTDFuTT9wMksa7ng33XaSTFNKFLt4NARAbLFzKsOFtOgTZpH7U1Vw6A8926IOm5S
2Wu5hAFyqgThteaHS3ONvibf/PxP+utHvCjuoZ2R8kRPuyRJff8XdXrrhC1dBi6ifL7oJMvsjHhh
SqnUxTOnB2H9eex6PmdR+79nu/1nfvSrPRJeh5/ukS5F3r7m79dIv//Mv2ZHb7siaVhs1BeOBn7O
P/wcENF+0xW7e9h2Ajf04rT408+h6zr/hBkYgRXf6D9GSkr9RpYgED3YH5APgI38k5GSMsT7Gx0n
PNGJfGvJqnAWPsUPe6WSPbv0wRhfM310wfNqGXIGDLDm2qysZNrbYLpyFudBSExOZJSXQBLsmLIa
/NL4KImZnmSyXMPdqsZDOFfszCm7rc9zLdHR5xERKiorp3OBSiZ9imZVnYtm1r/ERjC6K9EljJ9Z
fNkk72h9b+wizSoe0JrbeCIqt++PiNrq4VJzQm9C3HZ07+g68BFYyaXkmFiLzm9XKBfOejeV0aou
nYB1cj5Lj13vS99JUEooMA6qH2kHSfQQX7FEs8xl4aK2rsMXdsPkCYkAcQ/RJcWveaDItfda3dWH
vshiVrFRPt72lbaTcScJuHGfhnw0dqGWtgjAgmL5q1B5Po0mIEzEeihQgV6FBIPV+0VqKQRSDZL9
vK5IY5o8XMcmdWTOUUGRUzc8tHx2yys+ea6yPndAx2VkHoktbm6acoit0yBs8zNXZDoljRv79f1s
lfMBRFWjqZNdB2OyiWuxKtVgjeWObUGYbuQoh0sRqzRS6aI9AUufbxEKZz1htioMW2Mf0+HgfEaO
XfadfWL4BJBnXouGHRcDqDDpYhQnblDDBDqIDNF0T83vEuWOh0xgL38zZdp26bG3UM+sxMRd08C7
Q+amjV/gWZfxNxe147fJ1+l4rmTemBlrNrSDW1Cni3sW36b9sRwgGdHzuv15oCI4WshulwQRhubo
u7r4EKEBMjZ1mtyClK43eoRo3g+T4bqZkP0uIZvcloigvKlMAjY7QhydOCk2QaDP2zmKkl1ShNci
Kse71upUhLIvlV7k0g+s06oNjo7T2sSsGVzttYwdf8+UCPVEakzmIRv1ekuJ3bwWskw/y7YSBg/4
xkKzVC3DJcd3kOq1cY3XgKyTY2MglVVGkFLPIBHdq7x7CWNFEMZcKPOGPROzQmJdgpegVvqJcPVs
i2FJ2/WGwvDCy10Y7ZU7MYvxNi9asWjenPhaCZ+ItcoZCOiVenJatOZIRhhPwne28kPPPu0qIsAa
tV2bqjMG4fkIfxjNR6zTdHUwWWsDH42OeLpLgysrhMnvdco6g4yB0Dcm/ktYh+4WCh8xerGhNkmV
5MdO2OUDxuUrM7fN2+XOvmbIqZOAZ2COqcRljpGAgKtt145RmrTTLFW4AqX+rRCsdwozCT4GJM2d
6kpBCevJlW1SxBlTZAW7OO6THcgYf4V8mwB6YtR3pVW7HwKlMVOFUXl2Evtxlvp1bsRYjxAVn5O5
N6k0KnjzcTM8mVXBhjVORraikSGfM3NiztPBE+TZnOrGnQWJiuFQY3zTbAcZaMvV2CaEGB26Nv0M
lsHFm8VYz9O6qXJXSW+pD6UxjCHq5b74rJwpuEekGugMz2vzE6rLaJdjKeJ3lNqBmRxQM8iYq6rr
08OgI8ZORmxBDklFGzh149bIA2c/sgRbDWWO7q6zkGe1ZkCej9210Um4BMXRY6KA4frcN2N1y22N
UFlOZ3cgJMFMfHev2WHpUBxX9tGpNQhhLvGBX0bWoDdu6kT73i/yL3aku16qQ/pblVg+CScplM60
SBx8K74j7MU54NAbvYS7+4PQipIN4jBJxgeGvx5aND96DNB0NHEB2Wz9rmKQHSsGLMZLkQbDKkNj
4I2DICoPZpP5TASwiwW6nO8KciNImquHJ8Sf1J9GXFxkSsTRqrfHz9qY40WQRvstQFBI41DNmyIN
Gwzs0vgoMd1cz4Ighn50ZpaRZrEVadDeSARkJ8Ln9Q/0enPCQKlOqm1RkA3UFJX+iq2ZvKqxK+5i
pRUttoMQmx5u65WiIfqGqkzf531uPxuwsDVv5tbazBw565B0VmtFQt/g5QUnvzMghbWd3rrIisAd
vpEGXZ6QD/AyypMzmOGxcOvyphIIy1rIMVxZN5y+RlPdfjBxYsTrSvqh1+hTiq9boLNlxWqthKC/
mutp6tYYvr8SemZsKJdd+O2yuGBdideaUdVnuJHDLSlnGwZH7qXC7hStsPiE7G8tLbmEuqg89HXx
S9r08p49bnmxSwcL2CDICiRax71T7ojc0mFaV4x+xDTGV8O6DyP9mlVm8pQxt3kKnLy+QXboP5aJ
H506tsDkWzrzg6jVtAnRROwmZEgbHykBg8YcBKDi3TKUoQ1uDyyJe/w9dvcATJfhd4SmwNMYCq2R
rhQbkgV0Nv42cjobsv8xHzR03FkyTCeT1IyEYCYhAYAqg+vYDh+JoTNXZo+5CTMPnTv+nPkoImF9
lvx+bV34eXQDS2pAlaW7T9Nsoq9QMw96JyfSYtUETbRlsGmdCaUr7327rxFuQBtJ8GSB6PecYTx3
VVFvWR8A03srzP9THP+qOF4YHt/1MH+xO199Hf5r/5qVtMI1/dfXN/3X4cv//Pcb/eOP9ar9lphD
k6V0mtg/ymNb/maaNOw0Owt3C0jbn+Ux2iyqVraMYOne1q9/lsdk8bom/x0PNYt6etJ/VB6/L44V
bRa/iJPfQU/goPd633MhqhxZydkzEEHqQ2Pm5JZW8PjdRfmb3p23+K7VfHsRGCwsd3mff2FhtUWv
lVCS5j2T22o12s0MTrO312wt2l/0kPQuf3kpxWWxTaXbBIn90EMWGWdRHBjzfuwjcJtpRAEhkeyK
5fxPQfPsM6wAu3E2FTm+bCd//k5/7N4dhKTgzFiIk6FssEh/fzmxtjnmYEmml/lwLzP7yWHE+vOX
WH7F94CXt5cwabagbyFasn5wp9e1NnW6L6q9KYb70TQeKcaKdQcGkLK6+vrzFwNU9deXUwwIaNEU
MkxXX7qr78YERkCk2kgJsGdNWB3ZEIpyzVorOyYmSpcUw6jyhwpjeVC1Os9CpPLghlxIrFlSZzXZ
gj7nuwxQEBFVkhxw0riQmYveRchMoFOxQsxCgqCsBFzOjGiQGsXeAZW38UnGww6xS8uSYCFc160u
H9FlQwqZ3C7zcLcZV2HV8VgOE8PriLl7nGgcztRbA3HOSNg41Cs3u7eYnD5Fk10QFMPCzw8K89ps
8+TOMukFe3JUV2BrA9aMuSC6Gf4rW44KWBRR0H03zweGwBdk4/3WyLJvyk7vikh9ps+4bUkHotNw
smOpjy8BmzFegqQ0zma81zj/vaScq11SmeySiA41m3j4SvFZHew4vC4nwAKRS7GvJPlzyN2sqxGP
GAsVyz/KwHi0NeEf4zAi/72xF5NiD8xFc+9Jh468ScQxW/0quG8t3Nqdg0bP7QNYtgGTx8Hv96yR
/U0M/fRCU7LuQvTbPpzCk8n6P9lQCbTTovsJXFbcMVbfCGbzfWWDxAsdlsuSmNhzCSEbFkIp6Gfy
sa6tB5Xb2lOY9PV1XmBm3ziAjO4LkdA41VG3R0GAPLGu4erALwxPflbVl4J82I3Mq2TL9JNbJKvi
m6og2DQecrEha05u+yjVH1WROJjeaNi0MJLdcxfpGLXX+iTOQJmD+yiknsqjQpByS+p3WFnLVj5a
gKxa7Z8JS6xvy5lnf1Y3Zx+MwDOz+fZe4QLbI7gWFzEa1j4jgw+jmBVtuzYfd3lmPIdUvHTdEW6d
2DbGvWoi91Ynl2qnGWV9mQOtuOnSyZPEHF1YyJcV2USpviUXunouLBMRH4tgpJOjGe1qV3Un9gjJ
CmiqdRPZzdb3DTBafmsLNngBK0ACXPmxp7EPjiQYVkjPh9tySh5oJXm297G2U1jMTgxpE7jBPdVl
RwIGNGuxkwbJIAKUGXGerTqYZVOdpkJfaDOBWVyTCuxI7mhmL9CvA/3W8KvptWEVsiCxkdIGsXZq
A0vujNFFAZ+iScN4AfuFpY7tVXrFqwWJgSLdZVeOnw9mn1+G4NQ0x392kjZf+07g7gLfH04j1T+x
GB21CwKTHTpFn+8+2RRS6awo/Q7ZpZlQB1rpcGSxK85LvsfWj8GqF/jgKJui3CNe95VgsydXENYW
tK1+F42Tvpe98QKF4ayRa/whKXSyZ2yuNIaiY6uIT+t9MhpnhWXaH/oECwnAaWuOL1pT4Qwin8sD
bvQFBjTIAtCnRHD6QX/wyaLZCE2/xUi1bcmD2ccaS+KCsKndnPBrAxJ/H2qh2WS1NIPmlVVdbMlr
M16bHpZzEZbWphm3VRkY96ZJ8HQuEjQhud03N51WGq+c284hygYD413I6mARM4YhDoqVqcr5yk+T
ll29X04PhXDSMwfSzHDZZbouzee6GIAVuI62Gigu14B+8VTo4ZmadhfyAACQQN++CgK4WWkm8qsm
cw5pLx+SDIWA9AVWGZYpqnZoBBi8eH6iOZfAT776pJgRqNNs7E6q105X5ae4M/rrEi20uzLJR/Y4
EqzraELDCUgyPViZrPeEkyReMczDx2KE3UM1tNBbWcBN69TiC4QZa1yGIFr6JEAHUp/OiszK2GIt
wshNpFlMgLaZGsSNhS2BudxfAgnAlyybiNipiLtumnydsEt7NEMTb7LLrnVd1cSICzWSQM2wfJM6
YBG72Vbn1IiGCvPf3KPHdbQ982QLs4j92RZG0K56l8+98s0YJ4lj36fNKHawl7JNLRVJyP0E7CxR
+G4sN9yjDSpOxdiZe7M1zWsrEsk+1ILgxTE3GSEIu3QKufx9OD4ITi4PHZyDrHlK7w2o6GtTF0gJ
tDaRH1RlbSxgZk8taq+XsbfCK6u25iciiz0iFSCExGVdX3WibDGTxtx5EE72ZAfWK+AsmsfD81ue
NJIJQZ1s0dE0B56PA5HrBmdGxbbYOuEyYTroybTpfq8r/lPk/6rIZ+FPUfN/OymuiUIs3ie//P4j
/x6AM+VWyNHZvVGtW/iM/qjwQY3+xpoFOCQmC3JXFsvGvwfg1m/SWnJfsDswQaJs/LPCF7+RGLwg
vt+whZbu/pMKH8Tp+xJOx78MrNgEhoy8E7LRDxVj0nSEanRudBMnLhACfDlLmGYdJNa165dK3Spo
sc2OJzQbRt93mfHjJYosVJOMiseriuE6MmWGZKsGnVxr3IVOqqXjk+n0WqKTHEytU/Z5sg9mnMk3
bVrpXzK9HPRhZTcMyNe1CB0OJoJ3Cc0uQpk4/a5wVbDJwio+ZnEuvhlBDgeM3CjnkyaXUAO0yEc7
URV0/wD3Q0vRxQjG3wUziYeGm+pEc0UFqY6G1XUAQuosWSEeqCF+GUp7sHXtk8PmExYNJR72dZtB
IKobrKXxmU19dLB7s3sZGHdvFOJ3a1XnVnhXE7vGbKMYpxsKP99l6Dtk9cYoeccrp5tbZ9OgYAdr
F5Iv6JPL0r9tpwfrUzT07UPDtz6+MqHxeGhy7euo1ikJJ2bQEUflRAibHS7cDnd0sU3rbQRVwGzb
3OOTmD76UwG7gRoO2dPoBx8AzPruqimgoq0n/vxDZPnhaR7G8SO6IWHuLDALhyA3+o0LSyfHohEz
9bRbC7+dzS7jCapgvQ4Y2jRrx+6zo9bkesHkgHES5vbZYYU52B1YhiUNEGEfzkIbA/PsxWZDQPri
entuGRZSw9TcWWuZ9NnoAWsbvUjvsGbqtYXSPQ6/2TXJ5mEQJfsmUt12CAwSP6qoYyMQ2rfVrEaC
cGBLe5KIltvEyuojEzseI1klbokkGdAwZNbRVyh0V3VtWl8G1jXeiBD5CpHCTI7mVGQhA4/JdcS2
yrXyzKQyni563iFGOHKkD065ds28cRCbxBnKC2YtSP5VUoXFYcZRp1a6gd8iX+Hvt+pVBwbpTFwa
Gs8VQk/HYZaIQ0l5GfkfOJQbWD6rWfT2h6zMURrYGhSux7TubZqDgtnwBG0Zw74e0gVAcLEbz0Lj
gOWk8Gv3TDkYfskqeyrJJLATe5U6EzlgPbaHhgJqLK4aDUpPn6Patfx8eJXZYuZLmqHbTEBxp8MY
EEGL0VjmaEdTSw/hRaWy2MM7BgvRIndiz0Fp2u5Rm9jbPIgiAIGTAGBQ9QAnCmwPfLN9B/u4UU6Y
S+t4qdRKv+z78zxHiFUk/v91EfJpemW/LE70XKvnVazlbnADxT1q1nXWZfYFKuVwhWpN37E37rwQ
STLmIrTC/TpmROelmh2huSvSftv7fhqSxaFbNZHdzvBR4k/atahqKXb15g7KUzzfup32GRpFzneK
ndi4dpidmVdtYTTztq3CrN0G3VR8HMmyVcS/d+H9PDuyIC6prHNYRoo0gIX91O45iSaevy7RP9K0
IHBGKRG7u1QHvUGn5RsHoyjrb0zpHszOcs7QzJr5Q59IwnqGZMlrqv1p9JxSEyejQQwxs1+4VfnA
9xHaT5xt4oDTzOxIxUumKt7No+EcAZ5MxFEO2jie3yDzttHksEbheewcx282qQh8DWBCKoptUM6x
J2dl3GpIdukkuzD1LDeWp8ICDkCgA2kxWlQuCUQLUxKTTuTppBzxOScqiD/VlR2/xqgNH4w67Z8X
PWq9qQul+K6psfe0eDY2mbC09lAHgVpjqAOHxPYjqE/8B4WhXyuB35rSKicy1x0go0eWa6aET65s
s9RXMTiX3hsBemKWs6jeTasO2Pf0Zb8HG2QUGx/7FRVWYWYARYu87JjT45q6h4pqPPbD/KS4hRm8
vGUxEW8u95Yz2LcWDDIvaP0JYEhI78vWTN/kc4vcQDPJPqasHO9yv1FXaQYhaZXVdiYuQ10Ul7md
YQ85VWF8rNrxY0Cen7tqrQj6qYhIuln3vd42eITisbtkmFuv5kk0d/gHgD8w8B6DWzFCRQbzrSCB
TfvMQGmJxUzRGvnHisBj50o5idi+FQn/qad+VU8ZbJl+Vk9dFXUb/pf3mvyIifz9B//tTrWonJa4
PGx6UB+loHT6lyXlTXGAZIDcPAZ97+emBJmz6+H4Q66jI5r7TlZg/rbgHA3mZgRwMDb9Z7IC+/2k
cZnxLUokhkhEqcP+/nHSSL1XNtZoy/NMARbMu6gJppbBkdRXGfBHrQWnW2ZQBlY951q1Qtg0P2sy
heYhI7Fv4JmefR5um6nSsm0wVQVN9NxciiDfh7XRHZ2KFC+kL9ap6HLtA7BgJm95QOceOcsaPLM+
9Ni8HmKHoOVVB3RsJ8qqWGUN60OLFTVpVLPYSgLCkLL2vrGLKxxj/N1sQsxgn0ThxTJ4DEuXMOiw
8m+Hubrmeesxk9YXTYPYVw1oOQezKixl6ygUrWSXuBz91ZeO+aPXxWXDQ7aO17WRTxfU92TGYSMZ
e/1zqEFbInJQ2/hxLLaTPs87c1Et54HcabmZP7lTH2+aMok86JgbtPfXdTKpDSBpjAayNbapnTnr
0izpQDOL18/YI3KllNfmjrufmi66g4JXeJkQ875MpLseqJXYPXJesaq+ridXZ3CWzBusa2LVUY+v
KPYM9j+m4QURm9cBCxwGorQ5JpF9CYXLrNjI7lw9GzYt0e5u1u1LtQxykFCvJmZ1LNADHWSCvtPY
e6+hLjxiNZjWPdvoDWvA1mtZMXrp1AXr2tQs+tbuU9YwpRxHxoTUGqeyjibYmeOmmG2UoGm5BRiY
ewjZ4BKZNpBJ09q78OZapjprJ5FM/mZfe5yMqFgZSDvYCbIhNTogEFJBO9LQzx9kAYEKVBTGYuH0
HrGuKKtHYWLt0SavGXWFpQX1s+kEO854tAioMTauiF8g4KlTBUADAjjYHNOovK6pB8rCYBcanU33
WVZeiskxiav7orEenXE+x3KwVwE75K2WR/pG6HO4s8vsdSZLICZRabdUQSQGDyilmQ0cK+l+VajB
vbZ3TY97YunMV9bALeHUwS1R4cxYAnJPJXBRtOztuneoZFST6iiSzUMlY/EyqVkwKGhOo5Z8mic1
bsbQKTdxFE97Mw+y9TwD7UD4ANInjyvPDkqQzjN7cYWvZA1IsvISUX/UmpYJsj36Hrs/sApQwndM
YtSmwJe2teKMVsiIH2q2IZdcJ3PLcD4FbqOTKGBXa7O0tHsQ04AKeVgqz06j6C7rATySAMVzNMEC
VqK8uMdb7Xg46JK7mfG61zTzpSG+dotwY9iwRrW2c8Io25S6vclHpLit1HTy3WsYeZheNzicwgWa
KcE3GNRzdmwdhCQPm5FWv5cywB7Sy1Oj6Z2nybB8QBHNVXRgSUlQz2srcAeYXciadbOAuGrG+gNY
WjxRmrD45lZUWmFpr90OcQ575/xDAk8OmXOnH0XbDCZycURD60FLQii3wCvHFu4rOJdkY0xooflT
u7PNJJ7/qJ1zyN87jHdXmko+RfRCeL0X1k2FX7ajW/TsmetZzo25t7FMIbfSv41+SBjKQBTFYrhf
xVb7AXzGAQm9dXSow6FwmHeWH1ebQacCCSkiVzPpMZ5SsEJl5X5G3HAXocjxRXeTYjIgrywSuynS
vmZqnrZpjSSjtc/RwP9v7Hw3WBNxzMRqw9DU6jWT4tKbfGZSYG+dlVDRa1WgAAic+QOlNwF3S3pK
mtjLPK5r10J3po2MCunVeBTWemDVl0na2y6Tr26FotdBiIujpTE/+DIM1pntsuzGzsJXDRVA9bVv
UjrjmRBss46ZEKYoeVDXECqYyn6D+r0hxjIpPcZNzj6EtFOk8sWymnMcKOik5vjoDGS7QZZt1wQG
WoeO4Jd71+2fCEodvLK0vxKPzkrcZ28wBOm9FN3JVm19VTryGBW06yZl+iXFq4dM/SYNfdxFRuis
0Xl/q2vIaJFLa2bOHcW2wvru46jeVPBlzxOMLQiutbMy6U33KaubxghfcKC595PCPpTm4kTF1m17
OVXb1kkpKB1eMZ/n+wpx9A1cTOBwPIRGzR9XycCAEM9Nuq07kzi7zPxQMsb0KOKj01Q1h6DG54Fu
TkN8BNaG+aHuhVllPafJ+HHwu25vT+CtOgmrKUhDprTtsBvzUdsCNDTXdta7hOv1N3pgQydQavnD
oWBWjb9uTXR9mX9XwO/agCbbjlU0rDjQ0oMItafOBelTofEyUPpwFnbdwSHZhrMmqjHh+9ae8zc6
QldjTaVxyg2OxpKlxjKPUgah32yY2wDsIcSakpB1VYpdYMdPzFZMthXO/dQ2pyaBFVlqwTdDK+1j
mqf+VrPTeaVKS2xNDCIboTL96JQ6OYfw7VA5Ff62tmr8kM4EJOBTajV5+0Aam88mhPwAYg32I7JZ
2t8R+1sxPLZ+n0GXjNmVxIRfcPdlDty72sUZYDONWb5k7O3MxthXZIDTAtol7PoHoxuYriQo/+oG
Z7jZFJzeCXuTcoiAPkjfvDNUZls1kZpIdvNjbfSN7a7jwmFBu8rjNNJC1MtlPdf15T/l9Zt84Bfl
Ndkei4L1/x5XPkXNZ+Igo3cTy3/91L/t3tZvDMQlRu8/C+h/1dau/I0FM4NJgrlIGaQC/3Niaf+m
UziTGMS/SKaT/BnUp234P/+tCL8GE6NTPSzLYkLu/snE8v28ksoaeQOpMBIDNXU/aSbvV85S6Igy
zdA6vaUowEDFHiMICpqniTQDsjZM5Mp/XKC/0Sf83QvabGTQwpu6Y71lOX2348YtLUtZZuYJqRJP
657Ipdklodli47APpkZc/fz1GO1+t8L//Q1iK+J6wa13kHC8f4PAXeaGBT+q1iK0XkmfElewK8R9
Y/a/SgRb9Bt/qgXeXoqPms8aJTVz5h+hOjUpQEGXCHVKsoGICpssWbOdiW5lTkW22zy7j3YSE/rs
k337j98ld5LJ3eAgC7ff8sO+u6pECPWTrtXq1MhYHXIHshaDxxw/bh/8MvBJvFd5v71R7kDhMt7B
PkEa0/trOlLBZ/YYqdNQWLyQXdZ6vxpinbSnvrUZFKGqLMMjDOrGWYP765uPSqDL8yCRamtd5u4v
AuD++iETOutY7PmEbdHA/qCsAQbioz71FZI6xdt16UB2Ogb63f/ztQg3QnGy2Dls9cMNFeDBSkP8
HMyuBszSSgO832YjpDtZPv/8U12u4/sbCi0/InqUS/hT/gpoIHCUWV2nTmCYvjUSEEknM+13wdnv
MKy/+UL+3bXjEIIqwYtxSv3wYep9rOxWpgq7WQPR1OnJTnMsKGliThCC/PwdveU5/PiW6OOFxBDD
JfwxTZVaWfQzuccnQggI3+YZVpyErzXWCuF6+exUifmqlsjOt3S2iUL8ENBOH37xZ/z1DrZ0xbG3
mB50vBI/3DC+FNgUMBWeRqeVGMpzgdDWd51zibt2raNjyTZJIpm3T3OHH+bty8vqH7Lhr/Pr/u4T
UIpWx10+aYwd779OCWOHMUvoCpveH++YuSDBXlK6VImu9Odv/O9eisAq9CTkZRnyR+QHgZY1IM3K
OEXkkoNAXmKs2S5x1DsWn8TPX+z9Uc/xjZySYD5X8WSx/3r7lmFbpPCxtKNPZtQMCaAun3MjBQky
OESZ5xOnw89fUbw/gpeXtJH3IdayuJuXVdz7S1lCJ4C1YLtH3SdfU+FlZttdN+MdO19CzBsilDaG
OY83oRPLe1YDuEpgKZ5oqkg/Yk9R7RkO1Pu3E6RV0FG4AUhUxxugMQSNBPvrn//JeNrefctNHvzI
Am1uRERmjOV+FJnlzhirMcNOSe+dbWns520RWZTUokk6OB3ZNAaANuMaLCR0scnaCH7ZLdoE4s9Z
UfA3+pnPB+mbxIGDhWi/jDLh1nXDme+VrDROXr2O4TIwRqK7EgEUK2CC4x0QDwLpYn6sXgLbbATe
qMhiSYiSRGnT9nZxwo9rHEEzAmyd8CDewB4hY5FhnftIPJUWr0PXr8ReNEjy6fhCmqLMDQFKok/y
CZjuIoPlQF7xGg5X2mrCCWoaEkmQZ9heVx3EiKsmpC9gzibK56mw23mn+bNrYR02SOsFBld7Uy1I
ikpoSb4kMRmOdgla7JiJaLoToN1uNNkCJQA2E0QvAknDwnaknkavxCLz8S1FOW8T6zWJqMHXbyFS
E/zDL40olyd035uv2ZTIz+Xsyz09dHVXW3gszYEJhB0Fql9x/gKVhQnBE0bgfrlHYs2XdHScs0L0
sTZGxRX1I/9xUjLa+YbRfKmbFpVHIcV9O0uuD7Hz9l3TBPOj7ElsKQmqYKVnDe6jgPX2JckCSRqr
0aInb/wlHX6q3ccOeKKFuAhKvevn/JYsJtVqbrluqtNBzL895XKe1FvGpCnxZhnk6j17CNACE26a
gS0HaMhVlk+zfQyXwkSLMUIHGGTOeiwJNCsma9ykuoaJ38xTcjLJYgjR8+vmq20lXM0pjjFj9IUz
gbnXfRsq7nJeaqznml2jeuQicpT8MUyYmaXULc9Fq8DTxB0cTGyfZ4c8ey0jlGsyM6Kz/IKhK4gg
xfMGlDpqHZEb3MuIsdzHRofLvXPajmkF8JCbUiyiRHxcBKSxN6HoaHPCi9alEcyXmR4Ol1ZEvlpf
VOarFXbYuBusR6lnTqL+gEZV7ud5IHZMBpZ6yfs+v3fmaLqkVY96pRmRuCGoEQ52c70+RhgmDgEO
J35LSpI7OTtF5+mNb92n6UzbiraXVDwWG9MVgmP9lKmQ6BHgugzC6OwWob9aT/k83ScuYhq2smV5
TCBmUBlZCWtOvclv27JxgMP6Xfa1MOv2m6PItzMlCemutYS0TyOso3WXcDKtZzjbjGSYZTJMmsqP
VspYbtuYk/V5nG3hNUs+PEtSUl3w1doII7sy8iCVgRUuuuLKjXsxrPO5CV8Cg0msXbTlhS03IHWS
2U/sNm2SSJrBei4jVoGw2+YXhJ3FkZ4zIPt9UPMLzP9kY5pyXoO64GN0fLMnlWXIX/Ab2K2X90vS
nF7bu6UYxYQygjLw6jrTNqTJ9EjqJK4kQiOWg8lf5Wjo7roEmEWeVOUhJmRzO5nd9BXF6LAJtUi7
ZQKcfYySnv3axKSJtXCyiiuw03ZSv9otq1Qnwn/hs8pdd30tthm8ixgl1pUaQ53j3/CR1SVwagWa
N5Lq23VSoSvBZmXZTlAsn3w5nKl0nb00xGR6pCVjtPJ9XohtgO/BEw8PTsHgHbp+uHjAtY3Miu6h
TKyqXPd5s2VgCE8h1D8TSFV8dNMIHLArxm2jMRcEA69jDG+zW55KM6IJjvezpTBZlYHOJ4rVNz6j
A81v9LYrb9Km5abWkAe3r2+B0Jpk6I9ei45hQ4iKjE9gmSmwpcG4Yc1p234Jap0DqZhdcc/Yn1tW
Z+T7WNvdGGycbjT1DcuHhTiAs4Vln+0TFyhJMHn2UXvdwJbX1vZEfn3buDyPnc5EQwx4G51WvUT8
AaIsm10StRxBnMYUZmXBaTvSRzVNTAln9bO47xG1ETgUmtWe7SdB46ZIyuey5LZdF9idYLczbnmW
rCSo58JuYPBfYFZcQfwssxczZq78bSp7tWp6u/U3qd0SFRGr4WvmMLPGqqSZT6z/3QN63mafFhPi
lnwMwB2QIBn+L3tnslw3ki3bL0JaoAemwMHp2B92oiYwiRTR900E8PV3gcrKynr33W5eo0qzLEpM
EgcRe7v78p/DPP7IWxqrbCtLkjBeeH18ozZp0h6J5zfm0QOwcIt2AoIHn3rExg7fOLR7uOR1+7z6
ScXi3bXk84yZ+AK56RN/+TdlWPpdsQHHea+6NIKDy42sqTU+yI8kH+QA5WMyufzm+MSztGN36ePO
dmlhIiKDAxJJxj0jyCL0KFm2VTg4vMfDAreDPCLRiyura5abbsDo46wqw40BRhREGb8FVFMEORpA
2PdElMiUNxiCrbs1W8s7aIvTpcq8LuwbfXi3Zq2MmnE1fza+g42VMCcM5tjInGDwKIkoyOAFclph
IVRdyesCVgEmVM8606jyM241+SjHhCzkNImbPkvs74V0yD32ZepzVm6WjY6A660Pw+imxwh/1uCf
OUE6J8MPI5PtVeWalIlnwI50R2hUz49D1R90Xnl7tnUTe0m64WgetWJX7dOyNp+com2PMM/Xx5ZA
0rVYJqoHyAohnyXyDeBvN0ViGKzsTLugskOvETSCeLH0iltHCdkeyLcNR6Zc7Tp31+ZZZISE6XKY
CA0bmiuK48TDcys54T/1uRtuJqSqA70xy1WdD1W5a/00xiqpM17QEYpx3IpBx7fcLLQwmd35ITFm
HJg1VJmW57Ls3wo1gnxZSptMoMFr1BQL/QT0QtVyZ1SUWoQlRRQ3o0uoCP2q073IK10A6Lx9fzWG
M8V7gDQr/oTEOllWBwWvdNbjMLnZZaj07nnSl+EFlI0VzYpg2pqrLChc5CMLD5QeKGKRO7OlgykE
W5d+iApjfTCKZQ5jCLHlzuJHdT9D5j8QqnL70CYRcIfeoZ5FL7UbOxtNrNMm/AsPSqrLurC297jd
bRk2Rgb0fOLZ/cRPol5bzxzfKXVxP6SDBWAvWmeC41Pq0DnypgRZG1M/+4lloMt2fbouLIfH9tNO
VXJPgarJKZcN49kk8djgK6u7Xaqybgkst4cRyOl8p5UyjwzAU+POT7izJ+sWscTfw/LYnqzRuyrI
GdA74s7fUmfBKuwma34nCPgKEGN1eVf7JZpvjQPsIdVMfmslCyQgPmTx1PSiUqhG1u8J9t9Wg/9h
F2pY8CL+Ntr8p3zWXVH+wHrFOvBv0azfX/QPm4H1B8QAViecpQShbJ9Vw182g4117eCcdA1aIL/A
AX+aN01WoQwfX/tRg3n2zzWoaf5BZsumforvbPu6/xMM07b/dSOAO4oZzGcVq/Md6OZ/Wkz06Im1
cvTubI0alFdaecZ0HsmgjN6DneKXPNl+onGMggG2I8aric6m0aZi0XUMzjfFdLuC+a/8LD5w7pj9
E1a+kvHJz/L7EaDM97nP3Dd7depzigZzNcrc2Plb+3JH3rw6Y/zHiVz4JEHnvL7O245Duk7b5obE
Rktj7IKkIdc5TNbUoDJslr3/NmcLXUPwEhIiO93ifJulmrz7hVZPoilZinDcjFZkOlByQz8BLvdj
HrX029Szw4M/1xQJQwNi+PVoi3RM9gyVgkJZsV0aApoWPRMfWopDxN1jCV/b22YY+M9N1dC7oVsv
tMBydXBALkc0pAjCSrVt2cTXCa6yQCQjTjj/1jOghUp0fX6ecIqWapJ0hdm+wNYwz9RHs8HTxbuU
5QB2qEgzW0I6IkdDtqlGhKFFaqJ1ZgmcqTbroPYMagUUwC7GhtRbAcTt7ByoUFg4LDzbsE9aI4VY
TNCmWfOPNV4W5tNw5DJrw90hUUROypqTg1GouL91q1E7CWqJ7qnwjgPYUDA9iSpRm5bWp1TT5kNC
PRV6rTNlgTlQMThDMX7QS3rlHL9dfgAmIONTTmW4FEu6y5qBNJNXFddkqs1DM1gVjTvjdCjqGcBd
VzcsvOZyE7lUCDWUpE5VNzsTL+mdbfiMWGmpdg6U35012maQO0lzpDYufugrWb3GtQZoq8CRFaza
3N6VufNMd0XyQIRsuKelwn3AHDG/pZWngBsSa+rbVD3wPDT7ZW6yF8wA8T3mxoVYdavRVT5RlRe7
RryjL8K99f0ifklbZR5V6mh3mqITkT0KiM7Z7c3r2IlL+lG1bEVux0by0m5FO9wsnefO0etHiA10
09HdkKgQO46pQvAKrgqbhXhXjczPboL7Ab1Z9XiSsOYOsiySF26W5pW/EkgP9NaWTxQYYKzxWopB
sWv05acuLQeSsrsCucZGXkcUOTCZ4veGN7u6p17aTzmhmiGfLBNagHKvdSCvcMi4M2Eu7Kf5bkoS
40pXqjlalj/B8aTTLZjKoX9IS6d+YVfEyBS77U9ppK9618/hWHremd80y5aW8qplaL2bdSnVQ8wu
40zxS/+U6Ob6bTLXin4hqYz3vOnFlbbWLppmZ7pnjiN/b+XtL5J48RFhpItAI1ALTcfFo1940zeo
mOUrkkv2asox23ApXvHaYQsF9cEnDKNhfxCsVSPfleM+a0F4NJAlKg8PQN6bC0dhbZ+lor4FglEB
ZYSv1e70nElmtdecE9UR2X1NNzrBohajckPoiKcYsG9qe6oMMib2Hf17S9TIqQ1lLNnNMJAQ2C+3
9j+BOWiQ50b49Y6Yv/FiUbZ9N2r9c7b2j3mruR/KBv+C9L7R023Jzis0MGI+uX1uXVWw6q/FiPvJ
yYd4x0rl5FuDe7PIvuOjMQ2PK8yDnd2L5t2Z4HG3cm3ukb3Xn50EeYahEiS6X3HXTJDmn5OUEkOn
Y1LZ6Lt0k3CHv2EROb2NNIjUYAXAdlXUMxX4lcJc9WcWTckP9PPsVym3IpC5uzYmClltR6pdOk8A
A9I4O5qaa9CzIeVybbAv3VkUnlB0hVeET5yVilu9Q+/m2q2lgQ+J8KHIB2afdtT9qJyUfjujF5IV
ijPGrbSSDENGOqpLIy3mqyKR5uM8xt7PQlYsR6ZsYuLzgKBExOmWC0ZJD5xFbf+Y7L65YuRh7sJ5
zHsOWgIrG5qRaVvxUkJLEuqfC6HyadG14dZN/Glh3WbKnW7a5FyGjNBb5c30k0O2utZ0Aw90ho3E
B/8ajkK9U0BXX3QcGqdEizGtY18Nk5woDFho/zB2lrrWRoPGOq+FON709mejWR9Z2xnXOukrwAhd
tQSlz+TTw0vJKpgCXPe8G98simvu8qBe8/U9FSSRO1E2gaXUcyP6R7jpWK30PgVESLopw9ezzxAn
DiJb/YdO75tIcwygC9Ygh2Oi0c9XzAn1NlmMD6TXXyFXY3lKbLHn8/6eY0O6dMYgcWKXzVPiEqHQ
0749SwbUqEdvK28AATNGDvWMk1YkR01Slho4lTMeLAgwDzy51a4WvrzPYFh/dAqXD+hKveTaY3kv
iRNbZ75DIonANsLGxiiHS8Wu7qtYoyvPWJqTTg1BKLAK75ZBZNcadNzAqWus2JOa2CSo8c2AF7gr
PYzOs1t8Hwf9Z97RkIjRer2mlzWBnT/I9N7yCPnWQwOor0qNcDHV8KnTAxExHkyPOYSMCB9EHzWJ
V+wtjwpQs9fiR8wEwy3K5HiQPq6yZYCqQvzQ1KEI+zAMyL3SZNqn2klOVwC609CuKd/F3v69U3La
J4xWH/Q06xGMSn6vnved8MmvHnTlydQ47oVbEPuz+SdQd36wsIY+Ev0WJ5GX1m7OKOcxxky/BmCS
v/u5RwKjTLXDyIgWWENcPuRjCR8VFPi+HfOOfuiE8kQSzEcTuureVdy8NMxJh8JI56usasCClwo3
3Khr2k4s6xiqtpkjk6TL+2jLjIrf8okUKSWHS+oc5WziRrdvVku2x9oipELYxNg3uv3eifZhmti3
1TjVGGnXA69oNtqm9k3PWI2mKSNOVqzcMEr4JoVobpE1H1xBu+TQHVasi/hlCrkTaX3xiKARO1iT
fQ0gKuhwwQZOVhsBFKTzsJbJPrbKG7PStIs/KHkonck/gipOdmznH7SivqcNJ92PFd2fKz1/7CSW
B4Io+o6WlfIw0FqB4kSxhZU0WGjSiUjdbFLTprnmnUYVV8C73X0aWTMfaSxqyGHov6AvahHWoSrI
SBAERtbaHGQFJXK1OT1IBMD3rFq6yNV4/GCqHh011w+OBjnGZ5EfkNAhjuC300lVvU+oPsEFlK3e
uaKGp8zs74zuz18Dwr9nqf9plgJx+N/OUve/6noDTf2os3+dp35/4Z/zlGtBpzA2ydtzEf75p7/m
KU/8Yeu8+n1yb6AgiLz901piEIbzHQSWf4xh/5yp/D/AXDBNoZiYvrNNYf9oVfpTSKaQ6b8Uln8r
V/8Ue2EzuMiaGAWwlwBp+PLS/J1nUFaES6pWYBZ162LZEUkjmWCXG7crhlYTUXKMxgG9pq/2cnQ6
H42l70+80XSxXzvS3mGKJuFjKx5Le5diidGCoUimXe+/t5yid9JxlisGI8Hmg7M3oGbe5uapDZDT
9QXYtFPi59XMQdciTIAtHkYGDSPq8xSNiRORC99COCrv0lvdswSfjnV9jo2tb90q3TTqKfXKI+be
7jEpejqE0YbBnOtKuD/W3HQI0upYgYMGaw26QEvTACbneEfh9jGjr/aXpuvJu1y17EbxNd/spckn
pj7fuk6rMgaW7Q5iAuHmU6JCDa4RNZq0732PAXE2/fwua9LxZpYDhvM4B0UqeLUEzTirCF0LF6Ob
5DPnGss6xTucMmJnIKdc+dyV2lgEc2mbz17Pj5mAdcFfYaRiw61DsWWthKm1SyLD5ydvZZZ+hvtb
3Y+a6exHZ60eKBNo7vPJ6+/oRYbyyr2uPjM/E7Hy1jgsZArq3DdAU+PDu6ldPRHR4jpcHOkxoI+t
tsUrBMrxemqsbwPq5KNO9Ng7eH2MNGNoeYJoAknhUPeT+aLKwtiTkPYOVZvkKpxhPd+AKIC9YAoG
wAZQpW3Pw4USFy+PHCe2z6YmxSeBpjqyKv3izveVX9a7QVrQ3RNxb01bGwG+UvOWK9L0tk0Dz31l
qrt5yG18IsAjBm8MbbqKcOeh95m1Ks/0CMbXGBLrB5sb6w3x5deM0WNHJr7YLc60QGlO4sdlsrvI
0ezqKGn/EY2OvECz0oVeDHEH8tbdxcqSp8ShTzM3vYhuXm4ok2h28dpUVEjMTXzMWcXu6Z4pPn0p
3/XY1/bEjOImSMdSv/CQI6oq1dG6pVdkLn1AT2BPUOYMCze1/dDwtIUo3lfIKWlQeZ1Dr8Twba0g
wq3gqPcpgjhEQ4/vciDflkzwKvRJz+CJpNo3krHJqYUEfLHLFknIsv2z6w3U0mnpEvWkecLS6tNb
c+54bnhsZaCcxTi0C3yLqU6zXS5QP0HeYpT3dIxNixztYE4y4OIHx6qWRH/24lJle9gpEsOura+W
M+1yzFKpd5GOAtsWLhq9m4+GUdjy0cbVDTHG7siKvehA7fJI2Hl25fTCfQBbGqevylorikz1vATk
6zdIg7RNL/z9c3YLacZ49ZklRVBSRTuHPW5boB96o9nfoCHU+Uk2uLeDks0A/zW5WK360Df0Zz/O
WWbJxxEwBde7JNFyk4p3HDJvRTH2a71b56J2qUSyB25lLWWKu3kwFG+2CdXhDTE62VpvddKLkMsr
Hk8iEiJSy6ojV+iZ2vzKcqHLAysvucmuMsciOS6jZ71NTS3Hd7fw6fd442fkk8wqp7E5Z2NtMu/W
MWFg/seJi1MuaEkkV0k/ZPxUF5NDNLAjqxwaY88Ib2gUl/37pP5fOUB1a/OY/GVw/E9bz8fNlPn/
CViZv7/wH5tPUut4OTeDnmmD99lsT39tPqn/46jFDkUM3fgXEygpKgsfhWeauDwZl/86qDcPqLcd
1I7po6fo+Fz+n4P5vz2ozc1h9LeDGpcOx77A/gVvGU+UvoGJ/mYf9JGjxzjutCvLooGCgH0VrSQB
TlW5FhHs8WEnIHpfECvmA6C1NdLnxaeEwEt3SdHIp4WIMX44wo16N3qknQROCZJIdQi0BmAJNMGo
GJNL0powGGj6ja2+DC2rfpFTcS8NqroLmTCccPEPdMoyQ+KJoAirDVZhFYQjO6s0Hseasra2Ndxw
pU7r1pLz8ETaHIA4YvBuYaf5ITTi3J75TCLx02zZNbrxhI68jJccAMyhkzSTUpw8VZcsX6czyR5o
Li6bXpo1q+LALZs3WklJ3yId91QlijRqvlI+w5G1H4fJDKGArs4u4cd52zsAwOkupuBhVgroFZI3
ugeFMMtxFb2IRGvFrE06+1r03pGY7KUVsKPwd+g30E+v6lhVu1yxh0rwobH33CTDzov3o0Ar5IFp
Iq/W+6ADbxiA4QjZ2dA4WoPEX3En7V1bc4n0swiKmxiukuW2e2UkXFNUDTGLewEicFGuj52N/iKX
9AW4s/EsK9s5KWSVt1qnNz0dOp/pymzi27ZfqNIrG6gj3LpA+IiruY7R6OqekX6KMioptPeiVKjZ
QVNO2srZNeSku2s4vCG5F4wy4PnYcbIbXy6dWXu3fuILDcM+i0DEs7mTh4p73tFwbXWgRZgaH8Li
oNOrerxo7kjlKXGSKh2pOR/MORiTzL5G8Rdhriu0W61YqRVH5K7KgEVfcastpO+1nYbflGwgieDN
Ad/8aYgvfvvj+YM2t3z72zvvxvW4Oek3V33/22HvD022Ge572iNy+RCPRUUrRuO5yR0Lx3mWez/m
hbserLXtR+a6Zetsoz96EI/a/NXmBoa1pNvNSLgB0uHwZ/Fb8bsHTmb1QiscUQgq4vStLa4hHPgg
vyrklq86OaKKVMsVGi1z8AaID2oTvK4o23ro0q9KOuOrnm50aKorvkrrar/7sNekIwjNvv1SM26D
DHZtYhx50aYv8e8CvHwx9BBuMv3Us3TmPelx6vImkvo1aa+65gJMn16zNeuxR6Vkj+zN8th/Ve8x
+avX4quQD4az+b1Laekrt76+bmvuc7YOv3Gmzc9Jt2I/vgES3WLYgC70/qmtATDbugCdoa9fyBNB
aHaRr0ldfBUHMsX0EMhoE0y3XkGvdakYtL/qBpOR5kFdoycMFwJ9hONXNWFubzWF+hfkRwzjZdpa
DLutz9ClXyvVZ/sOt0vyFH+1Hn4VIHZbF+K/D8T/1YHIwcY59F8fiE+/1I/h7xqg+fsr/nESmn9Q
umRwbPm02pJr+LsG6PyBbRCyOWC/r3n2r5nV5Pz0Hf6V4eApRVTkgPpTBzTsP+jNZdYEDfpnQPn/
cBTqnK//ehZCorYxkPvIPxATTP6ufz0LxYjaAyxNnCSck9cZ9RkT2PLuKaOkR1tjc6+RjFVVU1xc
6d0MQzt/c+a8e2wbgsOiH84TxqpgAz0yvUzaaYlNJ8aGlaf3U91pPyZ3Y+M5jcAr48Wb1m3DsbgH
hLyYD5aVFUbF8r7U3ROsb8/AdLGK5nkoOwNsFi+/xjwQfOWyjjIi3DwUoADQzREOx8oK4pgO9T01
9IIWnlb2ffdcevXIDdKtq1I/E+lzKMhFnBsjNxV0raSlhZNytDB2kgikLhZrpjKWhTdPBW787DYL
y/4lGWDSrI3esNWzYsUUZ7iwrBmwqDAPioW8w1O8aBr3Vt0tZuT+xm5+5HXsfSROjvVuNQY1dFFP
g/zshN4AVPgR7Ye+3JFvAY+RaowrT5jrlvP0QdnlOmKnhB8w7Ge4eHO00rvk7bwmp6anad8U7QmA
JmtzxMqjPPxxnv22zMwOnpmktPRmj0m52WPVlN90Rt0cSdG+5A2CXI74GuiVTzJbJvS6dlWSvmYq
k0m0AK6h4uOmsfqrFF3sdUiqmhDmcG9WCpm1nn0yconzPqpYBv0k31b4LSHZyLBQuNVV8aJmQuIL
CUQo4NbPhBBgZNIh8rh600A2T6O8nB+pZtZNYOPOPODjQl016gP69GVesxe2Fp8N5cBX69Dg5Svo
E0w7Fw10fGuq4VzNTX0sxqxFRjF3oELwKTKOXLXcLug3W+/TpML3ZhQvrdCy3dRrTUTd3C92lM5N
5azxvfQRIFlVaxgFp5hUYbwrlqk4YMndXCbzncFuYzfPqJMJ2kPIVSu9JmPR33ijNCLXtsQJeTkD
UojTZdKSNFyHzvuJmjEfqtnOfnqYL84KRHHUdrbGzW+xUHKTXzGevDtbA288ZuoR7kp54K6DMTJr
s2NN4w2SCPWHZrPYGrVqgLu4jp54L6T7Hn/PPqlsOnJSzT/MDp4au6C0DaP5DvHSCVgNZeDyVPaz
YaMczlh1Ibaz+iZiPuyahso8Lk9LaK9YiWwxl4DpsBN6hnrS7VoE8OBftDI+kWuGjzm0kGdG7dUG
Nk/Xm8rPaWfjMGqt7NNEnvkOH407ychRKy14TXOHUWdaRHFNOnm6cpyRTzwRxQ47wap9NpgAUNyI
hMFqxy+fwIeZV0oEKqXBSBPTZSEO5T6W2M7vQS5gY+pwsW85UmdvNhyzMc6XgcvDlD8NTjWi4ehr
coDpbZzrKelBi5gjfxsPFtoiDWvvU9mZoYjn+T6nMQB6B49F4s/gbMBILh9dy0s1SlxrOQMMr4+k
OemKOow8WiAhF0eosOO7hcE3yPFT7+h0ChIZt3tHTVP6yfnt81mTfsdhLrpW3hqePbzRxyNnbpUW
RnZ9rsRVWvvVASdBizyjGWRyuHV0BayYJXcObtrwllDSCPEJs8A24TEBm0vYpXVmhPxHb1uCJdHw
sOPplv8ClJnKwlyDYFi8GmsmAmp7GqAD43nUOus2FxT69SVWyVrLPgCw97vMaLOXqs9RoBx6kG8M
bqFsCaeVVh84B/ddFT+jJBZswn3Tv26tsjnrPuYP15yvaaNuL6Q3tMcCvRJskJ0x9EBUXSufTlAM
onyMEX3pfWjqzZ28UIsHXAqiwTjAYRlHOD5pQwNyVu8bTSyHfvvUouo6D0DxzX3cYe7UsFsD7JvJ
B1sZV77hKInmgafbVvOdt3rBEjv1gzSXN6Ih9tGaK/+9N4YHV1ms+IfCnCEHjt+cLwFAcN82zPkE
DMfDgUFdB/yidvyMWS1FuTZqV+yu0r23SQ61WIFnNBjNlsTblAud94G33GaoQXerJuabJfOhei2T
u6O4giaAgVvq7BpThAABs8C3MG1Jwwv9PJ8C+mIOi5b0vIPHG3/irbWaJMCx3vAkjqo+AdiBwS9h
hyV0600eTsXCa4qIaiVyrlPjHzulDtrS4fWkfTVs2LXS2+xX78um/QjNHMNp04NoB2NN9SUS+Z4x
POGzgfvgsWhmWPSxRHcn9qz4YrT2U3Xuc5W5TbT6CF1iaEnZLzRTaBYjVlorosxTpc5a0X3MxXpT
jjFGRpC5hN/tLiwNt74zuJmgCPOLrcVCGdmme62bAqZtWljXYsTDY5OFXsKaFVgRhWkEFQKjKnjf
dc73ddPU6k1dS4vxu9EUxZXdxuziFobc2JQLMm2uX/MM4KffxDlZFJ+TU/p7hRk7aflTiy8ZD25T
TNWnHrOQzXn1F37yE36IhLcw9vcxBSxhuimB0vJmDnf239CF3hDBPlu/+2WNWbkvbS4Ms7Je8Sym
MEGH7qX0+KPWHs9Li1L52U+WEeYYfHd06TLYbrIkUMn8wTea9iS+BMti5MeAjjlVsdjxMgWXQaD5
FdIzB8ZobmWdGFkSLvy58nivO1n509hE0mqTSyegKvuc1toQMaveD/laXRPLggSy0II2m8vPIY1p
QmULQuiC74H6kAK4ReeRDjDW+8KEI8FpulE2UpemEX5gLd/+PBb5Gx/7YrwZZe09da7N1+LUfMSf
eaJXXZJ48pOHiWj2vU23xRuch0e6cbBA0mBhGc1wNCcvwcWf5i1B7JgfdJql1rNvFzKkcKFHkPci
a40dYyMF44+fZokDYRPDM2cmY580xodNFbG9W/g9B0arN3ezvo5HwUr26Crb+y6LQbxNiPB5G493
qzDxD89zOh+JWZh3duXMkY79s94YKixMIJ+EvkFJVBDbNk+EqC6d59sXidNehLw1Na4YJGtDG4TH
59ATK94+qAm/UwJnDTGQ3jm0rW7zkamdkdbYwV+nEPOBswMnhQeXLgFm72sCpvm3gazST3rbz6VM
Y/h0DWSFLjE/iL/bj7WTGe/4RnBgscn1i0BDejm1XyaNrEiRNxRdGe9is3O0X8aOzeIRb2YPNs6U
gtbOPSa4K9pqR3c3cxyoo66tOY+zM7sfceLSyWsM7p0/2tkrQBrrRqcicofzqYxsRv2wbagu3PWd
W2F6NptLb1o93Vn8KG5VYXgp4OUGP9LYTiiupI4q1jMDFpnNLJNQALqPNxONvtlpWr6vA9527ZDb
eVwdOugir7zNileOuOlbKZV4LPKR+pbczU7Cltx44845d/UM6jDThpjIviPLl8SAinI1a0sV+Gva
n33wQyzxhSwi6st8SkxZRaeVoqlVWXWLbR6xhDm5fxgBtL0Kb50+7FbOR29oWObn+XhnJWn/3Jh2
T9RkaPJxZ7LcLyp7C2hCZn7xoT43OePDIHEg8YYNmZMgdK9+a8LeKdtljrKcz8MV60XyI6zh2VhQ
s+R8S4h2srz2qHSAtGj5fBB7LF7kjFgYWYXl3Dpmkb7NrkRxa9zpsVxrYpC44bQbtmPZW1zZ9b6P
PbDQ1arKE1YuQTNdnniBZUHADYbNpyZiRQ80/9ejqni99pX/KLEscwnrpp/15njTSCPtnXFNrvov
T9yXPW6s5uqJ0uM0MIVrHOTmo8s3Rx0E5nTXJF0ZttpaDoHd0w0jNydeadl9v7NXtmD5zJJozvXp
uqrXCddDTkeoiyvZaM14uXjEn5o7laQsF/xECXqpwDU6BpeFqk39BXjxNBkGvTFcNzNvSjBgd9J6
pIkP7COvsYWlUD8g3KRgfGW+zOtVqSwNDFSuRzgk635nDinvUeXhWALgYx7H1LFfAXxX044UUuse
0cda/ScqbbwTWh4n18DGsw74Azm9yPASCduQHmaWQS49wynk82tsm+1xQkS5qG5kFtApkFptoJvz
uMD7kX176nkmd9NoZtdtDgM9Nib3s4Ja9y7qgoVLn/UjUJSqfRoKP87edEIEYWX58mbk80gZ8Lra
Oweg4y9WU8nRmcB5sh6iKabLeupycimijG4+OEYDABUCyesPwcX6Si6tTWakvG3cVhwa/tjzanQj
ddJZSweQVV2k1O0zpX4yNEBF7uxURwrR08qMkgKLGdoVt4OOmh6FVT7sASfeYo8nH8z3+EzcqIpG
pfxwrfU8SjjruJxjVFNGTwVt6Z40CnB2DYP7hWWhv+8LYfywCaIc4eK3AdjqDrUHp4aLmnrIEnPe
9Y29kQkrh1/vkMqfpY/HEzPZnalS/0PgTp/5TtgGCiNsDWM5dnoJzIgG4+uCkVYFpMNlxHPT7Vtf
2VEHhjioeSjBJ+VZGsm4SiO/5BiPgSd9Z4lN+aTvVkeNUCQmF06SWjrQkzyCRaEmtAVTimnuqVfB
+uO72t1orsullUCTVUH0oyARZkMf7bmBE/YAlJz+alvHuiGshPG/7ZJj3Gh8dgde/LSZUnMFC3vt
yYj2bNw5dOTyAM/Fv51VQrtXnTnHwsngxANupEm4QWkS+r1HnRd5IxJx4bTZ5dw6x0wHIYeLXefd
FpAJQ1WJItIpMQ9y9Mg3/KWstOVACqnK0upNa4c3TI8F6RDvYNlKp+GonT+E4mD1MrGelopSSZ3B
M8N0Mk6BqpHNFhTNADXb2Tlr+cP2zTSa+W0FRq2+tUTs0gRU/dp9ADr5NuTIC6WBkhqBlC+aQJlm
hOMBYk3mg/DPoFYUOFyDCvR+yJ1ZF+FGzS6jHuMfJdSK2jj6eXlaBvegi8INjd7KrsskKe7ZPwix
m6j/8aK5FfPtMHLfzsVMBdy2/lHe0J78riujVc7rMck98UvWjGiU3c7HyhqnndQ6A68T++ai7an5
VePZpbcrELROUVIPzjNdWladDpEpQyvOBuCch7VIk32SdT+Z17iK0TW87Kw1r05Ul80FgZRhecXy
MATse25Ms4pfuEo9UfNLPhXi0lXqmDLs1MrFsUlPMXw5XNqT1pPLm777encj9QWceG681BqvvHwG
Ztk6vRdK2/ReU4W8bHY9cFzhzSHGSPuJMj+KdNbCuKqX9DrT6rexdQdQcOlj70AR5k26lwu3ozpp
68e0Md4I2pUnc66tD/q2+51IejinWvWiSG1/tm2FXJCQU8VTirsz1FQ7kRJxqou3jGg8TZKTtG+9
+PsspmKmz3WGv+4v8tLh4WwwpMUxa6dRyr09kETi8l/pzDgKw9hk+peaFxYpQdNuqDfHwzuBOktH
jU9CFTmiAL7HElmuWaIYdeIdv6rWvSlyu70DQ8SSQEe0DYy1gF7nGBiGo9kr9SGaRNrewk7xTvwD
/6qovU8jMS5WThVY4WXp2W9FcV5sDlfdlO8UI0+EibQioXl9wmju5kDHSnVeM7fgo66/9BxJYalj
4Z6MbRfY1klIywaUKd0hJ2mP3PI24rBhcxNOBoNXgqP6WR7zhpDN3H2HlnVWPPA0J7biVCTaTewP
3HVKDAkYIs+tTnRBmoUbuYVTnlub9R8utSEEeQ5QjSkujKlO7JP5wc+HD1FlPPHxYke+qh86C+cZ
ixn3VFNdTFvzmB6YXVggrpV2h1j3ilwzXI2xBjWrp7c9KU1Y+aJNoqyp9KPKGc56expO9ZgINhdj
E4jC/mhl7D9M2n+wd2bLbSPZ1n4iVCCRiemWM0VqlmXLNwjZsjFPiRlP/3+gq89vq/rYp+87OqLb
5S6JJAhk7tx7rW+ZtOECpHtROX1O8bgztJ7kjvkOyPZWfsFUKh4Hj5BiZ0QbvEbAP3yzG7d/ZO1D
ZufYeu2adXela5pRMJhxQhnqOsP1SZ8ljtH2mGl68J3imrxy0L+zVN3Gige/27qhwOaXgLy5WjJC
hD+XuzSeqtcGXz+hY0ouQSfz/JUxJNZbMaXGawk8+dY1M2Lh2PA06nN3PHhpohlJcURCmJXANYnD
K23A2Jb5NH2hzuLRCqHzwSz0bstBBpBVo+6rETvfQ40IBQes0cDo8/z7eWREaMfuUKyr2Bw+eKPd
3RExqeYbPeI8XQ1uXu7pgubIjVuyIBE6O7tFSeVuMGaPm8oiMXcdI25CFs74VJmBcUOgHuZcm83g
EAf90xTaH6gQ7Mcac+0urKf2wHMwbR3dCA5X3vNASPmqigrrMTQzMsIjeeuJJnjNR7xwSR54SEws
K95kHNKN0wCwVp6zgtZq3fYR9me/HXeg2co1Dkunu1IF68/KYYqZkFsxjEuTCEbxQC+MmiZHkFJw
uKG8G8oKbJhT6mddqfrE7NNDNI0h1kTuTI9vWmK5J9aFF5jFvrwZYtt8Al0tnI1Xd/PHLsXizmMc
0DSiQR2tSHRurmVXwclblOVrsxqQw9ZFjCi1qvSGDQuire5CKiaUKithtShJdLtUQqwyL3nquJ8R
vHg82l3SHioP9xpcspqi1YMnsQqNrF8zzh8f7a4ihacwU3LpOYZ5fBM41zOrCd/sCI36pggDRnn0
1KaHKe3HdC150LZzvSiP3YaD90iS6JoSNK82vay+o88ptowI7ieDsh52g3mFzbjd2FUH9CwO6vsx
7K2PyTKf3tgAETmv2+KuqUv8mTjZvYcGHzkVrw7LO8yv/UcDVdyVhPverfLZ9671ZLQf08owb0Bu
Tnur8oTP4bWR9w301wcfb2q+0oiQToYRWV9IgU6v2sbrUeZImqGj1fGUlgXL6iq3PQSvXhNhdiFo
h4dyUOxY3UBXcCW1HyY3dPgX2LqvZXZKhDXZqMoGm286J8Gw1SFhf2lzN4eNSlbOVGGGpA31ZM5u
eAWTJl0zzZy+Y5oVWJUbCrXZAaZAp0PfRL5PunyYxPXHziHVbzDYdcNSsZlxS2047MRbM2ySfWUM
wPBpjZ50MLrHfjDbLYyE9FwJFJhU9sI8l3M5fGiTooWPOcb5JjIGtXY0/FWJJ+K+wp1+Y0+Dd8ix
bW2bfq72Q4NHSlYpd4mhh/baQ+r4ie6twSY2VE8m9d1Zl/VA4g3VP+1Mly6NET1MEWI9zw+xwzLL
WIdVk193rf/V6IUgbD3H6BHZ7cZAMHTt9zwaMrGibVzLYxkJ7w6D2ngcJru/cgx3HlbYcLAHcero
qBjX9Jv1VRP53TVa7fRMNtgX2CLk/YBf2SXe9BrChVhbCuB/QI4nQosgp1emp2csSsHO1SLaVhZc
a4MbfR/1VbPukQMcwQLRsynTYrKI8SJOTI7Y6ckgZsRfUsuas36JM8I+OCrMByD4DuwN0XR3nlvS
BxZ4NDfAGvrsYbTRi01kB0K8T0ti6dFTnQ0XZYLN+IYeK4qIqYx2IvWIhy9JB01n/t4M7hs5TrdD
W9AH7tNnv7E+yZDFGhXUNob1u6FT8uoTHE62LAOPAW3ZpjEyc0N4UrmzRKoOg8qRBCYPs1dxVADE
A4YTG1cYzrdYQiRasfpj1dTJHdrIQ2BYMLjrdt/Pqv9sjIxBLJTi0kSXas5UyLjm4z3ivGg1et1r
7if1/dDV9125pAmbpcfWLpaDYJQZt570J3SbVnSsYXSf8Wq/KcPtri+gec36v4oZg9Ho8dWndrDR
guTjmYH6eNRZ/fG/Y+v/09iaPA4Gvf/72Pr5m0ZA2v4yuP7xM/8SW4u/lIsQy+FL/iGp/h8Jlyvx
tSqiRRz1Q4z1k9ja/muRVlnMQhdT6zsNl2sxBl/wXp5A0ej+JxquhdL1k4LL8nG0Em/CO+RFlhn5
r1NrlI/dHJeeffA8ztN5FHmrJKzl6qdr8m9YYe/wSgpeH5nxDrxt6TMcN5f//yedWEAgvCUJPDt0
SUF6W2/6HGCJDPhctP14lzuuPGYz0dybEjrNH2Boy/f180e8vDgmNQ/5ACdKLvavLx45WUZcGyzq
UPkl2ifdDPT1BK9rm+kDG0z5Gvp5RYZHwXylmaf422ggbqHKceQm0wKrYJfE+5ayfi1ro77qlgzn
xkuWGieDX9pOuto2LAnXXeMGDzkhWpvfX8B/+yEA1GEzBvzCjfTuCppaVVhgZ4Yc82htR1XOu9zI
1ZECcPpQozVdByJ1WYNzPP1kx1QvFK7exi7DJc8k9kdSIqzxrqRLw0Fwjvc+MBWcpml2JOUkZaQz
iKc87haGy9yiFyA0ff/7z4Dc4x/fA40NH4+0hyvbeocra5Tsuskd/AOt2GGjEYlzUtPT3kVy9/tX
ek/GWm43+s0SdYft2UhCfv3GOQk0y2DDP/SSxN0JSu2+dbz6SreyvjdtANS/f713D9HlDgNYhpSd
W5yB1HIH/nR7W6IpCkx5vF4Y63tWlGY1d+F/BivkszhCgfWDg+SRNC3fAwR9zXKRDYZ30BbwS9QM
3yvpx4e08Z5+/3EuFLufFoXllWwLHZjLg4fS5v2ikITobAbuwYM1cy6f3YZcNJ97Zpr44qacaAt6
cPgFcCanDwgnwN9lDhOfRAQPUVfMp9y263s9OQisHXhV9IAWU2OP2/UQkpR2BYB42sfcmx/6EC84
maamwjWUDDNh3SEvAuuc6C8Pn1JjOc3HwZnjw+8/pPTeiVcVdwjKVS6nteSd+vY78WpgBVkXzXo8
DEt2F8oQJstLnhetqnRXps0C1Cq/j5km9WvJ/+LmTQ6kpEFNZia6o0UDq/kSGYbSelOTwvJRkIp0
Y/uT+uwuGWOM77ZaDNajgAuXrfSQ0aOk+HoiM93fRTORehyDxg9RWFhU/fG0x1UvEKF9ZjlLD05L
1lnYWTZmOfhx7C4RiIqAejd04gM+3QlDIYlpEZKkfSNL7wnHYnJMDPoGhagRQjIB/xqhAl7nGD2O
hNr1t1VG+tuqn0loQ/SfYfXCFVj1FqWrIm/I6RymcK3ANp5i8n9uCSzKluw3DvbGrY1l/W3CE0/7
kYy4EGn53g4UlXviYDicOdJsqDAV5ANpPqH/zT/C/k+/VyIqURqZ/sQ0iqh78P+lKTkRROMnFyTW
xl0S7EjazY7JlIznufadW1hV3qb14oJYwjwebmnZ1V9o49mvJuF4pPzg8iEuz1hy89A9Gbje4nBr
uPoqzxkgEuJQY/T2j2NvFDdlUJGaO6KVp6qnO2SAGOeUeV6u56bMEtSPS5YfshlS70iaBG0L0Aka
1JE41RxQGymAxiUQUOTmfCM6A2fttIgJTfYXjrqkCFql7x27WclXjcX7juS9hrG12aGIdRv5lKod
VAbuiJ50wq6W8rVcEgvTyDJgs4wQqZfK7gMH0Y6qGfsfVMdkRUc1PAxEIEaRvLcCEkhZ2/pjC8po
NRlj6610ZL1JzXdOc626n3R2HQfkBBtL1mIfZoQ7LfmLJPV0a21yNLTgQJmhogvrj+Ej2prrIHQ+
R0uSY7RkOgZLumOinY90b5EtFAXdmoZg8CULsrUDbye1Zt48dgPIBjIjy34mPdIEENMltYHaElmX
y6mFJYoUI5FffJPleDKWNEraqxDKloRKY8mqrJbUSujWak06LMwtbdY9Nxdylg3bEOT60HOIvRxi
1EghWZi6aYyTPZfluV2SMkEKTa8Jp6r7Lm5cD7HBEqppWkl1OzMbYJlqBDrtSShIPWN2EEsmp1vy
uDgGqQ0pmQn07bqthWmfYXAEtL6NgvVoJsVX3avwUwKu/s1xm+mT7PVwldNmOKa9T14IkQVnnKDV
vgZCt7YDsz926M5ujYmOPRmkDEdB3LuNOBax787kpddOvs3NMAf5MY8fVG8WO7lU92aKmxXpCAmK
E5oqX3bxXjh1cY7pfNMnoM9AJAdgj6KDNx87Y31pHG4gvE57w/FopjRmSlZnP33vWz2UN+YUZpuA
HvR6hqi20iXKlgoT7yYO2TnEHHgry+yqLR1ha8sn1leug4x80CQlWZE5IRI3m49IHtStxYN6M5Hv
2m3SgMgy5DVl/00k0BqJd+PYliT6a8SUbOeUsftMCG5xLmxXPBkm9QXDk4gIuIHqpKfkI+nHXJF2
kPDuAIjVOHFMihlibh+yUNWfkkSmm9Sch01sUBcadkWyYyrkEV9WSmfM757LtsmONZ2Dt9mITND2
irVH8yGJ+ZyvnawMrmaEj4dpktWNhBd35TYQPacBu+GaFJuUoXRRbX3d88lhldwuISIbu5PWtga1
uFXkxNzObkW/nNEXP2P5WfMxpH0INF7yTtLON/d93/KRDGfJgkDlHa7RDthbHAX2rWBhYN4ESalq
rZnxr5OtfbcLrqhVbDK9HB8pV6avekhyKyHpVFAD989xr1nXS6u+SvB3AquwlcWEIa/3MDvsE4M8
42HiBaINEWOUFwGzRSCFkf15CGx60IETtQ+mW/EnxGwP2rTqjXYj8QltI/x6Qg3o/5b7JrE4/1Mv
ypM9mlj1WRQEJrobHND0HtHeHfMUQ1CfJdGulEG0LYvuiU4pqI+2jVcoGewtAsw7HRSE4zF66Pe6
6qdoz+V3069aeXV01k1ekzc20VVHuQNdoM21udGSTIyzzwS4YmWdCNAFx6KiGzRcYz7/IPX+1yL8
B4uwhBNLefqbA2usw/idPfjvH/rXidX+y1IOvwdB88UdTDn7t+nIA57kuspVPtxZKmtJZf0v3JL/
FwdStM/mQtGlekT//C/kEjFR0qEAo570LAtMy39yYnUFludfDxK8PO1yfiXvAvX2Uo7/VG57vUMk
Mf5AzqxooAiDKEmvhHvPYzfVJIhI3APB56nwbHyrXhh9YK0L14pgklMMaf1GloQesQLIne0GIthq
1/buoimsTtopsqeyIGGHhBHvWAftU8AuDIy8q19NGncaZBkX+ANMm+LZah0Io/nAPtNbhn6zgwL6
YUThr6bRfi1MuEf0ahkqyoqqb7WcHp5bpzS+pSNkNTa8fPzmuxzPk6uYiLMbGthbTVyNF47JycSI
4e2dPiieBqlISqKF3KmbrrWEYJUujSdD2RiT56jotxUKCuwRKD6aPCZ7yQX0eCP0iNoljbzPWZp5
BNBwguWylJZ1EOMQQooSTDUBUrKqczzfBt4AlkjUBPkRU/FF5XNxYsPAeunNamNrlX7SSVNsbREo
yjyWxAz92bNlJdNDXtqCCrNh7yqrvLpDgGm6e2Jj1NGkAHth2WYLx5H6ITIBYqYx5AdCKvrafYaO
3bc080ey9WY9o1IBYGrWu+BCmaaabK3bOpZzvTPgyj/p2iMVuUIlCnJhqF5UqLwzp07xNDIw4Sqz
2IXMAuBa+imtmtVkcbQN45bNNKsWEUwrM04jumxBUUrJZNdtG0YSEjIcYhdOj/SnI5RjMC9q8rYv
TG2BMlQCdAWvDTiS7zVgBuqs6o6T33qKcn7GllPqnquCs7flg/RZ2y3D1oTYunh9CTRse7U4TqMQ
InQ42v4z8kXZrbHQgfHtDBy72uvLnltTiSdL2HyMvCNtYCC4e95DrZJHCTrstRozILeq9Wiq67GZ
Tz4aGz5nLjgkhAJMcYLZCJDqclHQD6nk1KZzFl2hLuQNDIBoQmZaGJ0IFwqqFxBFwFTCoAdlYk9a
JhtvdAFz0Id1rJugz4Zg17SBSY5R1YP0DdEUvSVJCbkF8BAa3nH5tRHVbLbPECDVa9gUfdOvHPQJ
+OG9gl8PP5E/e/QW5hVIY66gHkb+Zq5p/iiHVsZItQ2JuaEDRC/VWCuj4kMEnWXeeXFPHs3yio7b
gfLtDajTnKa4N+t+SaJNhjB4HhAseGsMk5gG1GD1855CVb2a1OHeWhEHf3JMXb3UBJX2K8Sz+hDG
ia3uw6Tzt6lc8kdjGetmGzidlOvaivn9ocz4WBOV3zlCB/WRvvlkPF/epZdxyj8AXUQ7jmuON2tX
DneZAUDhxtfEL4F6acCONc7A94ySvp4f24EO9q7Mlq/UQm/LNUkWAVoLtBZsT1OeJl3yz/4Ug1ii
5490yCg5fKclvnesjTQz3CFjhXITINzkzohpF9dV9h0VDndk4hjLPSUWFVloG16+L1EZQioX+dit
oyod16ObtsOm9SlPmtkZHswLVj2ZqhfJnYagpuyEx31a5ERaK786tx4nksr2JnIpjRqdh4W9DFwm
WsdJN4T2glY8Jf7kP/NloiySFFsPSTRhwLrQ+ZmSNQwKEmsEYeTjokCZtZuBT+BBCW1q97b5mhhS
0E1n03nO/Gx89Bx0gq6lubEtTcgkWfelcQbebvDp0MZKPCWkyK7bQWdyY/sFA2ouGcqKkaM+Kmjf
/VrDF8b3XpSe3KoA+QuciFQdw5CsC1ks13caowDmrcsK0tUEFbtWPtyiOVJbIG8Wp8lWDiurDhh3
5bTgjnJcqGyZF0VrzY5xX9Ctf8h60kFXfZolJYThyPrACILIOMrpb8rN5VWg2/iQkJP2ltnu/OyF
3ejuAOUl55ox+DcJROeps+3pWOX4DiCzI16OjQ+gkfQzZ/tmU9Qps/DM9yhkBfJBuJXZWXCY5e/G
Ymd6+bQtQnP+Rmwu8WYSGt4Js7+bIPQFlM0ML5AvwL0YvsMRrxGEuoKDqk6vcxvUnj0MSwU5thR+
cTC7Zzus8ajq/Jtt+5Hazh5H1tU41dMVwy7vhibUg8ixsOKvF/hKSYpuxDljKlPfc/qNjvR36ZY6
4w6Zer/B/1NdDxg9V6nRBXdFr1lNJhfnhlF1D8zTmMkMQJZav8GVgNxdnquUiceHAG7w8xBl+jEb
1F1k9/UDoPlwNYSN4JQq3MfCZZICPKv1bmvlmZAzMk41YWR+Cq1hPKnAe5pDy/nY4brcl2DG9N4e
itLn+agyKLJ6XB784TBWfo5uyboDsY7WHz0fSfZmZJ6HckZiFNSteY8Wv0Q55mJzTbRYNQnoQqRK
JLNts8FExQhgYPgcVGOerVGy2cnOzBGHH4A5Zt3aECrbUmSXa2802ycLu9RLbCGtYCskPKxLFKNW
jpPH3pHc1YNMPo9s7yfQgN1Na5mflxn4dUV3mtnzMFYODMWgPTcOgbU9TcnHyTfUCfS3uE+F037v
wct9ngjnqV/H1sz6ezLggpBzxJxCKE8RDdT6kzXNwT18WEw8Tkp7xBMMkFqYHxlQkd519FXXSONW
69bZNhZJwsiB829ZO4zneo4ZxtoTeqW47V9IQAg2IbGyd37l27f0BoBYpQUZYGTaudWNawTpNWx2
q9gAsjDuVVraG1d1w5bL5a565YxXDDWLz3SgsemU1Yegq0zQ5/q5ZUvcIj+ywfOZL4I0vWRImrMx
2erTMDDN45mbNGqORmwDg8TvJuQIJ2k+XHeuPngdLZ/UhR4emYLjtVtWozoPUav4hB7nu0jJbBNW
VsfAfDJuwPxiNQGAmQ9eebAy8TFgqLwKM4cJt8UhnRbSojFhOCkqlH6NVRGpPXKsC6WP5plzLIFt
jIHFDpO+Oa6QhMp7whCcOw/h7WOpYYOTY96XfJ4I8sc8EibWghfTqKZQHn9wzJp5pmYeKeRYrVEm
2Du/zfNHDDs94HfKj50FWnkzWhnhwdXixmJebCMDZap+l49a7qBPTE+m1v1paqT5EUYFCxQsyGtW
oP4Qj/DcNm3u38vW7PdV0UFgby1VnWQ+1w+RnaNVmIpmgEBfxHRGhlJcdSrp7pHmc5ALnKPXJvDm
Ujq4ZpMFmKLy7jnqIhomOd0QW0DDDMc+/NDjHUC0MCJFrxt55VT5eBhN5OXKj7wd3Ua+hxbjNGkG
uYmxwnM7R++mNLJ5EvIWQMho1zvkCOyOQKUx9Lt5tq/wKDyjnzRWPUjCxyApXVI06yChwSKGg5c0
8QY8GBxPjBLmqMVDhAumWYHvge2DJfFUqknRoImm7jRqhRLAska542fGaxe7nrd2WW/ekrpzvtPq
HLZx6tjzIfLb7GvluvXB1z608aW0qvJGr7J+oneEtKJc0yF2tsjryLssemwdndddD5WwNsGUQb7r
655IS9c6pUne38yNV8kP7G/pdVtkMurXEHjyu6SN5bpJ7fIBd0noPKAyBeNlG/5iU0goC4pBfUmF
ZYY7BEuo03qTWjB1RHobssmGfTaekWw1W7x5/ogfw2MUThlwbQFrYeWdZPgJ7SA66lnSvCU9+yWE
svQwBwMESDyNuzrtprPd2PZNXUSk3yFcNEiJt5GFlFl7GkU97b0iHu+E3TZP0ZCji6lPlTePm9q3
6tsc2OtXh9Vy37e1vsJdHex16D1TqA07WjKb3tXqnpYVXhm7T1OIRGMeZugQ5kHsYn+GqDYojR6V
WQGqltxy5odOmtWXMc0zmHS+leFTxZq6kgWCvUIG8znFsYjdB9H+neFP861Bez9G9wte/AujdRrS
U5G66Jk7FVh7aE/SOAYjWQaRdB9KkX2sZDZGJ5jebnCWhfnaDn51PeKFX8Ue98IxHVDTkO43pVuk
XBHKF0vZ5sc45096gF5UBHdA/+udHdPuN7I1yvyPc4SlUEnthe5daFX1Hbvfsc3ZQYc/zDTez70I
grGZsIIhZqKswIX8ejAmRhR/aEhd6wJ8Pw6Sk6gdR9bTPLnNm6/FHyd670d6ZDhLsEEWs2NTUSq8
G3xlEQADGw3woQD9dsZPWb00LMyvqdESD2mV3Vc4XErdhL3XyaNmngrEvoGAmV9jm8hY+Xiwt/Q6
lb7NdS9uctD61ZW2hP/cR6SZ9GlJAajmIqBsyx0kh6EpfQ70qp0fLZj4eluPqT7EXVehMk3s19Lu
h/axET7u37kVYkC8SLKR+jxznkhRsIwc2MLAltT6IWcRWJ8MPl3JwBQI+Bu3TPHdm/viUQIZhN9Z
L/pkhpnVi5mDoTyHnI2MZe00OWDR7LufAUQ1Oz/h4LAnG0IfJv5FfavKSjh7HQnyURrhlS+Xs3Du
1H8Kqns/fGTwaDuKTg1+VpPmzLsvPaVCZtqAOtKm68tJM8Y6TWM147j2U5/o/zDEv7wQdDfKAHRq
1vu7y9Oc4OqMF0IgzldceVhDGMnw/fDsqdcm9jhbh+XIIWRml/3DGH/5GD/PJH0G+JLYQWhwILcx
Z/16b1fGJFzEpBiQksp6coaBbna9hPgUZFCUULQddIMuhwBjyDm2/f6ji3eUb7W8urJITbSEK/1/
fPYhsQ1IKRqW8iX2px/CTl27aW09EQnAsRnxAx++V1N5arHcMWDRRbf4VUI3WwJ1xI8R7X/bm39s
b3qK7+Z/b29+fG2iuAjb8tdoTTS4/NjfDU5wRX+xSNo07X9wlZj8/ouqZKm/lsYi97jFYvd3b1Mt
ifUWXGfWVx41sIj/09tU9l+24pRDbL2FfgZ603/S2/x1PWUCwO0NuESZyODoob5/ludyruG/dRh8
+yyf1+yv3T3A9daBK1w3n3+6MH98ni8vBrbed00yNR0+7rvFO7THhVTYKiIQOPoXqrQIu+395x+Z
LZclDxiEevX7RP9ho/r1Yf77pSWtYs9bWFTvH+bYSAXpaULdzz7dssKHEL7tp8Edt5R/4kkiPwRN
YGpabk0AA/EPj/Ov++Ty8q6laFETe4kxm/n3r2uJJeOwYAgl7zPIw5RoBjXK2mw7tp64XF5uXNo9
v7/a1q9LyN8vyq2i8Ac6rCLvLjeJGUEXVr51b1sFy4b05NGCqVDvUHv5z1WLikLFkhfvRMdWErVd
++YsyYGZ4XAdauZr+4qu3XhoQAQH23lm0XW8JToL7bspTn0VYLWL55I+R1MJNuARxoX8g9ZlUUX8
/3X4x8e4NN4ZDwjzHyoUb/Ak7YvIIvMF1XLaZTTusqUn5zWschkU5NOYMp77/dVjePDPV/V5PNxL
KK7/7hujkegmo63FfSJ68YRfKsZxWUTfzWRE9izm8cFWxJrhqKYtPEV0oX//+v98MF0KHZwpDgHg
jMzefXm97xM2lY4C7q1DHuDywGC8AKvd/3E/f7fXXK6wFGy2NCx4QWhPv96dweS2hWl24l4h23pg
TE4PGkYyre1AEg03pkq99qZTvYSmSZe5cgcelksuG5H2/2nKJ4+KlKZitRREl/7jrrWUUfq1GTBg
Z1ZYrxWw/vKM9t3sV3GR/kni9O8ekkXwyHPJfwj8eDfaEVVixobsrXvdoNnGPkSf+NK57VyzPIFi
oHHX0yOt65i73M9mSsYeGcMaCzz8J0FI+Mlw+vEhpL8Lwsy0vHPLwH4rWmY1UdQzNSV7gqcMGfo4
XPmgubLd7++VS2juu0fEtfj+EGvZ0ueO/fULTEiU7TwwLvdBkDDHIE9HHy73zdjm1Ysm2GydeUwu
4O37iHBAuMNLpnRrSP45VFNO+RCnCm3OPMy4oURgNm+eNseH37/Pf7MKLhwl6inqRo4p796mgSq/
B08u7u3Z5YJcLrOoaJALMxBPNcLHP0QqLzvoL08x/E3uavZctK3Amt6/Yt6SWmamU3M/0Nk7MR6x
XwNMkPyXpLXdmXK809Kh4U0YIpU9AM2oWA0AFx7jLqWok8XUvklyzO+AbxLSa/AQxJLxj1ruicsl
atg1HJCZkX8mEYxmOkrBs0HQ+tFCqH4zTwxwfn8Zf1TYP3/fbNYcOhhJCmUhbHw/j5y91HcpRcP7
kp9aI5Ga9SZxjeS2lhmOGfLt+mGduD1ObALUMpqsPRkXOz9i/LDK+N0mmX0VALjEglORt+6un0Oj
PSCxA61diBD/nRHYNJeAHNECMaPB+IA9Lmw3pluWmoYoQoA1U1PaOKZl8mQkzdBt2QIcsgcWfIny
quKe1Izo5DV5ckYLUt70Cb1gqEgajnBlZQDNJze9FeWUfTXTRmzgCOHXoEc4w1kd++htskl7vGqn
qNjELfv3FTPXXKImSKq7mvglklUiggdWMNnNje1GHjoz1zWq567IkmEjA9d99P06QqyRhKlDO41m
CIaQUKPad3yaeKhQvC/kjuIuLPKmTQ/zOLdQp7pOAXurwfsdA04nZyvsKLerPrgyUfY9EkbGJNOl
Za/vjQGu2CqxyXkEsmClYCqisKru3JAIyfXoqyjYeAnBmWHUse2m3CMuXZJw5ZSQq+o8AuVEaeBv
XfhxvLvStl/B1VAmFB6rDSXgMu6t2AWaeOLHOFoTeBlItMAeqHpMtPTn3DOOzbRjZxb4LyoG0x3a
jCvUqMl0jaqwPiNf88QunMo8wkAVj94R9Vp006d++xVBnMO8AyUOjchEb3yZhzfaUnqnfWw0NWer
wTTnT6Lx4isLM/6GCE9cN21ZcvxjNOj6VrDDkVF+zv3G/lQuyY21U0Vv3Cjjt7ALkmVsHBYbs+Pr
QUXXArINK3uTC7dfc2Nd1FxBMY7gYwzSc7yyfVM1ntjRjsPqybC9OAXw6DFNuSqKzM+f3D4g4YMb
ICOHdZO7ubewFieS6DCIgTANLP5XoLOyMXKp2BDRKp5ABeUbLxV+9cmIaHzzdtME9wOThtzbGeZS
/MyggWFhcKULoy9PZog0ltXeIInWG5juQOOoSCgNg+zDaDR8Y5f8Q+x0TMF6119GZsv0LJ64K4n8
EWymqkCNvkYrXr34uuGbdZBEEWSyzBdNU3ubwR+4vYqQyX2T9izZsYL74TK8XM+To14DJiYw7k3q
VUJeWI2W3PaR5Nln2ohEw9LxOdLaZOFRrEOuykkL1hG+2pon1ANcLvn1U70MeDlxlCfKuuC5c3qY
O1NentIitZ5qcxlVg0Shr9L2rM8sZzQzM+Xn4UaIlr8J50Ug1i85uD8miShwmC16hIi+aoudekVs
Av8GTYjkBn8YSwznau8c1sS3+m45PhDUzqb+Q2y1rJHUcN45QF93ugwXiVpt3mp/uZSXmXQDx7Sj
4ODdMtpgfIZoCE05ZacFgzye7upLLZJm2GJvGdIxYA1p6nT0YW4uZ+NpGcUDNPG3F9FAF3PckBmJ
ykmAOJ20k0VfvFSPk8W1F0hOCRDk+U1QGvXNG8i4kbkif0I3TnOGETbygpQI3ksQCtlhRONm7La1
H9YvZHhQ/Y5xMz1cCoU5rYvpCje382qN1PdJQ6Q01DOfqY6XvDEGYDQWUw4dy3pxukU80k4ZmDcN
eK/yzG3Ed0fLneK9rNl4Gno9S8Dmg5mYFOFlWftII9LqBd4ZuzmhwOQdBxaZyQ44+wCZCll0x7rR
vHO4dFRQ6OEmRimGpsV0KXBwLzOQmhmv/zj8yGVoPSU+4s7MnhR4HEhDCS5o/MHXA3BuYPC2eo1c
JNl7th3eIIpKulqeUZCRhwUu+JLRbSM19fIICfTBTM9HvZRB7DztRg/3nhqat8xv+I4qQmSAedEs
hN6mt4WyWdvK5aiSRjnKwQlBAcuAPDp80zdFI90jH6c8gZFxHiDBAC8yoox3yxRPHxgrihtoc9Tl
SzSwCfoFFpHq+M3we8Y7xeS7u64GclrwyAWcAYVTcNeiymZgS8OLNxPY3MAga5dWnCDVcuxj9ylJ
US5vW+LP9mCQuUcuHSkyc7im4HT5/JdFIM0kWPG44KpkaeyfnYmuHxHtPHDO8vL5gFzgoirIWlG9
JEtINxMzfaDcrw91IPlWY6vxNtDQluswUIL6BTnNIM7Hu3EKnVcgMTyv5pKyS9o3IcihzROvdcM7
udyJiokcoIuYJcAWCQvGDyGJCuuwufPHwBqIiV2+oKRWLE1WGdSHXNP+jMG74DjlONpsZ4ekNMZz
EMVW1hDmj+SiIypKEuQdTPhzCFocQ9ToCaRCtJ1X0sJUuGKd9xEpx/4iqKh40Gsmh3eXT8hORI3c
wFdEB4M+8nLgnQeDjHW6y09koYEIYOk2VwNH2ifUyuIJdy1fS7tUaTMZAtmPivGybU6zyR1VZQYK
Fe+i4rAr/1xYKKqTzkKZ3HWcZJarhlhw9BH0imzeII3noXf4FGkcqNcKAokkEZeuNQNKHqt5Ai/o
ylnuYC6hSLCbkOWIpJN4baml2Rg1moyziFu+4wYPxocoDhy5HciWPkyxjZrH9rvMfhg1EW0M7hTS
GEMTTf23YiVGeFOM9H+Z0KpjWpfwDn3fGzJIiQ4/jT/Aqh/RqA5U7KRCAS4KWMri5LL2jVZi7MtQ
sMhTioTLkRzn+Aysh3tiXi7Aj7VoObj3icW6sCyspPuw4/w/9s6sOW1sieNfJTXvUNqXh5mqa7zb
cTYnM8kLRTARAi2gBQSf/v6OJBwksDPO8YPq1tXDPAzOQafp06eXf/+71F26fLnWimyRXBa2v/lO
p9HwQ6mfBjwKFzMSAReraGnM39q5g4o4Sg7gw5yvrqfeJgHDWyoEfDnOj4UN7ciAFHrChO6IgVIw
q4xArar3pVZYxVykurWhSn2Txh51Gal3M1NkG+Zpj1EHFJFUZhSaJZppy1Bye6mRhEjgz98yF4YN
VWlV2sODQWKs+WyDI5ScEnuqd6rBFlA59R7YfMwcqcDjZNnDJTcMSDTYSRYoTT6Lsfa6r76jJWP7
oZoyr/RUAFiAOJLL0gLC8k06NR7aCBumAHF9ZzOkpMNnQzKICwiGTE/frAd0UWIUYi9ZDc+XPWqr
ZxFdWlsULuOY6csN3wt7ZPEx3BiEBAtCNWiEwah4Jr2edHOs6PBda0bWO50ZCTNAEnyh7aeV6vjF
ZZavouk7lYpzfBVhRu8ShRm9BI2ZwD/5tOieKkxSTe4zM8cJ8Xpz94uyXjA+leF37Nd21wyR0OxP
uVOE7zTdHE97w95gDmvCpRksIaZLsOzruTf74cFHdmKDMTnR4dmcMypd5wAXYOpm/oIbaeNDeZGR
8nTxUDbWl7kY4m76C37Q2ITB9aKXz/RzJXI2qxNvGVPnXhXhlb9YzN7qRqqqA27N8IrIvrgUaJXN
gBJgBA8cvS1uEeAvWFqBMcTJHJ4kqQZDWVGkmXK9FMb/Go4hEpHgjgm0cyMmgmEe81U5mZ7eYX66
ZQCw5pM30/h5knDBf5euipB0c1u8JwO4htBvnVzSoIBdWq7wcULh0i2nDtPjvQwPj57YQc6stpsy
UJ5TYbhZ6y5H1Z0uKWUoCa8HKoVkExRyjKQfrnnTorxMhlPs9tb04/kkxsfkdgF+cAboR78CJzP8
MnTE0OsyMPQU5jteB3R6YPIybFpsFaCWyKdRLgMteOu7zNZdL1z1rsTmqb0sfdC28MbCaEXxCXVi
ZoSlcX/CVYC2hh7Wagun2f2Kbx6UdtOdzTGOwGb1s80y4kwEwt8sB96HCTROgPJJX60LY/EVLvQ1
81iwewmAtLssQHn8IaQuvZjRkIL59mS7hbtqQGw3vdTogJ4YK0tJIf/LOXFZD2SjOV+6t73Kw1jG
N7lAxYXQjBhXtg388oqArWAENfENZF15cgF4Pj8PDA3ORbo96aOZb9V7eEVJ2ZkuVok8DyKxZz2u
DdjriCTKepVFle9+SsYaqjrAeguoee6SrcdlVLnMphL+sKg7w4IZhco5DTO2c2ZtMu2cb57eT5O8
+FxMre3tFPKVz0Ac5qcpJwTrTLSzPQdZKShMrBDKpI2x6L1PepA2QMDhRs6ZnujFpQaQbZwvdPNh
5ubbCXQ7K2huixR3e00tGL+K0YyLVLlVccouApIr/wiS5oTOF0YSw4wfzZZny5jGCRMA151vM57P
m1n+3+Ei8z5Z+PjFIA+Dzek8NZWLjWNu7lx9Mfw8ZfTNOF5uWAmWVz/FU45c7/026hGxUmBbq4L6
DjLPxF1ZVb3r/xWeX1V4GE1FzvmZCg8xMRWeRsd19W925R2FyRimrpGrpUgBDIxk7a68o6p8JPyU
x8kYuxKPaLgG5exYoNtJ8gpkew1fN5S+CwabJI9DyQJMkPaSEk+rXEsd0RRNnExWo6CEVRU5sj3w
OtNsVd8cLtd3efjgpQGd/t/3pHGkrNNM0JNXa31BK1WeFHoQLgq+wJlBcElXWe6O/NWd7+KY/CIr
X6a9f2a+RA6PqjOVL7pEXcpg7YTehvaqwAwMlWo+9LUCOgL2VbGgbXW0+dL8ls4KzxlP46GTkctY
aGlvC57DxCe/Juu19MIHshkOoxIop04V174YJp44gFE+8R0Fg3mbJ0YKsI109/YqSN3ZMLl3ZnQo
UYuOh/ebZXY+03zzOoXN4v1sGc9go50Nl1E2oMiC5dcTelC0ldWjrW+90l0wXkG4nM4/AVLxViSc
jIgs4SkvQZcVHHUaDVe5dp1Q5f28oa5xEwyXOVS04FTWTE72mUN8YzOh4tSEreLOUZk79I1GNBik
e14IlDfTEqYdmob+zujZi+3NLIOx59MamK8RnekrjzFNC9EsBAc4rL2Jn1Z1iv9bjV9YDcq5pK+f
NhqnjIxP/HH2Jv7xBg3Lw+/NAXnVv68NiE15WCHhCF3JYyW4NiC23cegwPKv6Do9BRRqH4vEuoOZ
MAgPqCiWDe58tGuAcfoOJoU6nmPh276wAUbM4NtLo5uUoTniAG8oj4i+GrHzfROywadQiaWUS5jv
B6H3I/B674rN8GrmUDJZR5ewcl2nyvDMHeb/wE12MtPT0z3hHbExbrOAW70CbT4QQLNnWAlaNaqY
2vrCcWiuj+m9uxsa/2yAiadMGo1C7n+og5WMjkF34UFPEgzfLhjGdUFNNjpba1+NFZ3C09No0fPe
KtveCfQT5xlYvYWt3i2nIn9sMgpgMTvtrZh+pSzGRsFsSij9GBvGHINv8GlBXMO4HFpYoQ76nG7j
Cz9MT9Le2cZkXmacCT4nJpMvlVW0OdkqWSzm29HqcarMc7jOoy8bh4Et6MQlZGgnIZ2rhqbfePna
xqPZfjCyFKZUZmT7To/JcTPnRM/09Cyd3wI+/wAuPqfByDuBtSn7YLlfVb0H+QNj/ehNPQtnYOYt
BtBaUG0yHk+ZTgFRBhBOhIMkn38sekNGTTODdc4cayKYb7mrKRd+kL+HUhC2o+j71iMems0p+K6D
CzgNnRM67wTKLRqHhaEwEg4c/kZZjyPDO/WsPL0FqAmtoQK/rQXrHMwQ/lx/54Uzryr9/s8Yl3oj
YtbWWUnu8iGfJJuPkzSHC3M33EN8+j72o+wewu3MZwbpC//o+YXeTMpFK3M1jvMoE29ARNjAo3D1
7x24x1cqX+W5FYIRb5w/TP78Q3f7JrlhWyDvyocmuSCGI6D6uOcCWaFgbenCJImn+sI9ET0lhOf3
V0nz+b9p7GD0gLe2M7/7TptK2fHfCaG1xE8hWEYfmCMMOpryuMl9IWAh+xreHvAWAAXcDl3aPuAJ
DHvjyip/kkMleHL/mtM3BYGPprO9/Y07Ys4bxV1NeKziQTs6tv3dO1VjYZ85Ak/uXtf6tgUcEW/9
cZMNIVh9ats08ClcvOXTOSG4BzORXqoCutEXhDMCk1ntkXBgXwgqEQ9CAjkDBZJ4KvRchw4CzXAq
Ly11EAjRgOBRbtaJ0sTDydqXgph4bIPaUeC6Kp/OWUM6qSoTJXEe7D4d2xZuaX0e+Kn3haCqbh/g
mWAUq8XQvfNgVuopIQSjD6YP5BREWeWDZ7ovBBfLqLuqSft6pSnE392yjMQVBwmQl1oFQxMpC0uD
x+moFFTF7nNvAGUF/Fk+XZMCqFDiJymjUAZkkGoI4Hb5tM+DIrC7kGlZnbsdgf6KqE9q+4bVJysj
Uk21pre27+I8kQjDC6m+qUNXgo3PJrt7tW/apmrqOiountbubZwHWNRI5nXQAJQQMrkfnwuP0Jz0
QH2+2w6iy/YF+SNYvPLp3BFwHIGylxICMRI5W5gG9doKtoRgm316pCzRwlQZwc6pAh18gnxPTgpa
3zLQdGxB9VO3TgKcLsRQkH+SOe6mKqg6zqukFErfB2WAnKbpEOAK9E1aN4Sky+1XWtcha8gMY0GB
I6UEhtGneUohxVa7fi23SFUxGBgDwMqdOwT0NB70/LzYIbL7Rsn16ECnI552mKQpOEScE6DuXdUC
Ch6yWkCYhAbA01TfCi0tcFzyKeS8BbVT9ZRf2KGzQPVIVMykzgLXQt3GdVwKoj3MMhleYguGUJ4O
WgR4ueSlQKAIu9TOQWhdjo7Vxzui28atHajOhcxkPBzpxIHWp/eBogwst+WDoW2Ei2LstCLa8erP
q3uoQyeCXjLRRSN3IhzShQZ9ZnadTG65CK7D7UE6mbNXmYVK7B2SgkZyQ9ZF4I50bMOmYef4HemY
+MwUoUXTZPl0UBe4wGR1gcyARmyAZ9w8Cmxfc2wbl7Tavdu5kIFRhY6so6QD9hCdSdQ26202peCq
5JcgntYo6JZP98wi9Q5ZJaCrWSeTSHn554HfN4uW22dwFeVvmCC7KQWafFRZKeg6OAAKaBiXo5eD
o6ALhE3k2CspdM4gaAplIFmDAK5BWASz5SCAkrAZaQEXQ60DnbMHGsMxZO0BmVRS5kTHmP7yaV2N
NuUV0Bg63mIp507diaaog8h5BqTJoL2gdlJpuChS7BsCIgZic9RMq3Os3TsCKvVRWSng/1h0Yu+C
w3Z5SRQVSj5a+CTKp4NSALQkKQXD7qPnjIshVVQ+nK19XYDyl0wT0oZNp3NnQWPEg+z+SSlTPIN5
uKqkHmiB28dzEGwNXS0tabol2AbkLALpMthOIAOoHSDs3r4W2OQQwIQ6llVLqXtnQTjxklIwIMJ2
YBsGv3v0LHAtmOgJBI51LbZzNRbK7tL4E8AHOEei773+rQ8sgtWHLYPKvFOpXZduR0jSZM+CKLPC
BmUIjMkxi0iBgbtRQU9qF6mDZ8ESHBtSFoF7Aa45hnoBwaiepkXAeabOIkAqP0MqvrBDunCMNP+l
GWaduFll8CqOQiWEVvhsO30QxcB2d9mFzuXZoUQ6AFG/VAoAcQwqKhSej8MSAabZIKGZwtJVXUAK
dWZDAoTCHelArQL3YfW0ggYXXamaSWpdqVyTDp0ImmcOxki8WBcIjRhg6O6cYlHTb3gK3JEg5RWB
Tiuf7gWQBqZb1jqSRMAboqoCE0n5NKVAPo3KEzmEutzdJSUgspOOn0WOBExa7RIf4jDsPrRaNFRg
FsoHJenY5UAmqXqp3zcIpJYNfG8Dn7DaZctpFlckxpcSfX3qOqQF9JfUGJnf379uAsUlMILvrzKI
uMP7poBik26InPOeI9kxLTBA00maAlF4JJVEWFDfCy0plFhdu56Q07VTQEJVuvDKKFzGABkYu+PX
IvLBlcYW1IDt7tkCMmqyySRsAR2A0G2arWgJSBqDkywoQGs/unMeIiOhpDEIoDLB7JuijfaoKSSp
TlsZJLu045bPC7yCf2E1H/uABlM/eCg7gPxJeqwH6Kk/2PW+HH5e971cPfz5h2jwafyhaAiqvvtn
g9BfjdaGMiDa+3AXIJXfU//zeoOHX934rt2udv/z0p8kI6bwMQRENDzVr3k3Cukj+k8w+j4KR83G
HNEu8vNN/vyj8Z57RvAXC6fz1rqiLiW9bgKDadRcuGyjkF94PorSUbp7RfEzwhKO/ye78mAU+D/i
pDV0rUL8S6/NpKBk9BDv3lK8dYWdll85iibjzB/nWWPxEpsru/jpJBitR8lkf+UK8Sm98r/r9N3r
0vsd7WZyZeI/NLWwauiSff+LScyAvubKApu4k9TRRujH/M1zJ/ISifv+bp1SvStgpewrXz2Mpg0F
rBGL0utCkxbFfvNEgnDALZBeOnrwRy0rIoYdvsLK8br541UoJdkXvjm0TRXwR3phFsjH881u56Ve
CCDk7n/8vsLdxkzdPRBzBdKQfe23Iz9qWA96GV7jenk7SjbBKHrY7V6Io66iy79ymo7G0zydZFlD
p+s6tfT6/njqe6Nmo3GFi5JfmrsgjbOGZtdNKvJrp0wbSiGkatgm5huKAttrrB7nSXtpURKWXjqO
spYNYTqEKLPKrnw3+Z7ALNqUdlXBlF96NWreWzWkVn7h9ZvLUbhIp37zWmd9UW57jfWvJ0k6aViq
unn0NRZ/Oyn8ceMaq0tkr7H4V6Z37WRQmpSq+iS9dJxk0zeDURJzUzbVpSr1vs4XnI7m7bNPKPgK
Lsm7qd+UeFWCkH3rd/MAj6QZ1dR5femlk4nX5nIok8SyC7+fRFHKaO9RK0yAglckYWWX/ziNHyZv
rtKDu61K9Msu/ynOn1DEGoj3Ol9wqIhi+VfwB++R/iRNJw2Xos58yr76/aRoRpV6lUuTXfdzNpru
FEPYFBCbIkUpu+yXSRJys+0WKleu0l7SK/tPjx6XjMeeH/sju/gkzd58OfbyVT5MVi5/++k4jlK/
4bnBriQGCUiv/TRb3rNSOZZpeqzZH+afdrQwx/5ZM7km/mIcTEbJX/8FAAD//w==</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https://github.com/voanhduy1710" TargetMode="External"/><Relationship Id="rId3" Type="http://schemas.openxmlformats.org/officeDocument/2006/relationships/image" Target="../media/image4.png"/><Relationship Id="rId7" Type="http://schemas.openxmlformats.org/officeDocument/2006/relationships/chart" Target="../charts/chart5.xml"/><Relationship Id="rId12" Type="http://schemas.openxmlformats.org/officeDocument/2006/relationships/hyperlink" Target="#Product!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7.xml"/><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image" Target="../media/image5.png"/><Relationship Id="rId9" Type="http://schemas.microsoft.com/office/2014/relationships/chartEx" Target="../charts/chartEx2.xml"/><Relationship Id="rId1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7.emf"/><Relationship Id="rId13" Type="http://schemas.openxmlformats.org/officeDocument/2006/relationships/image" Target="../media/image6.png"/><Relationship Id="rId3" Type="http://schemas.openxmlformats.org/officeDocument/2006/relationships/chart" Target="../charts/chart8.xml"/><Relationship Id="rId7" Type="http://schemas.openxmlformats.org/officeDocument/2006/relationships/hyperlink" Target="#Product!A1"/><Relationship Id="rId12" Type="http://schemas.openxmlformats.org/officeDocument/2006/relationships/hyperlink" Target="https://github.com/voanhduy1710" TargetMode="Externa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hyperlink" Target="#Dashboard!A1"/><Relationship Id="rId11" Type="http://schemas.openxmlformats.org/officeDocument/2006/relationships/chart" Target="../charts/chart12.xml"/><Relationship Id="rId5" Type="http://schemas.microsoft.com/office/2014/relationships/chartEx" Target="../charts/chartEx3.xml"/><Relationship Id="rId10" Type="http://schemas.openxmlformats.org/officeDocument/2006/relationships/chart" Target="../charts/chart11.xml"/><Relationship Id="rId4" Type="http://schemas.openxmlformats.org/officeDocument/2006/relationships/chart" Target="../charts/chart9.xml"/><Relationship Id="rId9"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C8EF31CC-2750-4CB5-81BB-A2CD4F3CFFD7}"/>
            </a:ext>
          </a:extLst>
        </xdr:cNvPr>
        <xdr:cNvSpPr/>
      </xdr:nvSpPr>
      <xdr:spPr>
        <a:xfrm>
          <a:off x="77214" y="34632"/>
          <a:ext cx="8888340" cy="386680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3</xdr:col>
      <xdr:colOff>221995</xdr:colOff>
      <xdr:row>6</xdr:row>
      <xdr:rowOff>25687</xdr:rowOff>
    </xdr:from>
    <xdr:to>
      <xdr:col>4</xdr:col>
      <xdr:colOff>1833</xdr:colOff>
      <xdr:row>8</xdr:row>
      <xdr:rowOff>70568</xdr:rowOff>
    </xdr:to>
    <xdr:pic>
      <xdr:nvPicPr>
        <xdr:cNvPr id="63" name="Picture 62">
          <a:extLst>
            <a:ext uri="{FF2B5EF4-FFF2-40B4-BE49-F238E27FC236}">
              <a16:creationId xmlns:a16="http://schemas.microsoft.com/office/drawing/2014/main" id="{4A31B9F3-CC5F-8D68-83E6-A83C62A4B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5515" y="1077247"/>
          <a:ext cx="389438" cy="395401"/>
        </a:xfrm>
        <a:prstGeom prst="rect">
          <a:avLst/>
        </a:prstGeom>
        <a:noFill/>
        <a:ln>
          <a:noFill/>
        </a:ln>
      </xdr:spPr>
    </xdr:pic>
    <xdr:clientData/>
  </xdr:twoCellAnchor>
  <xdr:oneCellAnchor>
    <xdr:from>
      <xdr:col>3</xdr:col>
      <xdr:colOff>605621</xdr:colOff>
      <xdr:row>6</xdr:row>
      <xdr:rowOff>23859</xdr:rowOff>
    </xdr:from>
    <xdr:ext cx="3761479" cy="374141"/>
    <xdr:sp macro="" textlink="">
      <xdr:nvSpPr>
        <xdr:cNvPr id="65" name="TextBox 64">
          <a:extLst>
            <a:ext uri="{FF2B5EF4-FFF2-40B4-BE49-F238E27FC236}">
              <a16:creationId xmlns:a16="http://schemas.microsoft.com/office/drawing/2014/main" id="{0F82A95B-30E6-458C-BAEE-233479A1D480}"/>
            </a:ext>
          </a:extLst>
        </xdr:cNvPr>
        <xdr:cNvSpPr txBox="1"/>
      </xdr:nvSpPr>
      <xdr:spPr>
        <a:xfrm>
          <a:off x="2099141" y="1075419"/>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0051BA"/>
              </a:solidFill>
            </a:rPr>
            <a:t>Adidas Sales</a:t>
          </a:r>
          <a:r>
            <a:rPr lang="en-US" sz="1800" b="1" baseline="0">
              <a:solidFill>
                <a:srgbClr val="0051BA"/>
              </a:solidFill>
            </a:rPr>
            <a:t> Performance Dashboard</a:t>
          </a:r>
          <a:endParaRPr lang="en-US" sz="1800" b="1">
            <a:solidFill>
              <a:srgbClr val="0051BA"/>
            </a:solidFill>
          </a:endParaRPr>
        </a:p>
      </xdr:txBody>
    </xdr:sp>
    <xdr:clientData/>
  </xdr:oneCellAnchor>
  <xdr:twoCellAnchor editAs="oneCell">
    <xdr:from>
      <xdr:col>4</xdr:col>
      <xdr:colOff>49197</xdr:colOff>
      <xdr:row>8</xdr:row>
      <xdr:rowOff>49469</xdr:rowOff>
    </xdr:from>
    <xdr:to>
      <xdr:col>10</xdr:col>
      <xdr:colOff>14289</xdr:colOff>
      <xdr:row>12</xdr:row>
      <xdr:rowOff>162746</xdr:rowOff>
    </xdr:to>
    <xdr:pic>
      <xdr:nvPicPr>
        <xdr:cNvPr id="3" name="Picture 2">
          <a:extLst>
            <a:ext uri="{FF2B5EF4-FFF2-40B4-BE49-F238E27FC236}">
              <a16:creationId xmlns:a16="http://schemas.microsoft.com/office/drawing/2014/main" id="{540E48E7-7E7D-B0F7-A997-EF827EC6E35E}"/>
            </a:ext>
          </a:extLst>
        </xdr:cNvPr>
        <xdr:cNvPicPr>
          <a:picLocks noChangeAspect="1"/>
        </xdr:cNvPicPr>
      </xdr:nvPicPr>
      <xdr:blipFill>
        <a:blip xmlns:r="http://schemas.openxmlformats.org/officeDocument/2006/relationships" r:embed="rId2"/>
        <a:stretch>
          <a:fillRect/>
        </a:stretch>
      </xdr:blipFill>
      <xdr:spPr>
        <a:xfrm>
          <a:off x="2154222" y="1459169"/>
          <a:ext cx="3622692" cy="8181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77214" y="34632"/>
          <a:ext cx="8887647" cy="389728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9</xdr:col>
      <xdr:colOff>469567</xdr:colOff>
      <xdr:row>0</xdr:row>
      <xdr:rowOff>46709</xdr:rowOff>
    </xdr:from>
    <xdr:to>
      <xdr:col>12</xdr:col>
      <xdr:colOff>498613</xdr:colOff>
      <xdr:row>2</xdr:row>
      <xdr:rowOff>6626</xdr:rowOff>
    </xdr:to>
    <mc:AlternateContent xmlns:mc="http://schemas.openxmlformats.org/markup-compatibility/2006" xmlns:a14="http://schemas.microsoft.com/office/drawing/2010/main">
      <mc:Choice Requires="a14">
        <xdr:graphicFrame macro="">
          <xdr:nvGraphicFramePr>
            <xdr:cNvPr id="19" name="Sales Method">
              <a:extLst>
                <a:ext uri="{FF2B5EF4-FFF2-40B4-BE49-F238E27FC236}">
                  <a16:creationId xmlns:a16="http://schemas.microsoft.com/office/drawing/2014/main" id="{BA12843C-20CE-4500-AF16-2E29B55932D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5622592" y="46709"/>
              <a:ext cx="1857846" cy="312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120933</xdr:colOff>
      <xdr:row>0</xdr:row>
      <xdr:rowOff>43543</xdr:rowOff>
    </xdr:from>
    <xdr:to>
      <xdr:col>14</xdr:col>
      <xdr:colOff>503358</xdr:colOff>
      <xdr:row>2</xdr:row>
      <xdr:rowOff>27242</xdr:rowOff>
    </xdr:to>
    <mc:AlternateContent xmlns:mc="http://schemas.openxmlformats.org/markup-compatibility/2006" xmlns:a14="http://schemas.microsoft.com/office/drawing/2010/main">
      <mc:Choice Requires="a14">
        <xdr:graphicFrame macro="">
          <xdr:nvGraphicFramePr>
            <xdr:cNvPr id="56" name="Years">
              <a:extLst>
                <a:ext uri="{FF2B5EF4-FFF2-40B4-BE49-F238E27FC236}">
                  <a16:creationId xmlns:a16="http://schemas.microsoft.com/office/drawing/2014/main" id="{E7C95782-45F6-4A5C-92F2-6C7F8324AFB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712358" y="43543"/>
              <a:ext cx="992025" cy="33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0</xdr:row>
      <xdr:rowOff>126108</xdr:rowOff>
    </xdr:from>
    <xdr:to>
      <xdr:col>2</xdr:col>
      <xdr:colOff>503727</xdr:colOff>
      <xdr:row>21</xdr:row>
      <xdr:rowOff>146338</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200025" y="126108"/>
          <a:ext cx="1186571" cy="3662064"/>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15460</xdr:colOff>
      <xdr:row>1</xdr:row>
      <xdr:rowOff>162910</xdr:rowOff>
    </xdr:from>
    <xdr:to>
      <xdr:col>15</xdr:col>
      <xdr:colOff>55275</xdr:colOff>
      <xdr:row>5</xdr:row>
      <xdr:rowOff>138112</xdr:rowOff>
    </xdr:to>
    <xdr:sp macro="" textlink="">
      <xdr:nvSpPr>
        <xdr:cNvPr id="4" name="Rounded Rectangle 3">
          <a:extLst>
            <a:ext uri="{FF2B5EF4-FFF2-40B4-BE49-F238E27FC236}">
              <a16:creationId xmlns:a16="http://schemas.microsoft.com/office/drawing/2014/main" id="{00000000-0008-0000-0200-000004000000}"/>
            </a:ext>
          </a:extLst>
        </xdr:cNvPr>
        <xdr:cNvSpPr/>
      </xdr:nvSpPr>
      <xdr:spPr>
        <a:xfrm>
          <a:off x="1510885" y="339123"/>
          <a:ext cx="7355015" cy="680052"/>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10694</xdr:colOff>
      <xdr:row>6</xdr:row>
      <xdr:rowOff>71302</xdr:rowOff>
    </xdr:from>
    <xdr:to>
      <xdr:col>5</xdr:col>
      <xdr:colOff>8299</xdr:colOff>
      <xdr:row>21</xdr:row>
      <xdr:rowOff>166635</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506119" y="1128577"/>
          <a:ext cx="1216805" cy="2738521"/>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136875</xdr:colOff>
      <xdr:row>6</xdr:row>
      <xdr:rowOff>58782</xdr:rowOff>
    </xdr:from>
    <xdr:to>
      <xdr:col>15</xdr:col>
      <xdr:colOff>55277</xdr:colOff>
      <xdr:row>13</xdr:row>
      <xdr:rowOff>23279</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5899500" y="1116057"/>
          <a:ext cx="2966402" cy="1197985"/>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108954</xdr:colOff>
      <xdr:row>6</xdr:row>
      <xdr:rowOff>58782</xdr:rowOff>
    </xdr:from>
    <xdr:to>
      <xdr:col>10</xdr:col>
      <xdr:colOff>51784</xdr:colOff>
      <xdr:row>13</xdr:row>
      <xdr:rowOff>29282</xdr:rowOff>
    </xdr:to>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2823579" y="1116057"/>
          <a:ext cx="2990830" cy="1203988"/>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320565</xdr:colOff>
      <xdr:row>13</xdr:row>
      <xdr:rowOff>110383</xdr:rowOff>
    </xdr:from>
    <xdr:to>
      <xdr:col>15</xdr:col>
      <xdr:colOff>60961</xdr:colOff>
      <xdr:row>22</xdr:row>
      <xdr:rowOff>2170</xdr:rowOff>
    </xdr:to>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6689834" y="2364852"/>
          <a:ext cx="2178796" cy="1452573"/>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128001</xdr:colOff>
      <xdr:row>13</xdr:row>
      <xdr:rowOff>121921</xdr:rowOff>
    </xdr:from>
    <xdr:to>
      <xdr:col>8</xdr:col>
      <xdr:colOff>400595</xdr:colOff>
      <xdr:row>21</xdr:row>
      <xdr:rowOff>167016</xdr:rowOff>
    </xdr:to>
    <xdr:sp macro="" textlink="">
      <xdr:nvSpPr>
        <xdr:cNvPr id="14" name="Rounded Rectangle 13">
          <a:extLst>
            <a:ext uri="{FF2B5EF4-FFF2-40B4-BE49-F238E27FC236}">
              <a16:creationId xmlns:a16="http://schemas.microsoft.com/office/drawing/2014/main" id="{00000000-0008-0000-0200-00000E000000}"/>
            </a:ext>
          </a:extLst>
        </xdr:cNvPr>
        <xdr:cNvSpPr/>
      </xdr:nvSpPr>
      <xdr:spPr>
        <a:xfrm>
          <a:off x="2840721" y="2386150"/>
          <a:ext cx="2101394" cy="1438466"/>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479773</xdr:colOff>
      <xdr:row>13</xdr:row>
      <xdr:rowOff>115614</xdr:rowOff>
    </xdr:from>
    <xdr:to>
      <xdr:col>11</xdr:col>
      <xdr:colOff>238585</xdr:colOff>
      <xdr:row>22</xdr:row>
      <xdr:rowOff>1030</xdr:rowOff>
    </xdr:to>
    <xdr:sp macro="" textlink="">
      <xdr:nvSpPr>
        <xdr:cNvPr id="15" name="Rounded Rectangle 14">
          <a:extLst>
            <a:ext uri="{FF2B5EF4-FFF2-40B4-BE49-F238E27FC236}">
              <a16:creationId xmlns:a16="http://schemas.microsoft.com/office/drawing/2014/main" id="{00000000-0008-0000-0200-00000F000000}"/>
            </a:ext>
          </a:extLst>
        </xdr:cNvPr>
        <xdr:cNvSpPr/>
      </xdr:nvSpPr>
      <xdr:spPr>
        <a:xfrm>
          <a:off x="5020242" y="2370083"/>
          <a:ext cx="1587612" cy="1446202"/>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187042</xdr:colOff>
      <xdr:row>6</xdr:row>
      <xdr:rowOff>101846</xdr:rowOff>
    </xdr:from>
    <xdr:to>
      <xdr:col>9</xdr:col>
      <xdr:colOff>519113</xdr:colOff>
      <xdr:row>13</xdr:row>
      <xdr:rowOff>29757</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268203</xdr:colOff>
      <xdr:row>6</xdr:row>
      <xdr:rowOff>60159</xdr:rowOff>
    </xdr:from>
    <xdr:to>
      <xdr:col>7</xdr:col>
      <xdr:colOff>364456</xdr:colOff>
      <xdr:row>7</xdr:row>
      <xdr:rowOff>124077</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2982828" y="1117434"/>
          <a:ext cx="1315453"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Revenue</a:t>
          </a:r>
          <a:r>
            <a:rPr lang="en-US" sz="900" b="1" baseline="0">
              <a:solidFill>
                <a:sysClr val="windowText" lastClr="000000"/>
              </a:solidFill>
            </a:rPr>
            <a:t> &amp; Profit trend</a:t>
          </a:r>
          <a:endParaRPr lang="en-US" sz="900" b="1">
            <a:solidFill>
              <a:sysClr val="windowText" lastClr="000000"/>
            </a:solidFill>
          </a:endParaRPr>
        </a:p>
      </xdr:txBody>
    </xdr:sp>
    <xdr:clientData/>
  </xdr:twoCellAnchor>
  <xdr:twoCellAnchor>
    <xdr:from>
      <xdr:col>10</xdr:col>
      <xdr:colOff>188037</xdr:colOff>
      <xdr:row>6</xdr:row>
      <xdr:rowOff>105182</xdr:rowOff>
    </xdr:from>
    <xdr:to>
      <xdr:col>15</xdr:col>
      <xdr:colOff>13063</xdr:colOff>
      <xdr:row>12</xdr:row>
      <xdr:rowOff>165327</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103811</xdr:colOff>
      <xdr:row>6</xdr:row>
      <xdr:rowOff>64921</xdr:rowOff>
    </xdr:from>
    <xdr:to>
      <xdr:col>13</xdr:col>
      <xdr:colOff>30572</xdr:colOff>
      <xdr:row>7</xdr:row>
      <xdr:rowOff>128839</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5866436" y="1122196"/>
          <a:ext cx="175556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Sales</a:t>
          </a:r>
          <a:r>
            <a:rPr lang="en-US" sz="900" b="1" baseline="0">
              <a:solidFill>
                <a:sysClr val="windowText" lastClr="000000"/>
              </a:solidFill>
            </a:rPr>
            <a:t> units &amp; Profit margin trend</a:t>
          </a:r>
          <a:endParaRPr lang="en-US" sz="900" b="1">
            <a:solidFill>
              <a:sysClr val="windowText" lastClr="000000"/>
            </a:solidFill>
          </a:endParaRPr>
        </a:p>
      </xdr:txBody>
    </xdr:sp>
    <xdr:clientData/>
  </xdr:twoCellAnchor>
  <xdr:twoCellAnchor>
    <xdr:from>
      <xdr:col>3</xdr:col>
      <xdr:colOff>439212</xdr:colOff>
      <xdr:row>2</xdr:row>
      <xdr:rowOff>58362</xdr:rowOff>
    </xdr:from>
    <xdr:to>
      <xdr:col>5</xdr:col>
      <xdr:colOff>374736</xdr:colOff>
      <xdr:row>4</xdr:row>
      <xdr:rowOff>85244</xdr:rowOff>
    </xdr:to>
    <xdr:sp macro="" textlink="pivot!$B$4">
      <xdr:nvSpPr>
        <xdr:cNvPr id="10" name="TextBox 9">
          <a:extLst>
            <a:ext uri="{FF2B5EF4-FFF2-40B4-BE49-F238E27FC236}">
              <a16:creationId xmlns:a16="http://schemas.microsoft.com/office/drawing/2014/main" id="{00000000-0008-0000-0200-00000A000000}"/>
            </a:ext>
          </a:extLst>
        </xdr:cNvPr>
        <xdr:cNvSpPr txBox="1"/>
      </xdr:nvSpPr>
      <xdr:spPr>
        <a:xfrm>
          <a:off x="1934637" y="410787"/>
          <a:ext cx="1154724" cy="379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A483B-8FD6-4A69-9909-816AF58E42C1}" type="TxLink">
            <a:rPr lang="en-US" sz="1600" b="1" i="0" u="none" strike="noStrike">
              <a:solidFill>
                <a:srgbClr val="000000"/>
              </a:solidFill>
              <a:latin typeface="Calibri"/>
              <a:ea typeface="Calibri"/>
              <a:cs typeface="Calibri"/>
            </a:rPr>
            <a:pPr/>
            <a:t>2.478.861</a:t>
          </a:fld>
          <a:endParaRPr lang="en-US" sz="1600" b="1"/>
        </a:p>
      </xdr:txBody>
    </xdr:sp>
    <xdr:clientData/>
  </xdr:twoCellAnchor>
  <xdr:twoCellAnchor>
    <xdr:from>
      <xdr:col>4</xdr:col>
      <xdr:colOff>131918</xdr:colOff>
      <xdr:row>4</xdr:row>
      <xdr:rowOff>12356</xdr:rowOff>
    </xdr:from>
    <xdr:to>
      <xdr:col>5</xdr:col>
      <xdr:colOff>312319</xdr:colOff>
      <xdr:row>5</xdr:row>
      <xdr:rowOff>76274</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236943" y="717206"/>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orders</a:t>
          </a:r>
        </a:p>
      </xdr:txBody>
    </xdr:sp>
    <xdr:clientData/>
  </xdr:twoCellAnchor>
  <xdr:twoCellAnchor>
    <xdr:from>
      <xdr:col>6</xdr:col>
      <xdr:colOff>53244</xdr:colOff>
      <xdr:row>2</xdr:row>
      <xdr:rowOff>45061</xdr:rowOff>
    </xdr:from>
    <xdr:to>
      <xdr:col>8</xdr:col>
      <xdr:colOff>351010</xdr:colOff>
      <xdr:row>4</xdr:row>
      <xdr:rowOff>14012</xdr:rowOff>
    </xdr:to>
    <xdr:sp macro="" textlink="pivot!$A$4">
      <xdr:nvSpPr>
        <xdr:cNvPr id="32" name="TextBox 31">
          <a:extLst>
            <a:ext uri="{FF2B5EF4-FFF2-40B4-BE49-F238E27FC236}">
              <a16:creationId xmlns:a16="http://schemas.microsoft.com/office/drawing/2014/main" id="{00000000-0008-0000-0200-000020000000}"/>
            </a:ext>
          </a:extLst>
        </xdr:cNvPr>
        <xdr:cNvSpPr txBox="1"/>
      </xdr:nvSpPr>
      <xdr:spPr>
        <a:xfrm>
          <a:off x="3377469" y="397486"/>
          <a:ext cx="1516966" cy="32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2A8DEF-17AA-463F-94CE-5C28E12B9C88}" type="TxLink">
            <a:rPr lang="en-US" sz="1600" b="1" i="0" u="none" strike="noStrike">
              <a:solidFill>
                <a:srgbClr val="000000"/>
              </a:solidFill>
              <a:latin typeface="Calibri"/>
              <a:ea typeface="Calibri"/>
              <a:cs typeface="Calibri"/>
            </a:rPr>
            <a:pPr/>
            <a:t>$899.902.125</a:t>
          </a:fld>
          <a:endParaRPr lang="en-US" sz="2800" b="1"/>
        </a:p>
      </xdr:txBody>
    </xdr:sp>
    <xdr:clientData/>
  </xdr:twoCellAnchor>
  <xdr:twoCellAnchor>
    <xdr:from>
      <xdr:col>6</xdr:col>
      <xdr:colOff>607463</xdr:colOff>
      <xdr:row>4</xdr:row>
      <xdr:rowOff>1847</xdr:rowOff>
    </xdr:from>
    <xdr:to>
      <xdr:col>8</xdr:col>
      <xdr:colOff>262318</xdr:colOff>
      <xdr:row>5</xdr:row>
      <xdr:rowOff>27475</xdr:rowOff>
    </xdr:to>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3931688" y="706697"/>
          <a:ext cx="874055" cy="201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revenue</a:t>
          </a:r>
        </a:p>
      </xdr:txBody>
    </xdr:sp>
    <xdr:clientData/>
  </xdr:twoCellAnchor>
  <xdr:twoCellAnchor>
    <xdr:from>
      <xdr:col>9</xdr:col>
      <xdr:colOff>159435</xdr:colOff>
      <xdr:row>2</xdr:row>
      <xdr:rowOff>45060</xdr:rowOff>
    </xdr:from>
    <xdr:to>
      <xdr:col>11</xdr:col>
      <xdr:colOff>456699</xdr:colOff>
      <xdr:row>4</xdr:row>
      <xdr:rowOff>74734</xdr:rowOff>
    </xdr:to>
    <xdr:sp macro="" textlink="pivot!$D$4">
      <xdr:nvSpPr>
        <xdr:cNvPr id="36" name="TextBox 35">
          <a:extLst>
            <a:ext uri="{FF2B5EF4-FFF2-40B4-BE49-F238E27FC236}">
              <a16:creationId xmlns:a16="http://schemas.microsoft.com/office/drawing/2014/main" id="{00000000-0008-0000-0200-000024000000}"/>
            </a:ext>
          </a:extLst>
        </xdr:cNvPr>
        <xdr:cNvSpPr txBox="1"/>
      </xdr:nvSpPr>
      <xdr:spPr>
        <a:xfrm>
          <a:off x="5312460" y="397485"/>
          <a:ext cx="1516464" cy="38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9C82F5-0621-4A45-A89C-DE7E6D31C255}" type="TxLink">
            <a:rPr lang="en-US" sz="1600" b="1" i="0" u="none" strike="noStrike">
              <a:solidFill>
                <a:srgbClr val="000000"/>
              </a:solidFill>
              <a:latin typeface="Calibri"/>
              <a:ea typeface="Calibri"/>
              <a:cs typeface="Calibri"/>
            </a:rPr>
            <a:pPr/>
            <a:t>$567.767.364</a:t>
          </a:fld>
          <a:endParaRPr lang="en-US" sz="2800" b="1"/>
        </a:p>
      </xdr:txBody>
    </xdr:sp>
    <xdr:clientData/>
  </xdr:twoCellAnchor>
  <xdr:twoCellAnchor>
    <xdr:from>
      <xdr:col>10</xdr:col>
      <xdr:colOff>270273</xdr:colOff>
      <xdr:row>4</xdr:row>
      <xdr:rowOff>1846</xdr:rowOff>
    </xdr:from>
    <xdr:to>
      <xdr:col>11</xdr:col>
      <xdr:colOff>450674</xdr:colOff>
      <xdr:row>5</xdr:row>
      <xdr:rowOff>65764</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6032898" y="706696"/>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cost</a:t>
          </a:r>
        </a:p>
      </xdr:txBody>
    </xdr:sp>
    <xdr:clientData/>
  </xdr:twoCellAnchor>
  <xdr:twoCellAnchor>
    <xdr:from>
      <xdr:col>12</xdr:col>
      <xdr:colOff>383627</xdr:colOff>
      <xdr:row>2</xdr:row>
      <xdr:rowOff>45061</xdr:rowOff>
    </xdr:from>
    <xdr:to>
      <xdr:col>15</xdr:col>
      <xdr:colOff>71291</xdr:colOff>
      <xdr:row>4</xdr:row>
      <xdr:rowOff>74735</xdr:rowOff>
    </xdr:to>
    <xdr:sp macro="" textlink="pivot!$C$4">
      <xdr:nvSpPr>
        <xdr:cNvPr id="38" name="TextBox 37">
          <a:extLst>
            <a:ext uri="{FF2B5EF4-FFF2-40B4-BE49-F238E27FC236}">
              <a16:creationId xmlns:a16="http://schemas.microsoft.com/office/drawing/2014/main" id="{00000000-0008-0000-0200-000026000000}"/>
            </a:ext>
          </a:extLst>
        </xdr:cNvPr>
        <xdr:cNvSpPr txBox="1"/>
      </xdr:nvSpPr>
      <xdr:spPr>
        <a:xfrm>
          <a:off x="7365452" y="397486"/>
          <a:ext cx="1516464" cy="38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A58ED5-617F-41DB-A4CA-789467F922A6}" type="TxLink">
            <a:rPr lang="en-US" sz="1600" b="1" i="0" u="none" strike="noStrike">
              <a:solidFill>
                <a:srgbClr val="000000"/>
              </a:solidFill>
              <a:latin typeface="Calibri"/>
              <a:ea typeface="Calibri"/>
              <a:cs typeface="Calibri"/>
            </a:rPr>
            <a:pPr/>
            <a:t>$332.134.761</a:t>
          </a:fld>
          <a:endParaRPr lang="en-US" sz="2800" b="1"/>
        </a:p>
      </xdr:txBody>
    </xdr:sp>
    <xdr:clientData/>
  </xdr:twoCellAnchor>
  <xdr:twoCellAnchor>
    <xdr:from>
      <xdr:col>13</xdr:col>
      <xdr:colOff>406542</xdr:colOff>
      <xdr:row>4</xdr:row>
      <xdr:rowOff>1847</xdr:rowOff>
    </xdr:from>
    <xdr:to>
      <xdr:col>14</xdr:col>
      <xdr:colOff>586943</xdr:colOff>
      <xdr:row>5</xdr:row>
      <xdr:rowOff>65765</xdr:rowOff>
    </xdr:to>
    <xdr:sp macro="" textlink="">
      <xdr:nvSpPr>
        <xdr:cNvPr id="39" name="TextBox 38">
          <a:extLst>
            <a:ext uri="{FF2B5EF4-FFF2-40B4-BE49-F238E27FC236}">
              <a16:creationId xmlns:a16="http://schemas.microsoft.com/office/drawing/2014/main" id="{00000000-0008-0000-0200-000027000000}"/>
            </a:ext>
          </a:extLst>
        </xdr:cNvPr>
        <xdr:cNvSpPr txBox="1"/>
      </xdr:nvSpPr>
      <xdr:spPr>
        <a:xfrm>
          <a:off x="7997967" y="706697"/>
          <a:ext cx="790001" cy="2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profit</a:t>
          </a:r>
        </a:p>
      </xdr:txBody>
    </xdr:sp>
    <xdr:clientData/>
  </xdr:twoCellAnchor>
  <xdr:twoCellAnchor editAs="oneCell">
    <xdr:from>
      <xdr:col>3</xdr:col>
      <xdr:colOff>94969</xdr:colOff>
      <xdr:row>2</xdr:row>
      <xdr:rowOff>96095</xdr:rowOff>
    </xdr:from>
    <xdr:to>
      <xdr:col>3</xdr:col>
      <xdr:colOff>533930</xdr:colOff>
      <xdr:row>5</xdr:row>
      <xdr:rowOff>14256</xdr:rowOff>
    </xdr:to>
    <xdr:pic>
      <xdr:nvPicPr>
        <xdr:cNvPr id="40" name="Picture 39" descr="C:\Users\pc\Downloads\shopping-bag.png">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0394" y="448520"/>
          <a:ext cx="438961" cy="446799"/>
        </a:xfrm>
        <a:prstGeom prst="rect">
          <a:avLst/>
        </a:prstGeom>
        <a:noFill/>
        <a:ln>
          <a:noFill/>
        </a:ln>
      </xdr:spPr>
    </xdr:pic>
    <xdr:clientData/>
  </xdr:twoCellAnchor>
  <xdr:twoCellAnchor editAs="oneCell">
    <xdr:from>
      <xdr:col>5</xdr:col>
      <xdr:colOff>284030</xdr:colOff>
      <xdr:row>2</xdr:row>
      <xdr:rowOff>79649</xdr:rowOff>
    </xdr:from>
    <xdr:to>
      <xdr:col>6</xdr:col>
      <xdr:colOff>113391</xdr:colOff>
      <xdr:row>4</xdr:row>
      <xdr:rowOff>162240</xdr:rowOff>
    </xdr:to>
    <xdr:pic>
      <xdr:nvPicPr>
        <xdr:cNvPr id="41" name="Picture 40" descr="C:\Users\pc\Downloads\growth.png">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995699" y="426490"/>
          <a:ext cx="438961" cy="429433"/>
        </a:xfrm>
        <a:prstGeom prst="rect">
          <a:avLst/>
        </a:prstGeom>
        <a:noFill/>
        <a:ln>
          <a:noFill/>
        </a:ln>
      </xdr:spPr>
    </xdr:pic>
    <xdr:clientData/>
  </xdr:twoCellAnchor>
  <xdr:twoCellAnchor>
    <xdr:from>
      <xdr:col>8</xdr:col>
      <xdr:colOff>108223</xdr:colOff>
      <xdr:row>1</xdr:row>
      <xdr:rowOff>36173</xdr:rowOff>
    </xdr:from>
    <xdr:to>
      <xdr:col>9</xdr:col>
      <xdr:colOff>283780</xdr:colOff>
      <xdr:row>6</xdr:row>
      <xdr:rowOff>28568</xdr:rowOff>
    </xdr:to>
    <xdr:graphicFrame macro="">
      <xdr:nvGraphicFramePr>
        <xdr:cNvPr id="42" name="Chart 41">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293519</xdr:colOff>
      <xdr:row>3</xdr:row>
      <xdr:rowOff>3830</xdr:rowOff>
    </xdr:from>
    <xdr:to>
      <xdr:col>9</xdr:col>
      <xdr:colOff>110360</xdr:colOff>
      <xdr:row>4</xdr:row>
      <xdr:rowOff>64958</xdr:rowOff>
    </xdr:to>
    <xdr:sp macro="" textlink="pivot!$C$9">
      <xdr:nvSpPr>
        <xdr:cNvPr id="43" name="TextBox 42">
          <a:extLst>
            <a:ext uri="{FF2B5EF4-FFF2-40B4-BE49-F238E27FC236}">
              <a16:creationId xmlns:a16="http://schemas.microsoft.com/office/drawing/2014/main" id="{00000000-0008-0000-0200-00002B000000}"/>
            </a:ext>
          </a:extLst>
        </xdr:cNvPr>
        <xdr:cNvSpPr txBox="1"/>
      </xdr:nvSpPr>
      <xdr:spPr>
        <a:xfrm>
          <a:off x="4833988" y="524092"/>
          <a:ext cx="426441" cy="2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5550E0CE-9BD9-4929-A818-D95C7539C808}" type="TxLink">
            <a:rPr lang="en-US" sz="1100" b="1" i="0" u="none" strike="noStrike">
              <a:solidFill>
                <a:srgbClr val="000000"/>
              </a:solidFill>
              <a:latin typeface="Calibri"/>
              <a:ea typeface="Calibri"/>
              <a:cs typeface="Calibri"/>
            </a:rPr>
            <a:pPr/>
            <a:t>63%</a:t>
          </a:fld>
          <a:endParaRPr lang="en-US" sz="800" b="1">
            <a:solidFill>
              <a:sysClr val="windowText" lastClr="000000"/>
            </a:solidFill>
          </a:endParaRPr>
        </a:p>
      </xdr:txBody>
    </xdr:sp>
    <xdr:clientData/>
  </xdr:twoCellAnchor>
  <xdr:twoCellAnchor>
    <xdr:from>
      <xdr:col>11</xdr:col>
      <xdr:colOff>334196</xdr:colOff>
      <xdr:row>1</xdr:row>
      <xdr:rowOff>36171</xdr:rowOff>
    </xdr:from>
    <xdr:to>
      <xdr:col>12</xdr:col>
      <xdr:colOff>509753</xdr:colOff>
      <xdr:row>6</xdr:row>
      <xdr:rowOff>28566</xdr:rowOff>
    </xdr:to>
    <xdr:graphicFrame macro="">
      <xdr:nvGraphicFramePr>
        <xdr:cNvPr id="47" name="Chart 46">
          <a:extLst>
            <a:ext uri="{FF2B5EF4-FFF2-40B4-BE49-F238E27FC236}">
              <a16:creationId xmlns:a16="http://schemas.microsoft.com/office/drawing/2014/main" id="{00000000-0008-0000-02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519492</xdr:colOff>
      <xdr:row>3</xdr:row>
      <xdr:rowOff>3828</xdr:rowOff>
    </xdr:from>
    <xdr:to>
      <xdr:col>12</xdr:col>
      <xdr:colOff>336333</xdr:colOff>
      <xdr:row>4</xdr:row>
      <xdr:rowOff>64956</xdr:rowOff>
    </xdr:to>
    <xdr:sp macro="" textlink="pivot!$C$10">
      <xdr:nvSpPr>
        <xdr:cNvPr id="48" name="TextBox 47">
          <a:extLst>
            <a:ext uri="{FF2B5EF4-FFF2-40B4-BE49-F238E27FC236}">
              <a16:creationId xmlns:a16="http://schemas.microsoft.com/office/drawing/2014/main" id="{00000000-0008-0000-0200-000030000000}"/>
            </a:ext>
          </a:extLst>
        </xdr:cNvPr>
        <xdr:cNvSpPr txBox="1"/>
      </xdr:nvSpPr>
      <xdr:spPr>
        <a:xfrm>
          <a:off x="6888761" y="524090"/>
          <a:ext cx="426441" cy="234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B9166623-74CE-47C0-8B67-6111AF7987BB}" type="TxLink">
            <a:rPr lang="en-US" sz="1100" b="1" i="0" u="none" strike="noStrike">
              <a:solidFill>
                <a:srgbClr val="000000"/>
              </a:solidFill>
              <a:latin typeface="Calibri"/>
              <a:ea typeface="Calibri"/>
              <a:cs typeface="Calibri"/>
            </a:rPr>
            <a:pPr/>
            <a:t>37%</a:t>
          </a:fld>
          <a:endParaRPr lang="en-US" sz="800" b="1">
            <a:solidFill>
              <a:sysClr val="windowText" lastClr="000000"/>
            </a:solidFill>
          </a:endParaRPr>
        </a:p>
      </xdr:txBody>
    </xdr:sp>
    <xdr:clientData/>
  </xdr:twoCellAnchor>
  <xdr:twoCellAnchor>
    <xdr:from>
      <xdr:col>3</xdr:col>
      <xdr:colOff>34677</xdr:colOff>
      <xdr:row>6</xdr:row>
      <xdr:rowOff>70363</xdr:rowOff>
    </xdr:from>
    <xdr:to>
      <xdr:col>5</xdr:col>
      <xdr:colOff>26277</xdr:colOff>
      <xdr:row>8</xdr:row>
      <xdr:rowOff>133350</xdr:rowOff>
    </xdr:to>
    <xdr:sp macro="" textlink="">
      <xdr:nvSpPr>
        <xdr:cNvPr id="50" name="TextBox 49">
          <a:extLst>
            <a:ext uri="{FF2B5EF4-FFF2-40B4-BE49-F238E27FC236}">
              <a16:creationId xmlns:a16="http://schemas.microsoft.com/office/drawing/2014/main" id="{00000000-0008-0000-0200-000032000000}"/>
            </a:ext>
          </a:extLst>
        </xdr:cNvPr>
        <xdr:cNvSpPr txBox="1"/>
      </xdr:nvSpPr>
      <xdr:spPr>
        <a:xfrm>
          <a:off x="1530102" y="1127638"/>
          <a:ext cx="1210800" cy="415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900" b="1">
              <a:solidFill>
                <a:sysClr val="windowText" lastClr="000000"/>
              </a:solidFill>
            </a:rPr>
            <a:t>Revenue</a:t>
          </a:r>
          <a:r>
            <a:rPr lang="en-US" sz="900" b="1" baseline="0">
              <a:solidFill>
                <a:sysClr val="windowText" lastClr="000000"/>
              </a:solidFill>
            </a:rPr>
            <a:t> by methods</a:t>
          </a:r>
        </a:p>
        <a:p>
          <a:r>
            <a:rPr lang="en-US" sz="900" b="1" baseline="0">
              <a:solidFill>
                <a:sysClr val="windowText" lastClr="000000"/>
              </a:solidFill>
            </a:rPr>
            <a:t>(million $)</a:t>
          </a:r>
          <a:endParaRPr lang="en-US" sz="900" b="1">
            <a:solidFill>
              <a:sysClr val="windowText" lastClr="000000"/>
            </a:solidFill>
          </a:endParaRPr>
        </a:p>
      </xdr:txBody>
    </xdr:sp>
    <xdr:clientData/>
  </xdr:twoCellAnchor>
  <xdr:twoCellAnchor>
    <xdr:from>
      <xdr:col>5</xdr:col>
      <xdr:colOff>121920</xdr:colOff>
      <xdr:row>13</xdr:row>
      <xdr:rowOff>101098</xdr:rowOff>
    </xdr:from>
    <xdr:to>
      <xdr:col>8</xdr:col>
      <xdr:colOff>400594</xdr:colOff>
      <xdr:row>14</xdr:row>
      <xdr:rowOff>162225</xdr:rowOff>
    </xdr:to>
    <xdr:sp macro="" textlink="">
      <xdr:nvSpPr>
        <xdr:cNvPr id="51" name="TextBox 50">
          <a:extLst>
            <a:ext uri="{FF2B5EF4-FFF2-40B4-BE49-F238E27FC236}">
              <a16:creationId xmlns:a16="http://schemas.microsoft.com/office/drawing/2014/main" id="{00000000-0008-0000-0200-000033000000}"/>
            </a:ext>
          </a:extLst>
        </xdr:cNvPr>
        <xdr:cNvSpPr txBox="1"/>
      </xdr:nvSpPr>
      <xdr:spPr>
        <a:xfrm>
          <a:off x="2834640" y="2365327"/>
          <a:ext cx="2107474" cy="235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a:t>
          </a:r>
          <a:r>
            <a:rPr lang="en-US" sz="900" b="1" baseline="0">
              <a:solidFill>
                <a:sysClr val="windowText" lastClr="000000"/>
              </a:solidFill>
            </a:rPr>
            <a:t> &amp; Profit by producs </a:t>
          </a:r>
          <a:r>
            <a:rPr lang="en-US" sz="900" b="1" i="1" baseline="0">
              <a:solidFill>
                <a:sysClr val="windowText" lastClr="000000"/>
              </a:solidFill>
            </a:rPr>
            <a:t>(million $)</a:t>
          </a:r>
          <a:endParaRPr lang="en-US" sz="900" b="1" i="1">
            <a:solidFill>
              <a:sysClr val="windowText" lastClr="000000"/>
            </a:solidFill>
          </a:endParaRPr>
        </a:p>
      </xdr:txBody>
    </xdr:sp>
    <xdr:clientData/>
  </xdr:twoCellAnchor>
  <xdr:twoCellAnchor>
    <xdr:from>
      <xdr:col>11</xdr:col>
      <xdr:colOff>304799</xdr:colOff>
      <xdr:row>13</xdr:row>
      <xdr:rowOff>92840</xdr:rowOff>
    </xdr:from>
    <xdr:to>
      <xdr:col>15</xdr:col>
      <xdr:colOff>42040</xdr:colOff>
      <xdr:row>14</xdr:row>
      <xdr:rowOff>153966</xdr:rowOff>
    </xdr:to>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6674068" y="2347309"/>
          <a:ext cx="2175641" cy="234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 by states</a:t>
          </a:r>
        </a:p>
      </xdr:txBody>
    </xdr:sp>
    <xdr:clientData/>
  </xdr:twoCellAnchor>
  <xdr:twoCellAnchor>
    <xdr:from>
      <xdr:col>4</xdr:col>
      <xdr:colOff>529126</xdr:colOff>
      <xdr:row>14</xdr:row>
      <xdr:rowOff>108858</xdr:rowOff>
    </xdr:from>
    <xdr:to>
      <xdr:col>8</xdr:col>
      <xdr:colOff>588579</xdr:colOff>
      <xdr:row>21</xdr:row>
      <xdr:rowOff>145466</xdr:rowOff>
    </xdr:to>
    <xdr:graphicFrame macro="">
      <xdr:nvGraphicFramePr>
        <xdr:cNvPr id="55" name="Chart 54">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445320</xdr:colOff>
      <xdr:row>14</xdr:row>
      <xdr:rowOff>47897</xdr:rowOff>
    </xdr:from>
    <xdr:to>
      <xdr:col>11</xdr:col>
      <xdr:colOff>286481</xdr:colOff>
      <xdr:row>21</xdr:row>
      <xdr:rowOff>160582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00000000-0008-0000-0200-00002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986840" y="2501537"/>
              <a:ext cx="1669961" cy="1339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449236</xdr:colOff>
      <xdr:row>13</xdr:row>
      <xdr:rowOff>91039</xdr:rowOff>
    </xdr:from>
    <xdr:to>
      <xdr:col>11</xdr:col>
      <xdr:colOff>260358</xdr:colOff>
      <xdr:row>14</xdr:row>
      <xdr:rowOff>152165</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4989152" y="2385060"/>
          <a:ext cx="1639922" cy="237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r>
            <a:rPr lang="en-US" sz="900" b="1">
              <a:solidFill>
                <a:sysClr val="windowText" lastClr="000000"/>
              </a:solidFill>
            </a:rPr>
            <a:t>Revenue</a:t>
          </a:r>
          <a:r>
            <a:rPr lang="en-US" sz="900" b="1" baseline="0">
              <a:solidFill>
                <a:sysClr val="windowText" lastClr="000000"/>
              </a:solidFill>
            </a:rPr>
            <a:t> by Retailer</a:t>
          </a:r>
          <a:r>
            <a:rPr lang="en-US" sz="900" b="1" i="1" baseline="0">
              <a:solidFill>
                <a:sysClr val="windowText" lastClr="000000"/>
              </a:solidFill>
            </a:rPr>
            <a:t>(million $)</a:t>
          </a:r>
          <a:endParaRPr lang="en-US" sz="900" b="1" i="1">
            <a:solidFill>
              <a:sysClr val="windowText" lastClr="000000"/>
            </a:solidFill>
          </a:endParaRPr>
        </a:p>
      </xdr:txBody>
    </xdr:sp>
    <xdr:clientData/>
  </xdr:twoCellAnchor>
  <xdr:twoCellAnchor>
    <xdr:from>
      <xdr:col>11</xdr:col>
      <xdr:colOff>157955</xdr:colOff>
      <xdr:row>13</xdr:row>
      <xdr:rowOff>170062</xdr:rowOff>
    </xdr:from>
    <xdr:to>
      <xdr:col>15</xdr:col>
      <xdr:colOff>137686</xdr:colOff>
      <xdr:row>22</xdr:row>
      <xdr:rowOff>40775</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9F3E8E70-58DF-41C0-B26F-6A3B1A18A6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528275" y="2448442"/>
              <a:ext cx="2418131" cy="14480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65939</xdr:colOff>
      <xdr:row>8</xdr:row>
      <xdr:rowOff>73672</xdr:rowOff>
    </xdr:from>
    <xdr:to>
      <xdr:col>4</xdr:col>
      <xdr:colOff>562878</xdr:colOff>
      <xdr:row>14</xdr:row>
      <xdr:rowOff>159461</xdr:rowOff>
    </xdr:to>
    <xdr:graphicFrame macro="">
      <xdr:nvGraphicFramePr>
        <xdr:cNvPr id="46" name="Chart 45">
          <a:extLst>
            <a:ext uri="{FF2B5EF4-FFF2-40B4-BE49-F238E27FC236}">
              <a16:creationId xmlns:a16="http://schemas.microsoft.com/office/drawing/2014/main" id="{AD7F1CF2-4E02-4E97-8A6D-095191370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48794</xdr:colOff>
      <xdr:row>13</xdr:row>
      <xdr:rowOff>80962</xdr:rowOff>
    </xdr:from>
    <xdr:to>
      <xdr:col>4</xdr:col>
      <xdr:colOff>559777</xdr:colOff>
      <xdr:row>22</xdr:row>
      <xdr:rowOff>9890</xdr:rowOff>
    </xdr:to>
    <xdr:graphicFrame macro="">
      <xdr:nvGraphicFramePr>
        <xdr:cNvPr id="52" name="Chart 51">
          <a:extLst>
            <a:ext uri="{FF2B5EF4-FFF2-40B4-BE49-F238E27FC236}">
              <a16:creationId xmlns:a16="http://schemas.microsoft.com/office/drawing/2014/main" id="{68778979-87E7-4DC6-BE85-95B83C984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107673</xdr:colOff>
      <xdr:row>0</xdr:row>
      <xdr:rowOff>162539</xdr:rowOff>
    </xdr:from>
    <xdr:to>
      <xdr:col>2</xdr:col>
      <xdr:colOff>574605</xdr:colOff>
      <xdr:row>3</xdr:row>
      <xdr:rowOff>51858</xdr:rowOff>
    </xdr:to>
    <xdr:sp macro="" textlink="">
      <xdr:nvSpPr>
        <xdr:cNvPr id="5" name="Rectangle: Rounded Corners 4">
          <a:extLst>
            <a:ext uri="{FF2B5EF4-FFF2-40B4-BE49-F238E27FC236}">
              <a16:creationId xmlns:a16="http://schemas.microsoft.com/office/drawing/2014/main" id="{94323B60-EFFA-4BCA-9449-FAB03FFECA3F}"/>
            </a:ext>
          </a:extLst>
        </xdr:cNvPr>
        <xdr:cNvSpPr/>
      </xdr:nvSpPr>
      <xdr:spPr>
        <a:xfrm>
          <a:off x="380942" y="162539"/>
          <a:ext cx="1076532" cy="409581"/>
        </a:xfrm>
        <a:prstGeom prst="roundRect">
          <a:avLst>
            <a:gd name="adj" fmla="val 50000"/>
          </a:avLst>
        </a:prstGeom>
        <a:solidFill>
          <a:srgbClr val="0051BA"/>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t> Overview</a:t>
          </a:r>
        </a:p>
      </xdr:txBody>
    </xdr:sp>
    <xdr:clientData/>
  </xdr:twoCellAnchor>
  <xdr:twoCellAnchor editAs="oneCell">
    <xdr:from>
      <xdr:col>0</xdr:col>
      <xdr:colOff>229012</xdr:colOff>
      <xdr:row>6</xdr:row>
      <xdr:rowOff>2476</xdr:rowOff>
    </xdr:from>
    <xdr:to>
      <xdr:col>2</xdr:col>
      <xdr:colOff>490329</xdr:colOff>
      <xdr:row>13</xdr:row>
      <xdr:rowOff>120710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4DD97837-2C2A-42B1-B591-0F344E9F11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9012" y="1059751"/>
              <a:ext cx="1147142" cy="1351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602973</xdr:colOff>
      <xdr:row>0</xdr:row>
      <xdr:rowOff>0</xdr:rowOff>
    </xdr:from>
    <xdr:ext cx="3761479" cy="374141"/>
    <xdr:sp macro="" textlink="">
      <xdr:nvSpPr>
        <xdr:cNvPr id="21" name="TextBox 20">
          <a:extLst>
            <a:ext uri="{FF2B5EF4-FFF2-40B4-BE49-F238E27FC236}">
              <a16:creationId xmlns:a16="http://schemas.microsoft.com/office/drawing/2014/main" id="{FE5AE356-EE7E-4605-9337-A15FEAE9E67F}"/>
            </a:ext>
          </a:extLst>
        </xdr:cNvPr>
        <xdr:cNvSpPr txBox="1"/>
      </xdr:nvSpPr>
      <xdr:spPr>
        <a:xfrm>
          <a:off x="1484243" y="0"/>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Adidas Sales</a:t>
          </a:r>
          <a:r>
            <a:rPr lang="en-US" sz="1800" b="1" baseline="0"/>
            <a:t> Performance Dashboard</a:t>
          </a:r>
          <a:endParaRPr lang="en-US" sz="1800" b="1"/>
        </a:p>
      </xdr:txBody>
    </xdr:sp>
    <xdr:clientData/>
  </xdr:oneCellAnchor>
  <xdr:twoCellAnchor>
    <xdr:from>
      <xdr:col>1</xdr:col>
      <xdr:colOff>112643</xdr:colOff>
      <xdr:row>3</xdr:row>
      <xdr:rowOff>121332</xdr:rowOff>
    </xdr:from>
    <xdr:to>
      <xdr:col>2</xdr:col>
      <xdr:colOff>584130</xdr:colOff>
      <xdr:row>6</xdr:row>
      <xdr:rowOff>14586</xdr:rowOff>
    </xdr:to>
    <xdr:sp macro="" textlink="">
      <xdr:nvSpPr>
        <xdr:cNvPr id="49" name="Rectangle: Rounded Corners 48">
          <a:hlinkClick xmlns:r="http://schemas.openxmlformats.org/officeDocument/2006/relationships" r:id="rId12"/>
          <a:extLst>
            <a:ext uri="{FF2B5EF4-FFF2-40B4-BE49-F238E27FC236}">
              <a16:creationId xmlns:a16="http://schemas.microsoft.com/office/drawing/2014/main" id="{3642C624-AFCC-41FA-851D-4B1435B163AC}"/>
            </a:ext>
          </a:extLst>
        </xdr:cNvPr>
        <xdr:cNvSpPr/>
      </xdr:nvSpPr>
      <xdr:spPr>
        <a:xfrm>
          <a:off x="385912" y="641594"/>
          <a:ext cx="1081087" cy="413516"/>
        </a:xfrm>
        <a:prstGeom prst="roundRect">
          <a:avLst>
            <a:gd name="adj" fmla="val 50000"/>
          </a:avLst>
        </a:prstGeom>
        <a:solidFill>
          <a:sysClr val="window" lastClr="FFFFFF"/>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solidFill>
                <a:sysClr val="windowText" lastClr="000000"/>
              </a:solidFill>
            </a:rPr>
            <a:t>Product</a:t>
          </a:r>
        </a:p>
      </xdr:txBody>
    </xdr:sp>
    <xdr:clientData/>
  </xdr:twoCellAnchor>
  <xdr:twoCellAnchor editAs="oneCell">
    <xdr:from>
      <xdr:col>0</xdr:col>
      <xdr:colOff>220717</xdr:colOff>
      <xdr:row>12</xdr:row>
      <xdr:rowOff>136925</xdr:rowOff>
    </xdr:from>
    <xdr:to>
      <xdr:col>2</xdr:col>
      <xdr:colOff>462454</xdr:colOff>
      <xdr:row>21</xdr:row>
      <xdr:rowOff>33703</xdr:rowOff>
    </xdr:to>
    <mc:AlternateContent xmlns:mc="http://schemas.openxmlformats.org/markup-compatibility/2006" xmlns:a14="http://schemas.microsoft.com/office/drawing/2010/main">
      <mc:Choice Requires="a14">
        <xdr:graphicFrame macro="">
          <xdr:nvGraphicFramePr>
            <xdr:cNvPr id="58" name="Product 2">
              <a:extLst>
                <a:ext uri="{FF2B5EF4-FFF2-40B4-BE49-F238E27FC236}">
                  <a16:creationId xmlns:a16="http://schemas.microsoft.com/office/drawing/2014/main" id="{EDCE86A8-7D1C-4979-9FCC-A258E73FC562}"/>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220717" y="2251475"/>
              <a:ext cx="1127562" cy="1482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68160</xdr:colOff>
      <xdr:row>20</xdr:row>
      <xdr:rowOff>149352</xdr:rowOff>
    </xdr:from>
    <xdr:to>
      <xdr:col>2</xdr:col>
      <xdr:colOff>408432</xdr:colOff>
      <xdr:row>21</xdr:row>
      <xdr:rowOff>112776</xdr:rowOff>
    </xdr:to>
    <xdr:grpSp>
      <xdr:nvGrpSpPr>
        <xdr:cNvPr id="22" name="Group 21">
          <a:hlinkClick xmlns:r="http://schemas.openxmlformats.org/officeDocument/2006/relationships" r:id="rId13"/>
          <a:extLst>
            <a:ext uri="{FF2B5EF4-FFF2-40B4-BE49-F238E27FC236}">
              <a16:creationId xmlns:a16="http://schemas.microsoft.com/office/drawing/2014/main" id="{4CBBAF07-1AF3-D2ED-A2DB-CABED0E05C76}"/>
            </a:ext>
          </a:extLst>
        </xdr:cNvPr>
        <xdr:cNvGrpSpPr/>
      </xdr:nvGrpSpPr>
      <xdr:grpSpPr>
        <a:xfrm>
          <a:off x="341429" y="3617766"/>
          <a:ext cx="949872" cy="136844"/>
          <a:chOff x="342480" y="3685032"/>
          <a:chExt cx="940728" cy="140208"/>
        </a:xfrm>
      </xdr:grpSpPr>
      <xdr:sp macro="" textlink="">
        <xdr:nvSpPr>
          <xdr:cNvPr id="6" name="TextBox 5">
            <a:extLst>
              <a:ext uri="{FF2B5EF4-FFF2-40B4-BE49-F238E27FC236}">
                <a16:creationId xmlns:a16="http://schemas.microsoft.com/office/drawing/2014/main" id="{9C4D0C4D-32AC-E963-7284-EB70AE54493C}"/>
              </a:ext>
            </a:extLst>
          </xdr:cNvPr>
          <xdr:cNvSpPr txBox="1"/>
        </xdr:nvSpPr>
        <xdr:spPr>
          <a:xfrm>
            <a:off x="342480" y="3689555"/>
            <a:ext cx="940728" cy="130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n>
                  <a:noFill/>
                </a:ln>
              </a:rPr>
              <a:t>By        voanhduy1710</a:t>
            </a:r>
          </a:p>
        </xdr:txBody>
      </xdr:sp>
      <xdr:pic>
        <xdr:nvPicPr>
          <xdr:cNvPr id="20" name="Picture 19">
            <a:extLst>
              <a:ext uri="{FF2B5EF4-FFF2-40B4-BE49-F238E27FC236}">
                <a16:creationId xmlns:a16="http://schemas.microsoft.com/office/drawing/2014/main" id="{53E87F30-646A-4957-9641-17CB755A464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66344" y="3685032"/>
            <a:ext cx="139027" cy="140208"/>
          </a:xfrm>
          <a:prstGeom prst="rect">
            <a:avLst/>
          </a:prstGeom>
          <a:noFill/>
          <a:ln>
            <a:noFill/>
          </a:ln>
        </xdr:spPr>
      </xdr:pic>
    </xdr:grpSp>
    <xdr:clientData/>
  </xdr:twoCellAnchor>
</xdr:wsDr>
</file>

<file path=xl/drawings/drawing4.xml><?xml version="1.0" encoding="utf-8"?>
<c:userShapes xmlns:c="http://schemas.openxmlformats.org/drawingml/2006/chart">
  <cdr:relSizeAnchor xmlns:cdr="http://schemas.openxmlformats.org/drawingml/2006/chartDrawing">
    <cdr:from>
      <cdr:x>0.41258</cdr:x>
      <cdr:y>0</cdr:y>
    </cdr:from>
    <cdr:to>
      <cdr:x>0.46489</cdr:x>
      <cdr:y>0.03878</cdr:y>
    </cdr:to>
    <cdr:sp macro="" textlink="">
      <cdr:nvSpPr>
        <cdr:cNvPr id="2" name="Rectangle 1">
          <a:extLst xmlns:a="http://schemas.openxmlformats.org/drawingml/2006/main">
            <a:ext uri="{FF2B5EF4-FFF2-40B4-BE49-F238E27FC236}">
              <a16:creationId xmlns:a16="http://schemas.microsoft.com/office/drawing/2014/main" id="{F705E65A-89F0-48B5-B9AA-AF07D9508416}"/>
            </a:ext>
          </a:extLst>
        </cdr:cNvPr>
        <cdr:cNvSpPr/>
      </cdr:nvSpPr>
      <cdr:spPr>
        <a:xfrm xmlns:a="http://schemas.openxmlformats.org/drawingml/2006/main">
          <a:off x="462331" y="0"/>
          <a:ext cx="58616" cy="58895"/>
        </a:xfrm>
        <a:prstGeom xmlns:a="http://schemas.openxmlformats.org/drawingml/2006/main" prst="rect">
          <a:avLst/>
        </a:prstGeom>
        <a:solidFill xmlns:a="http://schemas.openxmlformats.org/drawingml/2006/main">
          <a:srgbClr val="FF00FF"/>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0.05161</cdr:x>
      <cdr:y>0</cdr:y>
    </cdr:from>
    <cdr:to>
      <cdr:x>0.10392</cdr:x>
      <cdr:y>0.03878</cdr:y>
    </cdr:to>
    <cdr:sp macro="" textlink="">
      <cdr:nvSpPr>
        <cdr:cNvPr id="3" name="Rectangle 2">
          <a:extLst xmlns:a="http://schemas.openxmlformats.org/drawingml/2006/main">
            <a:ext uri="{FF2B5EF4-FFF2-40B4-BE49-F238E27FC236}">
              <a16:creationId xmlns:a16="http://schemas.microsoft.com/office/drawing/2014/main" id="{8D4416C7-D811-4106-A662-0BB9F6B888BA}"/>
            </a:ext>
          </a:extLst>
        </cdr:cNvPr>
        <cdr:cNvSpPr/>
      </cdr:nvSpPr>
      <cdr:spPr>
        <a:xfrm xmlns:a="http://schemas.openxmlformats.org/drawingml/2006/main">
          <a:off x="57833" y="0"/>
          <a:ext cx="58616" cy="58616"/>
        </a:xfrm>
        <a:prstGeom xmlns:a="http://schemas.openxmlformats.org/drawingml/2006/main" prst="rect">
          <a:avLst/>
        </a:prstGeom>
        <a:solidFill xmlns:a="http://schemas.openxmlformats.org/drawingml/2006/main">
          <a:srgbClr val="0051BA"/>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0.72534</cdr:x>
      <cdr:y>6.61576E-7</cdr:y>
    </cdr:from>
    <cdr:to>
      <cdr:x>0.77765</cdr:x>
      <cdr:y>0.03878</cdr:y>
    </cdr:to>
    <cdr:sp macro="" textlink="">
      <cdr:nvSpPr>
        <cdr:cNvPr id="4" name="Rectangle 3">
          <a:extLst xmlns:a="http://schemas.openxmlformats.org/drawingml/2006/main">
            <a:ext uri="{FF2B5EF4-FFF2-40B4-BE49-F238E27FC236}">
              <a16:creationId xmlns:a16="http://schemas.microsoft.com/office/drawing/2014/main" id="{8CFF6BF9-3009-4D08-938F-C7A52BA10527}"/>
            </a:ext>
          </a:extLst>
        </cdr:cNvPr>
        <cdr:cNvSpPr/>
      </cdr:nvSpPr>
      <cdr:spPr>
        <a:xfrm xmlns:a="http://schemas.openxmlformats.org/drawingml/2006/main">
          <a:off x="812800" y="1"/>
          <a:ext cx="58616" cy="58616"/>
        </a:xfrm>
        <a:prstGeom xmlns:a="http://schemas.openxmlformats.org/drawingml/2006/main" prst="rect">
          <a:avLst/>
        </a:prstGeom>
        <a:solidFill xmlns:a="http://schemas.openxmlformats.org/drawingml/2006/main">
          <a:schemeClr val="bg2">
            <a:lumMod val="5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0906BF3F-4BC7-4300-8083-24C62E541619}"/>
            </a:ext>
          </a:extLst>
        </xdr:cNvPr>
        <xdr:cNvSpPr/>
      </xdr:nvSpPr>
      <xdr:spPr>
        <a:xfrm>
          <a:off x="77214" y="34632"/>
          <a:ext cx="8888340" cy="392268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9</xdr:col>
      <xdr:colOff>469567</xdr:colOff>
      <xdr:row>0</xdr:row>
      <xdr:rowOff>46709</xdr:rowOff>
    </xdr:from>
    <xdr:to>
      <xdr:col>12</xdr:col>
      <xdr:colOff>498613</xdr:colOff>
      <xdr:row>2</xdr:row>
      <xdr:rowOff>6626</xdr:rowOff>
    </xdr:to>
    <mc:AlternateContent xmlns:mc="http://schemas.openxmlformats.org/markup-compatibility/2006" xmlns:a14="http://schemas.microsoft.com/office/drawing/2010/main">
      <mc:Choice Requires="a14">
        <xdr:graphicFrame macro="">
          <xdr:nvGraphicFramePr>
            <xdr:cNvPr id="3" name="Sales Method 2">
              <a:extLst>
                <a:ext uri="{FF2B5EF4-FFF2-40B4-BE49-F238E27FC236}">
                  <a16:creationId xmlns:a16="http://schemas.microsoft.com/office/drawing/2014/main" id="{88A1D573-2682-4FDD-94C6-9EBF779EE036}"/>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mlns="">
        <xdr:sp macro="" textlink="">
          <xdr:nvSpPr>
            <xdr:cNvPr id="0" name=""/>
            <xdr:cNvSpPr>
              <a:spLocks noTextEdit="1"/>
            </xdr:cNvSpPr>
          </xdr:nvSpPr>
          <xdr:spPr>
            <a:xfrm>
              <a:off x="5622592" y="46709"/>
              <a:ext cx="1857846" cy="312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120933</xdr:colOff>
      <xdr:row>0</xdr:row>
      <xdr:rowOff>43543</xdr:rowOff>
    </xdr:from>
    <xdr:to>
      <xdr:col>14</xdr:col>
      <xdr:colOff>503358</xdr:colOff>
      <xdr:row>2</xdr:row>
      <xdr:rowOff>27242</xdr:rowOff>
    </xdr:to>
    <mc:AlternateContent xmlns:mc="http://schemas.openxmlformats.org/markup-compatibility/2006" xmlns:a14="http://schemas.microsoft.com/office/drawing/2010/main">
      <mc:Choice Requires="a14">
        <xdr:graphicFrame macro="">
          <xdr:nvGraphicFramePr>
            <xdr:cNvPr id="4" name="Years 2">
              <a:extLst>
                <a:ext uri="{FF2B5EF4-FFF2-40B4-BE49-F238E27FC236}">
                  <a16:creationId xmlns:a16="http://schemas.microsoft.com/office/drawing/2014/main" id="{0F189F21-1406-402E-8887-930C48E88F85}"/>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7712358" y="43543"/>
              <a:ext cx="992025" cy="336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0</xdr:row>
      <xdr:rowOff>126108</xdr:rowOff>
    </xdr:from>
    <xdr:to>
      <xdr:col>2</xdr:col>
      <xdr:colOff>503727</xdr:colOff>
      <xdr:row>21</xdr:row>
      <xdr:rowOff>146338</xdr:rowOff>
    </xdr:to>
    <xdr:sp macro="" textlink="">
      <xdr:nvSpPr>
        <xdr:cNvPr id="5" name="Rounded Rectangle 2">
          <a:extLst>
            <a:ext uri="{FF2B5EF4-FFF2-40B4-BE49-F238E27FC236}">
              <a16:creationId xmlns:a16="http://schemas.microsoft.com/office/drawing/2014/main" id="{AD894F0C-BE9E-4236-A893-08F7E83DABA7}"/>
            </a:ext>
          </a:extLst>
        </xdr:cNvPr>
        <xdr:cNvSpPr/>
      </xdr:nvSpPr>
      <xdr:spPr>
        <a:xfrm>
          <a:off x="200025" y="126108"/>
          <a:ext cx="1187622" cy="3700690"/>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15460</xdr:colOff>
      <xdr:row>1</xdr:row>
      <xdr:rowOff>162910</xdr:rowOff>
    </xdr:from>
    <xdr:to>
      <xdr:col>15</xdr:col>
      <xdr:colOff>55275</xdr:colOff>
      <xdr:row>5</xdr:row>
      <xdr:rowOff>138112</xdr:rowOff>
    </xdr:to>
    <xdr:sp macro="" textlink="">
      <xdr:nvSpPr>
        <xdr:cNvPr id="6" name="Rounded Rectangle 3">
          <a:extLst>
            <a:ext uri="{FF2B5EF4-FFF2-40B4-BE49-F238E27FC236}">
              <a16:creationId xmlns:a16="http://schemas.microsoft.com/office/drawing/2014/main" id="{B183618A-7A6B-4A79-9774-27CBE214D68E}"/>
            </a:ext>
          </a:extLst>
        </xdr:cNvPr>
        <xdr:cNvSpPr/>
      </xdr:nvSpPr>
      <xdr:spPr>
        <a:xfrm>
          <a:off x="1508980" y="338170"/>
          <a:ext cx="7355015" cy="676242"/>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439212</xdr:colOff>
      <xdr:row>2</xdr:row>
      <xdr:rowOff>58362</xdr:rowOff>
    </xdr:from>
    <xdr:to>
      <xdr:col>5</xdr:col>
      <xdr:colOff>374736</xdr:colOff>
      <xdr:row>4</xdr:row>
      <xdr:rowOff>85244</xdr:rowOff>
    </xdr:to>
    <xdr:sp macro="" textlink="pivot!$B$4">
      <xdr:nvSpPr>
        <xdr:cNvPr id="17" name="TextBox 16">
          <a:extLst>
            <a:ext uri="{FF2B5EF4-FFF2-40B4-BE49-F238E27FC236}">
              <a16:creationId xmlns:a16="http://schemas.microsoft.com/office/drawing/2014/main" id="{AAD89CA7-465D-4486-BD2D-54FCAFFFEE7B}"/>
            </a:ext>
          </a:extLst>
        </xdr:cNvPr>
        <xdr:cNvSpPr txBox="1"/>
      </xdr:nvSpPr>
      <xdr:spPr>
        <a:xfrm>
          <a:off x="1932732" y="408882"/>
          <a:ext cx="1154724" cy="37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A483B-8FD6-4A69-9909-816AF58E42C1}" type="TxLink">
            <a:rPr lang="en-US" sz="1600" b="1" i="0" u="none" strike="noStrike">
              <a:solidFill>
                <a:srgbClr val="000000"/>
              </a:solidFill>
              <a:latin typeface="Calibri"/>
              <a:ea typeface="Calibri"/>
              <a:cs typeface="Calibri"/>
            </a:rPr>
            <a:pPr/>
            <a:t>2.478.861</a:t>
          </a:fld>
          <a:endParaRPr lang="en-US" sz="1600" b="1"/>
        </a:p>
      </xdr:txBody>
    </xdr:sp>
    <xdr:clientData/>
  </xdr:twoCellAnchor>
  <xdr:twoCellAnchor>
    <xdr:from>
      <xdr:col>4</xdr:col>
      <xdr:colOff>131918</xdr:colOff>
      <xdr:row>4</xdr:row>
      <xdr:rowOff>12356</xdr:rowOff>
    </xdr:from>
    <xdr:to>
      <xdr:col>5</xdr:col>
      <xdr:colOff>312319</xdr:colOff>
      <xdr:row>5</xdr:row>
      <xdr:rowOff>76274</xdr:rowOff>
    </xdr:to>
    <xdr:sp macro="" textlink="">
      <xdr:nvSpPr>
        <xdr:cNvPr id="18" name="TextBox 17">
          <a:extLst>
            <a:ext uri="{FF2B5EF4-FFF2-40B4-BE49-F238E27FC236}">
              <a16:creationId xmlns:a16="http://schemas.microsoft.com/office/drawing/2014/main" id="{4CC52D9F-BCDB-4B1B-A228-E3CA12E26DF0}"/>
            </a:ext>
          </a:extLst>
        </xdr:cNvPr>
        <xdr:cNvSpPr txBox="1"/>
      </xdr:nvSpPr>
      <xdr:spPr>
        <a:xfrm>
          <a:off x="2235038" y="713396"/>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orders</a:t>
          </a:r>
        </a:p>
      </xdr:txBody>
    </xdr:sp>
    <xdr:clientData/>
  </xdr:twoCellAnchor>
  <xdr:twoCellAnchor>
    <xdr:from>
      <xdr:col>6</xdr:col>
      <xdr:colOff>53244</xdr:colOff>
      <xdr:row>2</xdr:row>
      <xdr:rowOff>45061</xdr:rowOff>
    </xdr:from>
    <xdr:to>
      <xdr:col>8</xdr:col>
      <xdr:colOff>351010</xdr:colOff>
      <xdr:row>4</xdr:row>
      <xdr:rowOff>14012</xdr:rowOff>
    </xdr:to>
    <xdr:sp macro="" textlink="pivot!$A$4">
      <xdr:nvSpPr>
        <xdr:cNvPr id="19" name="TextBox 18">
          <a:extLst>
            <a:ext uri="{FF2B5EF4-FFF2-40B4-BE49-F238E27FC236}">
              <a16:creationId xmlns:a16="http://schemas.microsoft.com/office/drawing/2014/main" id="{A5FAEFA2-386C-4969-8E9B-4043D2E35F3A}"/>
            </a:ext>
          </a:extLst>
        </xdr:cNvPr>
        <xdr:cNvSpPr txBox="1"/>
      </xdr:nvSpPr>
      <xdr:spPr>
        <a:xfrm>
          <a:off x="3375564" y="395581"/>
          <a:ext cx="1516966" cy="319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2A8DEF-17AA-463F-94CE-5C28E12B9C88}" type="TxLink">
            <a:rPr lang="en-US" sz="1600" b="1" i="0" u="none" strike="noStrike">
              <a:solidFill>
                <a:srgbClr val="000000"/>
              </a:solidFill>
              <a:latin typeface="Calibri"/>
              <a:ea typeface="Calibri"/>
              <a:cs typeface="Calibri"/>
            </a:rPr>
            <a:pPr/>
            <a:t>$899.902.125</a:t>
          </a:fld>
          <a:endParaRPr lang="en-US" sz="2800" b="1"/>
        </a:p>
      </xdr:txBody>
    </xdr:sp>
    <xdr:clientData/>
  </xdr:twoCellAnchor>
  <xdr:twoCellAnchor>
    <xdr:from>
      <xdr:col>6</xdr:col>
      <xdr:colOff>607463</xdr:colOff>
      <xdr:row>4</xdr:row>
      <xdr:rowOff>1847</xdr:rowOff>
    </xdr:from>
    <xdr:to>
      <xdr:col>8</xdr:col>
      <xdr:colOff>262318</xdr:colOff>
      <xdr:row>5</xdr:row>
      <xdr:rowOff>27475</xdr:rowOff>
    </xdr:to>
    <xdr:sp macro="" textlink="">
      <xdr:nvSpPr>
        <xdr:cNvPr id="20" name="TextBox 19">
          <a:extLst>
            <a:ext uri="{FF2B5EF4-FFF2-40B4-BE49-F238E27FC236}">
              <a16:creationId xmlns:a16="http://schemas.microsoft.com/office/drawing/2014/main" id="{355CD432-D0B7-498C-85E7-93DD37F9B46C}"/>
            </a:ext>
          </a:extLst>
        </xdr:cNvPr>
        <xdr:cNvSpPr txBox="1"/>
      </xdr:nvSpPr>
      <xdr:spPr>
        <a:xfrm>
          <a:off x="3929783" y="702887"/>
          <a:ext cx="874055" cy="200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revenue</a:t>
          </a:r>
        </a:p>
      </xdr:txBody>
    </xdr:sp>
    <xdr:clientData/>
  </xdr:twoCellAnchor>
  <xdr:twoCellAnchor>
    <xdr:from>
      <xdr:col>9</xdr:col>
      <xdr:colOff>159435</xdr:colOff>
      <xdr:row>2</xdr:row>
      <xdr:rowOff>45060</xdr:rowOff>
    </xdr:from>
    <xdr:to>
      <xdr:col>11</xdr:col>
      <xdr:colOff>456699</xdr:colOff>
      <xdr:row>4</xdr:row>
      <xdr:rowOff>74734</xdr:rowOff>
    </xdr:to>
    <xdr:sp macro="" textlink="pivot!$D$4">
      <xdr:nvSpPr>
        <xdr:cNvPr id="21" name="TextBox 20">
          <a:extLst>
            <a:ext uri="{FF2B5EF4-FFF2-40B4-BE49-F238E27FC236}">
              <a16:creationId xmlns:a16="http://schemas.microsoft.com/office/drawing/2014/main" id="{26B84697-65AB-48FD-88B6-3DE5E682FF2C}"/>
            </a:ext>
          </a:extLst>
        </xdr:cNvPr>
        <xdr:cNvSpPr txBox="1"/>
      </xdr:nvSpPr>
      <xdr:spPr>
        <a:xfrm>
          <a:off x="5310555" y="395580"/>
          <a:ext cx="1516464" cy="380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9C82F5-0621-4A45-A89C-DE7E6D31C255}" type="TxLink">
            <a:rPr lang="en-US" sz="1600" b="1" i="0" u="none" strike="noStrike">
              <a:solidFill>
                <a:srgbClr val="000000"/>
              </a:solidFill>
              <a:latin typeface="Calibri"/>
              <a:ea typeface="Calibri"/>
              <a:cs typeface="Calibri"/>
            </a:rPr>
            <a:pPr/>
            <a:t>$567.767.364</a:t>
          </a:fld>
          <a:endParaRPr lang="en-US" sz="2800" b="1"/>
        </a:p>
      </xdr:txBody>
    </xdr:sp>
    <xdr:clientData/>
  </xdr:twoCellAnchor>
  <xdr:twoCellAnchor>
    <xdr:from>
      <xdr:col>10</xdr:col>
      <xdr:colOff>270273</xdr:colOff>
      <xdr:row>4</xdr:row>
      <xdr:rowOff>1846</xdr:rowOff>
    </xdr:from>
    <xdr:to>
      <xdr:col>11</xdr:col>
      <xdr:colOff>450674</xdr:colOff>
      <xdr:row>5</xdr:row>
      <xdr:rowOff>65764</xdr:rowOff>
    </xdr:to>
    <xdr:sp macro="" textlink="">
      <xdr:nvSpPr>
        <xdr:cNvPr id="22" name="TextBox 21">
          <a:extLst>
            <a:ext uri="{FF2B5EF4-FFF2-40B4-BE49-F238E27FC236}">
              <a16:creationId xmlns:a16="http://schemas.microsoft.com/office/drawing/2014/main" id="{292C45AD-0280-4511-BF2E-872550D25526}"/>
            </a:ext>
          </a:extLst>
        </xdr:cNvPr>
        <xdr:cNvSpPr txBox="1"/>
      </xdr:nvSpPr>
      <xdr:spPr>
        <a:xfrm>
          <a:off x="6030993" y="702886"/>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cost</a:t>
          </a:r>
        </a:p>
      </xdr:txBody>
    </xdr:sp>
    <xdr:clientData/>
  </xdr:twoCellAnchor>
  <xdr:twoCellAnchor>
    <xdr:from>
      <xdr:col>12</xdr:col>
      <xdr:colOff>383627</xdr:colOff>
      <xdr:row>2</xdr:row>
      <xdr:rowOff>45061</xdr:rowOff>
    </xdr:from>
    <xdr:to>
      <xdr:col>15</xdr:col>
      <xdr:colOff>71291</xdr:colOff>
      <xdr:row>4</xdr:row>
      <xdr:rowOff>74735</xdr:rowOff>
    </xdr:to>
    <xdr:sp macro="" textlink="pivot!$C$4">
      <xdr:nvSpPr>
        <xdr:cNvPr id="23" name="TextBox 22">
          <a:extLst>
            <a:ext uri="{FF2B5EF4-FFF2-40B4-BE49-F238E27FC236}">
              <a16:creationId xmlns:a16="http://schemas.microsoft.com/office/drawing/2014/main" id="{2FD32903-F81F-4024-A609-7780ECA78048}"/>
            </a:ext>
          </a:extLst>
        </xdr:cNvPr>
        <xdr:cNvSpPr txBox="1"/>
      </xdr:nvSpPr>
      <xdr:spPr>
        <a:xfrm>
          <a:off x="7363547" y="395581"/>
          <a:ext cx="1516464" cy="380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A58ED5-617F-41DB-A4CA-789467F922A6}" type="TxLink">
            <a:rPr lang="en-US" sz="1600" b="1" i="0" u="none" strike="noStrike">
              <a:solidFill>
                <a:srgbClr val="000000"/>
              </a:solidFill>
              <a:latin typeface="Calibri"/>
              <a:ea typeface="Calibri"/>
              <a:cs typeface="Calibri"/>
            </a:rPr>
            <a:pPr/>
            <a:t>$332.134.761</a:t>
          </a:fld>
          <a:endParaRPr lang="en-US" sz="2800" b="1"/>
        </a:p>
      </xdr:txBody>
    </xdr:sp>
    <xdr:clientData/>
  </xdr:twoCellAnchor>
  <xdr:twoCellAnchor>
    <xdr:from>
      <xdr:col>13</xdr:col>
      <xdr:colOff>406542</xdr:colOff>
      <xdr:row>4</xdr:row>
      <xdr:rowOff>1847</xdr:rowOff>
    </xdr:from>
    <xdr:to>
      <xdr:col>14</xdr:col>
      <xdr:colOff>586943</xdr:colOff>
      <xdr:row>5</xdr:row>
      <xdr:rowOff>65765</xdr:rowOff>
    </xdr:to>
    <xdr:sp macro="" textlink="">
      <xdr:nvSpPr>
        <xdr:cNvPr id="24" name="TextBox 23">
          <a:extLst>
            <a:ext uri="{FF2B5EF4-FFF2-40B4-BE49-F238E27FC236}">
              <a16:creationId xmlns:a16="http://schemas.microsoft.com/office/drawing/2014/main" id="{90952044-DEAF-474B-B329-A4C2D22A05E6}"/>
            </a:ext>
          </a:extLst>
        </xdr:cNvPr>
        <xdr:cNvSpPr txBox="1"/>
      </xdr:nvSpPr>
      <xdr:spPr>
        <a:xfrm>
          <a:off x="7996062" y="702887"/>
          <a:ext cx="790001" cy="239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Total profit</a:t>
          </a:r>
        </a:p>
      </xdr:txBody>
    </xdr:sp>
    <xdr:clientData/>
  </xdr:twoCellAnchor>
  <xdr:twoCellAnchor editAs="oneCell">
    <xdr:from>
      <xdr:col>3</xdr:col>
      <xdr:colOff>94969</xdr:colOff>
      <xdr:row>2</xdr:row>
      <xdr:rowOff>96095</xdr:rowOff>
    </xdr:from>
    <xdr:to>
      <xdr:col>3</xdr:col>
      <xdr:colOff>533930</xdr:colOff>
      <xdr:row>5</xdr:row>
      <xdr:rowOff>14256</xdr:rowOff>
    </xdr:to>
    <xdr:pic>
      <xdr:nvPicPr>
        <xdr:cNvPr id="25" name="Picture 24" descr="C:\Users\pc\Downloads\shopping-bag.png">
          <a:extLst>
            <a:ext uri="{FF2B5EF4-FFF2-40B4-BE49-F238E27FC236}">
              <a16:creationId xmlns:a16="http://schemas.microsoft.com/office/drawing/2014/main" id="{51C1A307-58D5-4500-B14E-922C86649C2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8489" y="446615"/>
          <a:ext cx="438961" cy="443941"/>
        </a:xfrm>
        <a:prstGeom prst="rect">
          <a:avLst/>
        </a:prstGeom>
        <a:noFill/>
        <a:ln>
          <a:noFill/>
        </a:ln>
      </xdr:spPr>
    </xdr:pic>
    <xdr:clientData/>
  </xdr:twoCellAnchor>
  <xdr:twoCellAnchor editAs="oneCell">
    <xdr:from>
      <xdr:col>5</xdr:col>
      <xdr:colOff>284030</xdr:colOff>
      <xdr:row>2</xdr:row>
      <xdr:rowOff>79649</xdr:rowOff>
    </xdr:from>
    <xdr:to>
      <xdr:col>6</xdr:col>
      <xdr:colOff>113391</xdr:colOff>
      <xdr:row>4</xdr:row>
      <xdr:rowOff>162240</xdr:rowOff>
    </xdr:to>
    <xdr:pic>
      <xdr:nvPicPr>
        <xdr:cNvPr id="26" name="Picture 25" descr="C:\Users\pc\Downloads\growth.png">
          <a:extLst>
            <a:ext uri="{FF2B5EF4-FFF2-40B4-BE49-F238E27FC236}">
              <a16:creationId xmlns:a16="http://schemas.microsoft.com/office/drawing/2014/main" id="{08B2C93C-9CE3-4037-ADFA-28F5FD2866F6}"/>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96750" y="430169"/>
          <a:ext cx="438961" cy="433111"/>
        </a:xfrm>
        <a:prstGeom prst="rect">
          <a:avLst/>
        </a:prstGeom>
        <a:noFill/>
        <a:ln>
          <a:noFill/>
        </a:ln>
      </xdr:spPr>
    </xdr:pic>
    <xdr:clientData/>
  </xdr:twoCellAnchor>
  <xdr:twoCellAnchor>
    <xdr:from>
      <xdr:col>8</xdr:col>
      <xdr:colOff>108223</xdr:colOff>
      <xdr:row>1</xdr:row>
      <xdr:rowOff>36173</xdr:rowOff>
    </xdr:from>
    <xdr:to>
      <xdr:col>9</xdr:col>
      <xdr:colOff>283780</xdr:colOff>
      <xdr:row>6</xdr:row>
      <xdr:rowOff>28568</xdr:rowOff>
    </xdr:to>
    <xdr:graphicFrame macro="">
      <xdr:nvGraphicFramePr>
        <xdr:cNvPr id="27" name="Chart 26">
          <a:extLst>
            <a:ext uri="{FF2B5EF4-FFF2-40B4-BE49-F238E27FC236}">
              <a16:creationId xmlns:a16="http://schemas.microsoft.com/office/drawing/2014/main" id="{279D1CBA-F8C1-4ACE-9690-CC7F1BA9A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293519</xdr:colOff>
      <xdr:row>3</xdr:row>
      <xdr:rowOff>3830</xdr:rowOff>
    </xdr:from>
    <xdr:to>
      <xdr:col>9</xdr:col>
      <xdr:colOff>110360</xdr:colOff>
      <xdr:row>4</xdr:row>
      <xdr:rowOff>64958</xdr:rowOff>
    </xdr:to>
    <xdr:sp macro="" textlink="pivot!$C$9">
      <xdr:nvSpPr>
        <xdr:cNvPr id="28" name="TextBox 27">
          <a:extLst>
            <a:ext uri="{FF2B5EF4-FFF2-40B4-BE49-F238E27FC236}">
              <a16:creationId xmlns:a16="http://schemas.microsoft.com/office/drawing/2014/main" id="{E5ECF754-4345-40E1-B7BC-61AD484096B8}"/>
            </a:ext>
          </a:extLst>
        </xdr:cNvPr>
        <xdr:cNvSpPr txBox="1"/>
      </xdr:nvSpPr>
      <xdr:spPr>
        <a:xfrm>
          <a:off x="4835039" y="529610"/>
          <a:ext cx="426441" cy="23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5550E0CE-9BD9-4929-A818-D95C7539C808}" type="TxLink">
            <a:rPr lang="en-US" sz="1100" b="1" i="0" u="none" strike="noStrike">
              <a:solidFill>
                <a:srgbClr val="000000"/>
              </a:solidFill>
              <a:latin typeface="Calibri"/>
              <a:ea typeface="Calibri"/>
              <a:cs typeface="Calibri"/>
            </a:rPr>
            <a:pPr/>
            <a:t>63%</a:t>
          </a:fld>
          <a:endParaRPr lang="en-US" sz="800" b="1">
            <a:solidFill>
              <a:sysClr val="windowText" lastClr="000000"/>
            </a:solidFill>
          </a:endParaRPr>
        </a:p>
      </xdr:txBody>
    </xdr:sp>
    <xdr:clientData/>
  </xdr:twoCellAnchor>
  <xdr:twoCellAnchor>
    <xdr:from>
      <xdr:col>11</xdr:col>
      <xdr:colOff>334196</xdr:colOff>
      <xdr:row>1</xdr:row>
      <xdr:rowOff>36171</xdr:rowOff>
    </xdr:from>
    <xdr:to>
      <xdr:col>12</xdr:col>
      <xdr:colOff>509753</xdr:colOff>
      <xdr:row>6</xdr:row>
      <xdr:rowOff>28566</xdr:rowOff>
    </xdr:to>
    <xdr:graphicFrame macro="">
      <xdr:nvGraphicFramePr>
        <xdr:cNvPr id="29" name="Chart 28">
          <a:extLst>
            <a:ext uri="{FF2B5EF4-FFF2-40B4-BE49-F238E27FC236}">
              <a16:creationId xmlns:a16="http://schemas.microsoft.com/office/drawing/2014/main" id="{868C693C-C2A7-466E-BEE2-B635E5E61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519492</xdr:colOff>
      <xdr:row>3</xdr:row>
      <xdr:rowOff>3828</xdr:rowOff>
    </xdr:from>
    <xdr:to>
      <xdr:col>12</xdr:col>
      <xdr:colOff>336333</xdr:colOff>
      <xdr:row>4</xdr:row>
      <xdr:rowOff>64956</xdr:rowOff>
    </xdr:to>
    <xdr:sp macro="" textlink="pivot!$C$10">
      <xdr:nvSpPr>
        <xdr:cNvPr id="30" name="TextBox 29">
          <a:extLst>
            <a:ext uri="{FF2B5EF4-FFF2-40B4-BE49-F238E27FC236}">
              <a16:creationId xmlns:a16="http://schemas.microsoft.com/office/drawing/2014/main" id="{31D4B160-9B1E-483F-A2EB-840175CBB257}"/>
            </a:ext>
          </a:extLst>
        </xdr:cNvPr>
        <xdr:cNvSpPr txBox="1"/>
      </xdr:nvSpPr>
      <xdr:spPr>
        <a:xfrm>
          <a:off x="6889812" y="529608"/>
          <a:ext cx="426441" cy="236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fld id="{B9166623-74CE-47C0-8B67-6111AF7987BB}" type="TxLink">
            <a:rPr lang="en-US" sz="1100" b="1" i="0" u="none" strike="noStrike">
              <a:solidFill>
                <a:srgbClr val="000000"/>
              </a:solidFill>
              <a:latin typeface="Calibri"/>
              <a:ea typeface="Calibri"/>
              <a:cs typeface="Calibri"/>
            </a:rPr>
            <a:pPr/>
            <a:t>37%</a:t>
          </a:fld>
          <a:endParaRPr lang="en-US" sz="800" b="1">
            <a:solidFill>
              <a:sysClr val="windowText" lastClr="000000"/>
            </a:solidFill>
          </a:endParaRPr>
        </a:p>
      </xdr:txBody>
    </xdr:sp>
    <xdr:clientData/>
  </xdr:twoCellAnchor>
  <xdr:twoCellAnchor>
    <xdr:from>
      <xdr:col>8</xdr:col>
      <xdr:colOff>445320</xdr:colOff>
      <xdr:row>14</xdr:row>
      <xdr:rowOff>47897</xdr:rowOff>
    </xdr:from>
    <xdr:to>
      <xdr:col>11</xdr:col>
      <xdr:colOff>286481</xdr:colOff>
      <xdr:row>21</xdr:row>
      <xdr:rowOff>160582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E0FF88F8-3C56-47C1-8F36-27144912D9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986840" y="2501537"/>
              <a:ext cx="1669961" cy="1339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107673</xdr:colOff>
      <xdr:row>0</xdr:row>
      <xdr:rowOff>162539</xdr:rowOff>
    </xdr:from>
    <xdr:to>
      <xdr:col>2</xdr:col>
      <xdr:colOff>574605</xdr:colOff>
      <xdr:row>3</xdr:row>
      <xdr:rowOff>51858</xdr:rowOff>
    </xdr:to>
    <xdr:sp macro="" textlink="">
      <xdr:nvSpPr>
        <xdr:cNvPr id="40" name="Rectangle: Rounded Corners 39">
          <a:hlinkClick xmlns:r="http://schemas.openxmlformats.org/officeDocument/2006/relationships" r:id="rId6"/>
          <a:extLst>
            <a:ext uri="{FF2B5EF4-FFF2-40B4-BE49-F238E27FC236}">
              <a16:creationId xmlns:a16="http://schemas.microsoft.com/office/drawing/2014/main" id="{F7030CC8-A006-4BE7-AA25-9ACC5237F6E9}"/>
            </a:ext>
          </a:extLst>
        </xdr:cNvPr>
        <xdr:cNvSpPr/>
      </xdr:nvSpPr>
      <xdr:spPr>
        <a:xfrm>
          <a:off x="381993" y="162539"/>
          <a:ext cx="1076532" cy="415099"/>
        </a:xfrm>
        <a:prstGeom prst="roundRect">
          <a:avLst>
            <a:gd name="adj" fmla="val 50000"/>
          </a:avLst>
        </a:prstGeom>
        <a:solidFill>
          <a:schemeClr val="bg1"/>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t> </a:t>
          </a:r>
          <a:r>
            <a:rPr lang="en-US" sz="1400" b="1">
              <a:solidFill>
                <a:sysClr val="windowText" lastClr="000000"/>
              </a:solidFill>
            </a:rPr>
            <a:t>Overview</a:t>
          </a:r>
        </a:p>
      </xdr:txBody>
    </xdr:sp>
    <xdr:clientData/>
  </xdr:twoCellAnchor>
  <xdr:twoCellAnchor editAs="oneCell">
    <xdr:from>
      <xdr:col>0</xdr:col>
      <xdr:colOff>229012</xdr:colOff>
      <xdr:row>6</xdr:row>
      <xdr:rowOff>17676</xdr:rowOff>
    </xdr:from>
    <xdr:to>
      <xdr:col>2</xdr:col>
      <xdr:colOff>490329</xdr:colOff>
      <xdr:row>13</xdr:row>
      <xdr:rowOff>135910</xdr:rowOff>
    </xdr:to>
    <mc:AlternateContent xmlns:mc="http://schemas.openxmlformats.org/markup-compatibility/2006" xmlns:a14="http://schemas.microsoft.com/office/drawing/2010/main">
      <mc:Choice Requires="a14">
        <xdr:graphicFrame macro="">
          <xdr:nvGraphicFramePr>
            <xdr:cNvPr id="41" name="Region 2">
              <a:extLst>
                <a:ext uri="{FF2B5EF4-FFF2-40B4-BE49-F238E27FC236}">
                  <a16:creationId xmlns:a16="http://schemas.microsoft.com/office/drawing/2014/main" id="{143A3360-ECB7-400E-9400-A6B9CA11372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29012" y="1074951"/>
              <a:ext cx="1147142" cy="1351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602973</xdr:colOff>
      <xdr:row>0</xdr:row>
      <xdr:rowOff>0</xdr:rowOff>
    </xdr:from>
    <xdr:ext cx="3761479" cy="374141"/>
    <xdr:sp macro="" textlink="">
      <xdr:nvSpPr>
        <xdr:cNvPr id="42" name="TextBox 41">
          <a:extLst>
            <a:ext uri="{FF2B5EF4-FFF2-40B4-BE49-F238E27FC236}">
              <a16:creationId xmlns:a16="http://schemas.microsoft.com/office/drawing/2014/main" id="{AACAD283-4FDC-4E27-AAEE-6B4555C46C4A}"/>
            </a:ext>
          </a:extLst>
        </xdr:cNvPr>
        <xdr:cNvSpPr txBox="1"/>
      </xdr:nvSpPr>
      <xdr:spPr>
        <a:xfrm>
          <a:off x="1486893" y="0"/>
          <a:ext cx="3761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t>Adidas Sales</a:t>
          </a:r>
          <a:r>
            <a:rPr lang="en-US" sz="1800" b="1" baseline="0"/>
            <a:t> Performance Dashboard</a:t>
          </a:r>
          <a:endParaRPr lang="en-US" sz="1800" b="1"/>
        </a:p>
      </xdr:txBody>
    </xdr:sp>
    <xdr:clientData/>
  </xdr:oneCellAnchor>
  <xdr:twoCellAnchor>
    <xdr:from>
      <xdr:col>1</xdr:col>
      <xdr:colOff>112643</xdr:colOff>
      <xdr:row>3</xdr:row>
      <xdr:rowOff>121332</xdr:rowOff>
    </xdr:from>
    <xdr:to>
      <xdr:col>2</xdr:col>
      <xdr:colOff>584130</xdr:colOff>
      <xdr:row>6</xdr:row>
      <xdr:rowOff>14586</xdr:rowOff>
    </xdr:to>
    <xdr:sp macro="" textlink="">
      <xdr:nvSpPr>
        <xdr:cNvPr id="43" name="Rectangle: Rounded Corners 42">
          <a:hlinkClick xmlns:r="http://schemas.openxmlformats.org/officeDocument/2006/relationships" r:id="rId7"/>
          <a:extLst>
            <a:ext uri="{FF2B5EF4-FFF2-40B4-BE49-F238E27FC236}">
              <a16:creationId xmlns:a16="http://schemas.microsoft.com/office/drawing/2014/main" id="{D66AEA21-9702-42C2-9FA7-86D983AC1B7F}"/>
            </a:ext>
          </a:extLst>
        </xdr:cNvPr>
        <xdr:cNvSpPr/>
      </xdr:nvSpPr>
      <xdr:spPr>
        <a:xfrm>
          <a:off x="386963" y="647112"/>
          <a:ext cx="1081087" cy="419034"/>
        </a:xfrm>
        <a:prstGeom prst="roundRect">
          <a:avLst>
            <a:gd name="adj" fmla="val 50000"/>
          </a:avLst>
        </a:prstGeom>
        <a:solidFill>
          <a:srgbClr val="0051BA"/>
        </a:solidFill>
        <a:ln>
          <a:solidFill>
            <a:srgbClr val="0051B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400" b="1">
              <a:solidFill>
                <a:schemeClr val="bg1"/>
              </a:solidFill>
            </a:rPr>
            <a:t>Product</a:t>
          </a:r>
        </a:p>
      </xdr:txBody>
    </xdr:sp>
    <xdr:clientData/>
  </xdr:twoCellAnchor>
  <xdr:twoCellAnchor editAs="oneCell">
    <xdr:from>
      <xdr:col>0</xdr:col>
      <xdr:colOff>220717</xdr:colOff>
      <xdr:row>12</xdr:row>
      <xdr:rowOff>154050</xdr:rowOff>
    </xdr:from>
    <xdr:to>
      <xdr:col>2</xdr:col>
      <xdr:colOff>462454</xdr:colOff>
      <xdr:row>21</xdr:row>
      <xdr:rowOff>51943</xdr:rowOff>
    </xdr:to>
    <mc:AlternateContent xmlns:mc="http://schemas.openxmlformats.org/markup-compatibility/2006" xmlns:a14="http://schemas.microsoft.com/office/drawing/2010/main">
      <mc:Choice Requires="a14">
        <xdr:graphicFrame macro="">
          <xdr:nvGraphicFramePr>
            <xdr:cNvPr id="44" name="Product 3">
              <a:extLst>
                <a:ext uri="{FF2B5EF4-FFF2-40B4-BE49-F238E27FC236}">
                  <a16:creationId xmlns:a16="http://schemas.microsoft.com/office/drawing/2014/main" id="{67C4B89F-D772-49CA-9ACC-71A57FC9C8F9}"/>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220717" y="2268600"/>
              <a:ext cx="1127562" cy="1483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599575</xdr:colOff>
      <xdr:row>6</xdr:row>
      <xdr:rowOff>36877</xdr:rowOff>
    </xdr:from>
    <xdr:to>
      <xdr:col>8</xdr:col>
      <xdr:colOff>264160</xdr:colOff>
      <xdr:row>13</xdr:row>
      <xdr:rowOff>25884</xdr:rowOff>
    </xdr:to>
    <xdr:sp macro="" textlink="">
      <xdr:nvSpPr>
        <xdr:cNvPr id="66" name="Rounded Rectangle 11">
          <a:extLst>
            <a:ext uri="{FF2B5EF4-FFF2-40B4-BE49-F238E27FC236}">
              <a16:creationId xmlns:a16="http://schemas.microsoft.com/office/drawing/2014/main" id="{A726889A-CE33-4E72-A850-C2D22666430C}"/>
            </a:ext>
          </a:extLst>
        </xdr:cNvPr>
        <xdr:cNvSpPr/>
      </xdr:nvSpPr>
      <xdr:spPr>
        <a:xfrm>
          <a:off x="1483495" y="1103677"/>
          <a:ext cx="3322185" cy="1233607"/>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604335</xdr:colOff>
      <xdr:row>13</xdr:row>
      <xdr:rowOff>138706</xdr:rowOff>
    </xdr:from>
    <xdr:to>
      <xdr:col>6</xdr:col>
      <xdr:colOff>267329</xdr:colOff>
      <xdr:row>21</xdr:row>
      <xdr:rowOff>141497</xdr:rowOff>
    </xdr:to>
    <xdr:sp macro="" textlink="">
      <xdr:nvSpPr>
        <xdr:cNvPr id="67" name="Rounded Rectangle 13">
          <a:extLst>
            <a:ext uri="{FF2B5EF4-FFF2-40B4-BE49-F238E27FC236}">
              <a16:creationId xmlns:a16="http://schemas.microsoft.com/office/drawing/2014/main" id="{D9772347-A27C-4687-9625-C98BFE94EBA0}"/>
            </a:ext>
          </a:extLst>
        </xdr:cNvPr>
        <xdr:cNvSpPr/>
      </xdr:nvSpPr>
      <xdr:spPr>
        <a:xfrm>
          <a:off x="1488255" y="2450106"/>
          <a:ext cx="2101394" cy="1425191"/>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383291</xdr:colOff>
      <xdr:row>13</xdr:row>
      <xdr:rowOff>136241</xdr:rowOff>
    </xdr:from>
    <xdr:to>
      <xdr:col>15</xdr:col>
      <xdr:colOff>36726</xdr:colOff>
      <xdr:row>21</xdr:row>
      <xdr:rowOff>152161</xdr:rowOff>
    </xdr:to>
    <xdr:sp macro="" textlink="">
      <xdr:nvSpPr>
        <xdr:cNvPr id="68" name="Rounded Rectangle 14">
          <a:extLst>
            <a:ext uri="{FF2B5EF4-FFF2-40B4-BE49-F238E27FC236}">
              <a16:creationId xmlns:a16="http://schemas.microsoft.com/office/drawing/2014/main" id="{62CE50FB-065F-4BAF-978F-C3753C1C6056}"/>
            </a:ext>
          </a:extLst>
        </xdr:cNvPr>
        <xdr:cNvSpPr/>
      </xdr:nvSpPr>
      <xdr:spPr>
        <a:xfrm>
          <a:off x="3705611" y="2447641"/>
          <a:ext cx="5139835" cy="1438320"/>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558800</xdr:colOff>
      <xdr:row>6</xdr:row>
      <xdr:rowOff>5080</xdr:rowOff>
    </xdr:from>
    <xdr:to>
      <xdr:col>5</xdr:col>
      <xdr:colOff>45453</xdr:colOff>
      <xdr:row>7</xdr:row>
      <xdr:rowOff>68997</xdr:rowOff>
    </xdr:to>
    <xdr:sp macro="" textlink="">
      <xdr:nvSpPr>
        <xdr:cNvPr id="69" name="TextBox 68">
          <a:extLst>
            <a:ext uri="{FF2B5EF4-FFF2-40B4-BE49-F238E27FC236}">
              <a16:creationId xmlns:a16="http://schemas.microsoft.com/office/drawing/2014/main" id="{131C8297-FED6-4478-8D8F-B7FE8B42CD12}"/>
            </a:ext>
          </a:extLst>
        </xdr:cNvPr>
        <xdr:cNvSpPr txBox="1"/>
      </xdr:nvSpPr>
      <xdr:spPr>
        <a:xfrm>
          <a:off x="1442720" y="1071880"/>
          <a:ext cx="1315453" cy="24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Product matrix</a:t>
          </a:r>
        </a:p>
      </xdr:txBody>
    </xdr:sp>
    <xdr:clientData/>
  </xdr:twoCellAnchor>
  <xdr:twoCellAnchor>
    <xdr:from>
      <xdr:col>5</xdr:col>
      <xdr:colOff>287717</xdr:colOff>
      <xdr:row>7</xdr:row>
      <xdr:rowOff>35242</xdr:rowOff>
    </xdr:from>
    <xdr:to>
      <xdr:col>6</xdr:col>
      <xdr:colOff>144842</xdr:colOff>
      <xdr:row>8</xdr:row>
      <xdr:rowOff>40005</xdr:rowOff>
    </xdr:to>
    <xdr:sp macro="" textlink="">
      <xdr:nvSpPr>
        <xdr:cNvPr id="70" name="TextBox 69">
          <a:extLst>
            <a:ext uri="{FF2B5EF4-FFF2-40B4-BE49-F238E27FC236}">
              <a16:creationId xmlns:a16="http://schemas.microsoft.com/office/drawing/2014/main" id="{676DA3D0-19F6-4275-BF3A-6D86047A8151}"/>
            </a:ext>
          </a:extLst>
        </xdr:cNvPr>
        <xdr:cNvSpPr txBox="1"/>
      </xdr:nvSpPr>
      <xdr:spPr>
        <a:xfrm>
          <a:off x="2999386"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Units sold</a:t>
          </a:r>
        </a:p>
      </xdr:txBody>
    </xdr:sp>
    <xdr:clientData/>
  </xdr:twoCellAnchor>
  <xdr:twoCellAnchor>
    <xdr:from>
      <xdr:col>6</xdr:col>
      <xdr:colOff>214208</xdr:colOff>
      <xdr:row>7</xdr:row>
      <xdr:rowOff>35242</xdr:rowOff>
    </xdr:from>
    <xdr:to>
      <xdr:col>7</xdr:col>
      <xdr:colOff>71333</xdr:colOff>
      <xdr:row>8</xdr:row>
      <xdr:rowOff>40005</xdr:rowOff>
    </xdr:to>
    <xdr:sp macro="" textlink="">
      <xdr:nvSpPr>
        <xdr:cNvPr id="71" name="TextBox 70">
          <a:extLst>
            <a:ext uri="{FF2B5EF4-FFF2-40B4-BE49-F238E27FC236}">
              <a16:creationId xmlns:a16="http://schemas.microsoft.com/office/drawing/2014/main" id="{60F35FF4-8F59-487E-B8C9-C4E8B6B36D46}"/>
            </a:ext>
          </a:extLst>
        </xdr:cNvPr>
        <xdr:cNvSpPr txBox="1"/>
      </xdr:nvSpPr>
      <xdr:spPr>
        <a:xfrm>
          <a:off x="3535477"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Profit</a:t>
          </a:r>
        </a:p>
      </xdr:txBody>
    </xdr:sp>
    <xdr:clientData/>
  </xdr:twoCellAnchor>
  <xdr:twoCellAnchor>
    <xdr:from>
      <xdr:col>7</xdr:col>
      <xdr:colOff>52282</xdr:colOff>
      <xdr:row>7</xdr:row>
      <xdr:rowOff>35242</xdr:rowOff>
    </xdr:from>
    <xdr:to>
      <xdr:col>7</xdr:col>
      <xdr:colOff>519007</xdr:colOff>
      <xdr:row>8</xdr:row>
      <xdr:rowOff>40005</xdr:rowOff>
    </xdr:to>
    <xdr:sp macro="" textlink="">
      <xdr:nvSpPr>
        <xdr:cNvPr id="72" name="TextBox 71">
          <a:extLst>
            <a:ext uri="{FF2B5EF4-FFF2-40B4-BE49-F238E27FC236}">
              <a16:creationId xmlns:a16="http://schemas.microsoft.com/office/drawing/2014/main" id="{C537BEC7-AB0D-4CFB-9EA5-4A698E17C0DC}"/>
            </a:ext>
          </a:extLst>
        </xdr:cNvPr>
        <xdr:cNvSpPr txBox="1"/>
      </xdr:nvSpPr>
      <xdr:spPr>
        <a:xfrm>
          <a:off x="3983151" y="1249187"/>
          <a:ext cx="466725" cy="1781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Margin</a:t>
          </a:r>
        </a:p>
      </xdr:txBody>
    </xdr:sp>
    <xdr:clientData/>
  </xdr:twoCellAnchor>
  <xdr:twoCellAnchor>
    <xdr:from>
      <xdr:col>7</xdr:col>
      <xdr:colOff>423758</xdr:colOff>
      <xdr:row>6</xdr:row>
      <xdr:rowOff>99536</xdr:rowOff>
    </xdr:from>
    <xdr:to>
      <xdr:col>8</xdr:col>
      <xdr:colOff>238125</xdr:colOff>
      <xdr:row>8</xdr:row>
      <xdr:rowOff>9047</xdr:rowOff>
    </xdr:to>
    <xdr:sp macro="" textlink="">
      <xdr:nvSpPr>
        <xdr:cNvPr id="73" name="TextBox 72">
          <a:extLst>
            <a:ext uri="{FF2B5EF4-FFF2-40B4-BE49-F238E27FC236}">
              <a16:creationId xmlns:a16="http://schemas.microsoft.com/office/drawing/2014/main" id="{36213120-E8C2-4F77-A9EB-A3B9D72AFECD}"/>
            </a:ext>
          </a:extLst>
        </xdr:cNvPr>
        <xdr:cNvSpPr txBox="1"/>
      </xdr:nvSpPr>
      <xdr:spPr>
        <a:xfrm>
          <a:off x="4357583" y="1156811"/>
          <a:ext cx="423967" cy="2619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800" b="1"/>
            <a:t>Avg</a:t>
          </a:r>
          <a:r>
            <a:rPr lang="en-US" sz="800" b="1" baseline="0"/>
            <a:t> profit per unit</a:t>
          </a:r>
          <a:endParaRPr lang="en-US" sz="800" b="1"/>
        </a:p>
      </xdr:txBody>
    </xdr:sp>
    <xdr:clientData/>
  </xdr:twoCellAnchor>
  <mc:AlternateContent xmlns:mc="http://schemas.openxmlformats.org/markup-compatibility/2006">
    <mc:Choice xmlns:a14="http://schemas.microsoft.com/office/drawing/2010/main" Requires="a14">
      <xdr:twoCellAnchor editAs="oneCell">
        <xdr:from>
          <xdr:col>3</xdr:col>
          <xdr:colOff>182776</xdr:colOff>
          <xdr:row>8</xdr:row>
          <xdr:rowOff>31434</xdr:rowOff>
        </xdr:from>
        <xdr:to>
          <xdr:col>8</xdr:col>
          <xdr:colOff>65165</xdr:colOff>
          <xdr:row>12</xdr:row>
          <xdr:rowOff>155893</xdr:rowOff>
        </xdr:to>
        <xdr:pic>
          <xdr:nvPicPr>
            <xdr:cNvPr id="74" name="Picture 73">
              <a:extLst>
                <a:ext uri="{FF2B5EF4-FFF2-40B4-BE49-F238E27FC236}">
                  <a16:creationId xmlns:a16="http://schemas.microsoft.com/office/drawing/2014/main" id="{F4CE1C23-E9CB-48DF-9814-615D3D2137E6}"/>
                </a:ext>
              </a:extLst>
            </xdr:cNvPr>
            <xdr:cNvPicPr>
              <a:picLocks noChangeAspect="1" noChangeArrowheads="1"/>
              <a:extLst>
                <a:ext uri="{84589F7E-364E-4C9E-8A38-B11213B215E9}">
                  <a14:cameraTool cellRange="Productmatrix!$G$12:$N$17" spid="_x0000_s8221"/>
                </a:ext>
              </a:extLst>
            </xdr:cNvPicPr>
          </xdr:nvPicPr>
          <xdr:blipFill>
            <a:blip xmlns:r="http://schemas.openxmlformats.org/officeDocument/2006/relationships" r:embed="rId8"/>
            <a:srcRect/>
            <a:stretch>
              <a:fillRect/>
            </a:stretch>
          </xdr:blipFill>
          <xdr:spPr bwMode="auto">
            <a:xfrm>
              <a:off x="1675245" y="1418800"/>
              <a:ext cx="2930389" cy="8181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68307</xdr:colOff>
      <xdr:row>14</xdr:row>
      <xdr:rowOff>65134</xdr:rowOff>
    </xdr:from>
    <xdr:to>
      <xdr:col>6</xdr:col>
      <xdr:colOff>102553</xdr:colOff>
      <xdr:row>20</xdr:row>
      <xdr:rowOff>166897</xdr:rowOff>
    </xdr:to>
    <xdr:graphicFrame macro="">
      <xdr:nvGraphicFramePr>
        <xdr:cNvPr id="75" name="Chart 74">
          <a:extLst>
            <a:ext uri="{FF2B5EF4-FFF2-40B4-BE49-F238E27FC236}">
              <a16:creationId xmlns:a16="http://schemas.microsoft.com/office/drawing/2014/main" id="{D8B06187-792B-4588-B50B-339BA0F0E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58535</xdr:colOff>
      <xdr:row>15</xdr:row>
      <xdr:rowOff>20403</xdr:rowOff>
    </xdr:from>
    <xdr:to>
      <xdr:col>3</xdr:col>
      <xdr:colOff>171646</xdr:colOff>
      <xdr:row>15</xdr:row>
      <xdr:rowOff>132638</xdr:rowOff>
    </xdr:to>
    <xdr:sp macro="" textlink="">
      <xdr:nvSpPr>
        <xdr:cNvPr id="76" name="Rectangle 75">
          <a:extLst>
            <a:ext uri="{FF2B5EF4-FFF2-40B4-BE49-F238E27FC236}">
              <a16:creationId xmlns:a16="http://schemas.microsoft.com/office/drawing/2014/main" id="{9803927D-2AD3-49F4-93C4-6CC6E4BF1D0F}"/>
            </a:ext>
          </a:extLst>
        </xdr:cNvPr>
        <xdr:cNvSpPr/>
      </xdr:nvSpPr>
      <xdr:spPr>
        <a:xfrm>
          <a:off x="1552055" y="2687403"/>
          <a:ext cx="113111" cy="112235"/>
        </a:xfrm>
        <a:prstGeom prst="rect">
          <a:avLst/>
        </a:prstGeom>
        <a:solidFill>
          <a:srgbClr val="0051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58535</xdr:colOff>
      <xdr:row>19</xdr:row>
      <xdr:rowOff>107953</xdr:rowOff>
    </xdr:from>
    <xdr:to>
      <xdr:col>3</xdr:col>
      <xdr:colOff>171646</xdr:colOff>
      <xdr:row>20</xdr:row>
      <xdr:rowOff>45091</xdr:rowOff>
    </xdr:to>
    <xdr:sp macro="" textlink="">
      <xdr:nvSpPr>
        <xdr:cNvPr id="77" name="Rectangle 76">
          <a:extLst>
            <a:ext uri="{FF2B5EF4-FFF2-40B4-BE49-F238E27FC236}">
              <a16:creationId xmlns:a16="http://schemas.microsoft.com/office/drawing/2014/main" id="{1CABD55F-6936-4B92-B24D-C1606A1F26CA}"/>
            </a:ext>
          </a:extLst>
        </xdr:cNvPr>
        <xdr:cNvSpPr/>
      </xdr:nvSpPr>
      <xdr:spPr>
        <a:xfrm>
          <a:off x="1552055" y="3486153"/>
          <a:ext cx="113111" cy="114938"/>
        </a:xfrm>
        <a:prstGeom prst="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225426</xdr:colOff>
      <xdr:row>15</xdr:row>
      <xdr:rowOff>2514</xdr:rowOff>
    </xdr:from>
    <xdr:to>
      <xdr:col>4</xdr:col>
      <xdr:colOff>106796</xdr:colOff>
      <xdr:row>15</xdr:row>
      <xdr:rowOff>143779</xdr:rowOff>
    </xdr:to>
    <xdr:sp macro="" textlink="">
      <xdr:nvSpPr>
        <xdr:cNvPr id="78" name="TextBox 77">
          <a:extLst>
            <a:ext uri="{FF2B5EF4-FFF2-40B4-BE49-F238E27FC236}">
              <a16:creationId xmlns:a16="http://schemas.microsoft.com/office/drawing/2014/main" id="{6DE5F064-57F9-4E18-80DA-A763F0B0624B}"/>
            </a:ext>
          </a:extLst>
        </xdr:cNvPr>
        <xdr:cNvSpPr txBox="1"/>
      </xdr:nvSpPr>
      <xdr:spPr>
        <a:xfrm>
          <a:off x="1718946" y="2669514"/>
          <a:ext cx="490970" cy="14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In-store</a:t>
          </a:r>
        </a:p>
      </xdr:txBody>
    </xdr:sp>
    <xdr:clientData/>
  </xdr:twoCellAnchor>
  <xdr:twoCellAnchor>
    <xdr:from>
      <xdr:col>3</xdr:col>
      <xdr:colOff>225426</xdr:colOff>
      <xdr:row>17</xdr:row>
      <xdr:rowOff>60880</xdr:rowOff>
    </xdr:from>
    <xdr:to>
      <xdr:col>4</xdr:col>
      <xdr:colOff>106796</xdr:colOff>
      <xdr:row>18</xdr:row>
      <xdr:rowOff>27047</xdr:rowOff>
    </xdr:to>
    <xdr:sp macro="" textlink="">
      <xdr:nvSpPr>
        <xdr:cNvPr id="79" name="TextBox 78">
          <a:extLst>
            <a:ext uri="{FF2B5EF4-FFF2-40B4-BE49-F238E27FC236}">
              <a16:creationId xmlns:a16="http://schemas.microsoft.com/office/drawing/2014/main" id="{725D20FE-1D20-46FE-8E67-33B30BD59E89}"/>
            </a:ext>
          </a:extLst>
        </xdr:cNvPr>
        <xdr:cNvSpPr txBox="1"/>
      </xdr:nvSpPr>
      <xdr:spPr>
        <a:xfrm>
          <a:off x="1718946" y="3083480"/>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Online</a:t>
          </a:r>
        </a:p>
      </xdr:txBody>
    </xdr:sp>
    <xdr:clientData/>
  </xdr:twoCellAnchor>
  <xdr:twoCellAnchor>
    <xdr:from>
      <xdr:col>3</xdr:col>
      <xdr:colOff>225426</xdr:colOff>
      <xdr:row>19</xdr:row>
      <xdr:rowOff>93305</xdr:rowOff>
    </xdr:from>
    <xdr:to>
      <xdr:col>4</xdr:col>
      <xdr:colOff>106796</xdr:colOff>
      <xdr:row>20</xdr:row>
      <xdr:rowOff>59473</xdr:rowOff>
    </xdr:to>
    <xdr:sp macro="" textlink="">
      <xdr:nvSpPr>
        <xdr:cNvPr id="80" name="TextBox 79">
          <a:extLst>
            <a:ext uri="{FF2B5EF4-FFF2-40B4-BE49-F238E27FC236}">
              <a16:creationId xmlns:a16="http://schemas.microsoft.com/office/drawing/2014/main" id="{BF5FB579-9DD9-40A2-A93B-C165FC49BD09}"/>
            </a:ext>
          </a:extLst>
        </xdr:cNvPr>
        <xdr:cNvSpPr txBox="1"/>
      </xdr:nvSpPr>
      <xdr:spPr>
        <a:xfrm>
          <a:off x="1718946" y="3471505"/>
          <a:ext cx="490970" cy="143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900" b="1">
              <a:solidFill>
                <a:sysClr val="windowText" lastClr="000000"/>
              </a:solidFill>
            </a:rPr>
            <a:t>Outlet</a:t>
          </a:r>
        </a:p>
      </xdr:txBody>
    </xdr:sp>
    <xdr:clientData/>
  </xdr:twoCellAnchor>
  <xdr:twoCellAnchor>
    <xdr:from>
      <xdr:col>3</xdr:col>
      <xdr:colOff>225425</xdr:colOff>
      <xdr:row>15</xdr:row>
      <xdr:rowOff>103027</xdr:rowOff>
    </xdr:from>
    <xdr:to>
      <xdr:col>4</xdr:col>
      <xdr:colOff>106795</xdr:colOff>
      <xdr:row>16</xdr:row>
      <xdr:rowOff>69194</xdr:rowOff>
    </xdr:to>
    <xdr:sp macro="" textlink="pivot!O11">
      <xdr:nvSpPr>
        <xdr:cNvPr id="81" name="TextBox 80">
          <a:extLst>
            <a:ext uri="{FF2B5EF4-FFF2-40B4-BE49-F238E27FC236}">
              <a16:creationId xmlns:a16="http://schemas.microsoft.com/office/drawing/2014/main" id="{3A183CA4-9808-41E4-BAAC-51C24773128A}"/>
            </a:ext>
          </a:extLst>
        </xdr:cNvPr>
        <xdr:cNvSpPr txBox="1"/>
      </xdr:nvSpPr>
      <xdr:spPr>
        <a:xfrm>
          <a:off x="1718945" y="2770027"/>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B9792FDE-01E6-4980-8273-39D45543A89B}" type="TxLink">
            <a:rPr lang="en-US" sz="800" b="0" i="0" u="none" strike="noStrike">
              <a:solidFill>
                <a:srgbClr val="000000"/>
              </a:solidFill>
              <a:latin typeface="Calibri"/>
              <a:ea typeface="Calibri"/>
              <a:cs typeface="Calibri"/>
            </a:rPr>
            <a:pPr algn="l"/>
            <a:t>$357m</a:t>
          </a:fld>
          <a:endParaRPr lang="en-US" sz="800" b="0">
            <a:solidFill>
              <a:sysClr val="windowText" lastClr="000000"/>
            </a:solidFill>
          </a:endParaRPr>
        </a:p>
      </xdr:txBody>
    </xdr:sp>
    <xdr:clientData/>
  </xdr:twoCellAnchor>
  <xdr:twoCellAnchor>
    <xdr:from>
      <xdr:col>3</xdr:col>
      <xdr:colOff>225425</xdr:colOff>
      <xdr:row>17</xdr:row>
      <xdr:rowOff>164095</xdr:rowOff>
    </xdr:from>
    <xdr:to>
      <xdr:col>4</xdr:col>
      <xdr:colOff>106795</xdr:colOff>
      <xdr:row>18</xdr:row>
      <xdr:rowOff>127560</xdr:rowOff>
    </xdr:to>
    <xdr:sp macro="" textlink="pivot!O12">
      <xdr:nvSpPr>
        <xdr:cNvPr id="82" name="TextBox 81">
          <a:extLst>
            <a:ext uri="{FF2B5EF4-FFF2-40B4-BE49-F238E27FC236}">
              <a16:creationId xmlns:a16="http://schemas.microsoft.com/office/drawing/2014/main" id="{08E5D2E8-8D8B-4D53-BF50-1F281FF88BB8}"/>
            </a:ext>
          </a:extLst>
        </xdr:cNvPr>
        <xdr:cNvSpPr txBox="1"/>
      </xdr:nvSpPr>
      <xdr:spPr>
        <a:xfrm>
          <a:off x="1718945" y="3186695"/>
          <a:ext cx="490970" cy="14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CA1FC7AB-B810-486C-936C-3EE58A137181}" type="TxLink">
            <a:rPr lang="en-US" sz="800" b="0" i="0" u="none" strike="noStrike">
              <a:solidFill>
                <a:srgbClr val="000000"/>
              </a:solidFill>
              <a:latin typeface="Calibri"/>
              <a:ea typeface="Calibri"/>
              <a:cs typeface="Calibri"/>
            </a:rPr>
            <a:pPr algn="l"/>
            <a:t>$248m</a:t>
          </a:fld>
          <a:endParaRPr lang="en-US" sz="800" b="0">
            <a:solidFill>
              <a:sysClr val="windowText" lastClr="000000"/>
            </a:solidFill>
          </a:endParaRPr>
        </a:p>
      </xdr:txBody>
    </xdr:sp>
    <xdr:clientData/>
  </xdr:twoCellAnchor>
  <xdr:twoCellAnchor>
    <xdr:from>
      <xdr:col>3</xdr:col>
      <xdr:colOff>225425</xdr:colOff>
      <xdr:row>20</xdr:row>
      <xdr:rowOff>18721</xdr:rowOff>
    </xdr:from>
    <xdr:to>
      <xdr:col>4</xdr:col>
      <xdr:colOff>106795</xdr:colOff>
      <xdr:row>20</xdr:row>
      <xdr:rowOff>162688</xdr:rowOff>
    </xdr:to>
    <xdr:sp macro="" textlink="pivot!O13">
      <xdr:nvSpPr>
        <xdr:cNvPr id="83" name="TextBox 82">
          <a:extLst>
            <a:ext uri="{FF2B5EF4-FFF2-40B4-BE49-F238E27FC236}">
              <a16:creationId xmlns:a16="http://schemas.microsoft.com/office/drawing/2014/main" id="{756004E0-9297-49A5-B00C-8397AFC8BF55}"/>
            </a:ext>
          </a:extLst>
        </xdr:cNvPr>
        <xdr:cNvSpPr txBox="1"/>
      </xdr:nvSpPr>
      <xdr:spPr>
        <a:xfrm>
          <a:off x="1718945" y="3574721"/>
          <a:ext cx="490970" cy="14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fld id="{57C58DBB-2EB8-4D92-AB33-227DD37BC005}" type="TxLink">
            <a:rPr lang="en-US" sz="800" b="0" i="0" u="none" strike="noStrike">
              <a:solidFill>
                <a:srgbClr val="000000"/>
              </a:solidFill>
              <a:latin typeface="Calibri"/>
              <a:ea typeface="Calibri"/>
              <a:cs typeface="Calibri"/>
            </a:rPr>
            <a:pPr algn="l"/>
            <a:t>$296m</a:t>
          </a:fld>
          <a:endParaRPr lang="en-US" sz="800" b="0">
            <a:solidFill>
              <a:sysClr val="windowText" lastClr="000000"/>
            </a:solidFill>
          </a:endParaRPr>
        </a:p>
      </xdr:txBody>
    </xdr:sp>
    <xdr:clientData/>
  </xdr:twoCellAnchor>
  <xdr:twoCellAnchor>
    <xdr:from>
      <xdr:col>6</xdr:col>
      <xdr:colOff>357760</xdr:colOff>
      <xdr:row>14</xdr:row>
      <xdr:rowOff>13086</xdr:rowOff>
    </xdr:from>
    <xdr:to>
      <xdr:col>15</xdr:col>
      <xdr:colOff>129493</xdr:colOff>
      <xdr:row>22</xdr:row>
      <xdr:rowOff>32965</xdr:rowOff>
    </xdr:to>
    <xdr:graphicFrame macro="">
      <xdr:nvGraphicFramePr>
        <xdr:cNvPr id="84" name="Chart 83">
          <a:extLst>
            <a:ext uri="{FF2B5EF4-FFF2-40B4-BE49-F238E27FC236}">
              <a16:creationId xmlns:a16="http://schemas.microsoft.com/office/drawing/2014/main" id="{9F885D7F-6A8C-4EE8-A4A3-ADAC88991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563355</xdr:colOff>
      <xdr:row>13</xdr:row>
      <xdr:rowOff>114825</xdr:rowOff>
    </xdr:from>
    <xdr:to>
      <xdr:col>5</xdr:col>
      <xdr:colOff>50008</xdr:colOff>
      <xdr:row>15</xdr:row>
      <xdr:rowOff>6463</xdr:rowOff>
    </xdr:to>
    <xdr:sp macro="" textlink="">
      <xdr:nvSpPr>
        <xdr:cNvPr id="85" name="TextBox 84">
          <a:extLst>
            <a:ext uri="{FF2B5EF4-FFF2-40B4-BE49-F238E27FC236}">
              <a16:creationId xmlns:a16="http://schemas.microsoft.com/office/drawing/2014/main" id="{0AF1F7E2-647F-4D2C-8DA0-25623DE61E66}"/>
            </a:ext>
          </a:extLst>
        </xdr:cNvPr>
        <xdr:cNvSpPr txBox="1"/>
      </xdr:nvSpPr>
      <xdr:spPr>
        <a:xfrm>
          <a:off x="1447275" y="2426225"/>
          <a:ext cx="1315453" cy="247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Method</a:t>
          </a:r>
          <a:r>
            <a:rPr lang="en-US" sz="900" b="1" baseline="0">
              <a:solidFill>
                <a:sysClr val="windowText" lastClr="000000"/>
              </a:solidFill>
            </a:rPr>
            <a:t> revenue</a:t>
          </a:r>
          <a:endParaRPr lang="en-US" sz="900" b="1">
            <a:solidFill>
              <a:sysClr val="windowText" lastClr="000000"/>
            </a:solidFill>
          </a:endParaRPr>
        </a:p>
      </xdr:txBody>
    </xdr:sp>
    <xdr:clientData/>
  </xdr:twoCellAnchor>
  <xdr:twoCellAnchor>
    <xdr:from>
      <xdr:col>7</xdr:col>
      <xdr:colOff>152538</xdr:colOff>
      <xdr:row>13</xdr:row>
      <xdr:rowOff>114825</xdr:rowOff>
    </xdr:from>
    <xdr:to>
      <xdr:col>9</xdr:col>
      <xdr:colOff>361406</xdr:colOff>
      <xdr:row>15</xdr:row>
      <xdr:rowOff>6463</xdr:rowOff>
    </xdr:to>
    <xdr:sp macro="" textlink="">
      <xdr:nvSpPr>
        <xdr:cNvPr id="86" name="TextBox 85">
          <a:extLst>
            <a:ext uri="{FF2B5EF4-FFF2-40B4-BE49-F238E27FC236}">
              <a16:creationId xmlns:a16="http://schemas.microsoft.com/office/drawing/2014/main" id="{C2879774-C1C6-403F-AB8A-3746624C13F5}"/>
            </a:ext>
          </a:extLst>
        </xdr:cNvPr>
        <xdr:cNvSpPr txBox="1"/>
      </xdr:nvSpPr>
      <xdr:spPr>
        <a:xfrm>
          <a:off x="4084458" y="2426225"/>
          <a:ext cx="1428068" cy="247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ysClr val="windowText" lastClr="000000"/>
              </a:solidFill>
            </a:rPr>
            <a:t>Method</a:t>
          </a:r>
          <a:r>
            <a:rPr lang="en-US" sz="900" b="1" baseline="0">
              <a:solidFill>
                <a:sysClr val="windowText" lastClr="000000"/>
              </a:solidFill>
            </a:rPr>
            <a:t> revenue % trend</a:t>
          </a:r>
          <a:endParaRPr lang="en-US" sz="900" b="1">
            <a:solidFill>
              <a:sysClr val="windowText" lastClr="000000"/>
            </a:solidFill>
          </a:endParaRPr>
        </a:p>
      </xdr:txBody>
    </xdr:sp>
    <xdr:clientData/>
  </xdr:twoCellAnchor>
  <xdr:twoCellAnchor>
    <xdr:from>
      <xdr:col>3</xdr:col>
      <xdr:colOff>191774</xdr:colOff>
      <xdr:row>7</xdr:row>
      <xdr:rowOff>19392</xdr:rowOff>
    </xdr:from>
    <xdr:to>
      <xdr:col>4</xdr:col>
      <xdr:colOff>335272</xdr:colOff>
      <xdr:row>8</xdr:row>
      <xdr:rowOff>61428</xdr:rowOff>
    </xdr:to>
    <xdr:sp macro="" textlink="Productmatrix!A3">
      <xdr:nvSpPr>
        <xdr:cNvPr id="87" name="TextBox 86">
          <a:extLst>
            <a:ext uri="{FF2B5EF4-FFF2-40B4-BE49-F238E27FC236}">
              <a16:creationId xmlns:a16="http://schemas.microsoft.com/office/drawing/2014/main" id="{8F042297-F070-4D68-82A6-94F664F813F1}"/>
            </a:ext>
          </a:extLst>
        </xdr:cNvPr>
        <xdr:cNvSpPr txBox="1"/>
      </xdr:nvSpPr>
      <xdr:spPr>
        <a:xfrm>
          <a:off x="1684243" y="1233337"/>
          <a:ext cx="753098" cy="215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fld id="{DDF471FC-F7E7-4BBA-82B0-9103CB22B9E3}" type="TxLink">
            <a:rPr lang="en-US" sz="800" b="1" i="0" u="none" strike="noStrike">
              <a:solidFill>
                <a:srgbClr val="000000"/>
              </a:solidFill>
              <a:latin typeface="Calibri"/>
              <a:ea typeface="Calibri"/>
              <a:cs typeface="Calibri"/>
            </a:rPr>
            <a:pPr/>
            <a:t>Products</a:t>
          </a:fld>
          <a:endParaRPr lang="en-US" sz="100" b="1"/>
        </a:p>
      </xdr:txBody>
    </xdr:sp>
    <xdr:clientData/>
  </xdr:twoCellAnchor>
  <xdr:twoCellAnchor>
    <xdr:from>
      <xdr:col>3</xdr:col>
      <xdr:colOff>56726</xdr:colOff>
      <xdr:row>17</xdr:row>
      <xdr:rowOff>74640</xdr:rowOff>
    </xdr:from>
    <xdr:to>
      <xdr:col>3</xdr:col>
      <xdr:colOff>169837</xdr:colOff>
      <xdr:row>18</xdr:row>
      <xdr:rowOff>11777</xdr:rowOff>
    </xdr:to>
    <xdr:sp macro="" textlink="">
      <xdr:nvSpPr>
        <xdr:cNvPr id="88" name="Rectangle 87">
          <a:extLst>
            <a:ext uri="{FF2B5EF4-FFF2-40B4-BE49-F238E27FC236}">
              <a16:creationId xmlns:a16="http://schemas.microsoft.com/office/drawing/2014/main" id="{F3BADE56-8158-487F-9124-8CCA2F11ECBB}"/>
            </a:ext>
          </a:extLst>
        </xdr:cNvPr>
        <xdr:cNvSpPr/>
      </xdr:nvSpPr>
      <xdr:spPr>
        <a:xfrm>
          <a:off x="1550246" y="3097240"/>
          <a:ext cx="113111" cy="114937"/>
        </a:xfrm>
        <a:prstGeom prst="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8</xdr:col>
      <xdr:colOff>370312</xdr:colOff>
      <xdr:row>6</xdr:row>
      <xdr:rowOff>30250</xdr:rowOff>
    </xdr:from>
    <xdr:to>
      <xdr:col>15</xdr:col>
      <xdr:colOff>26504</xdr:colOff>
      <xdr:row>13</xdr:row>
      <xdr:rowOff>19257</xdr:rowOff>
    </xdr:to>
    <xdr:sp macro="" textlink="">
      <xdr:nvSpPr>
        <xdr:cNvPr id="91" name="Rounded Rectangle 11">
          <a:extLst>
            <a:ext uri="{FF2B5EF4-FFF2-40B4-BE49-F238E27FC236}">
              <a16:creationId xmlns:a16="http://schemas.microsoft.com/office/drawing/2014/main" id="{371389E4-6362-4703-9D0F-ACB0F482AD80}"/>
            </a:ext>
          </a:extLst>
        </xdr:cNvPr>
        <xdr:cNvSpPr/>
      </xdr:nvSpPr>
      <xdr:spPr>
        <a:xfrm>
          <a:off x="4909182" y="1063920"/>
          <a:ext cx="3923392" cy="1194954"/>
        </a:xfrm>
        <a:prstGeom prst="roundRect">
          <a:avLst>
            <a:gd name="adj" fmla="val 1014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373117</xdr:colOff>
      <xdr:row>5</xdr:row>
      <xdr:rowOff>136636</xdr:rowOff>
    </xdr:from>
    <xdr:to>
      <xdr:col>15</xdr:col>
      <xdr:colOff>131379</xdr:colOff>
      <xdr:row>13</xdr:row>
      <xdr:rowOff>63063</xdr:rowOff>
    </xdr:to>
    <xdr:graphicFrame macro="">
      <xdr:nvGraphicFramePr>
        <xdr:cNvPr id="94" name="Chart 93">
          <a:extLst>
            <a:ext uri="{FF2B5EF4-FFF2-40B4-BE49-F238E27FC236}">
              <a16:creationId xmlns:a16="http://schemas.microsoft.com/office/drawing/2014/main" id="{C0570430-D449-4A72-BC1E-CC8FE16D1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79755</xdr:colOff>
      <xdr:row>8</xdr:row>
      <xdr:rowOff>72723</xdr:rowOff>
    </xdr:from>
    <xdr:to>
      <xdr:col>3</xdr:col>
      <xdr:colOff>154610</xdr:colOff>
      <xdr:row>8</xdr:row>
      <xdr:rowOff>147919</xdr:rowOff>
    </xdr:to>
    <xdr:sp macro="" textlink="">
      <xdr:nvSpPr>
        <xdr:cNvPr id="95" name="Rectangle 94">
          <a:extLst>
            <a:ext uri="{FF2B5EF4-FFF2-40B4-BE49-F238E27FC236}">
              <a16:creationId xmlns:a16="http://schemas.microsoft.com/office/drawing/2014/main" id="{43772316-E197-462A-9A35-D0A2F856F85C}"/>
            </a:ext>
          </a:extLst>
        </xdr:cNvPr>
        <xdr:cNvSpPr/>
      </xdr:nvSpPr>
      <xdr:spPr>
        <a:xfrm>
          <a:off x="1572379" y="1471217"/>
          <a:ext cx="74855" cy="75196"/>
        </a:xfrm>
        <a:prstGeom prst="rect">
          <a:avLst/>
        </a:prstGeom>
        <a:solidFill>
          <a:srgbClr val="0051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9</xdr:row>
      <xdr:rowOff>32830</xdr:rowOff>
    </xdr:from>
    <xdr:to>
      <xdr:col>3</xdr:col>
      <xdr:colOff>154610</xdr:colOff>
      <xdr:row>9</xdr:row>
      <xdr:rowOff>108026</xdr:rowOff>
    </xdr:to>
    <xdr:sp macro="" textlink="">
      <xdr:nvSpPr>
        <xdr:cNvPr id="96" name="Rectangle 95">
          <a:extLst>
            <a:ext uri="{FF2B5EF4-FFF2-40B4-BE49-F238E27FC236}">
              <a16:creationId xmlns:a16="http://schemas.microsoft.com/office/drawing/2014/main" id="{754591D3-57DB-49CD-A123-8CE205036201}"/>
            </a:ext>
          </a:extLst>
        </xdr:cNvPr>
        <xdr:cNvSpPr/>
      </xdr:nvSpPr>
      <xdr:spPr>
        <a:xfrm>
          <a:off x="1572379" y="1606136"/>
          <a:ext cx="74855" cy="75196"/>
        </a:xfrm>
        <a:prstGeom prst="rect">
          <a:avLst/>
        </a:prstGeom>
        <a:solidFill>
          <a:srgbClr val="157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9</xdr:row>
      <xdr:rowOff>167749</xdr:rowOff>
    </xdr:from>
    <xdr:to>
      <xdr:col>3</xdr:col>
      <xdr:colOff>154610</xdr:colOff>
      <xdr:row>10</xdr:row>
      <xdr:rowOff>68133</xdr:rowOff>
    </xdr:to>
    <xdr:sp macro="" textlink="">
      <xdr:nvSpPr>
        <xdr:cNvPr id="97" name="Rectangle 96">
          <a:extLst>
            <a:ext uri="{FF2B5EF4-FFF2-40B4-BE49-F238E27FC236}">
              <a16:creationId xmlns:a16="http://schemas.microsoft.com/office/drawing/2014/main" id="{0D2BD709-1655-40D6-8627-C45D50A0DD37}"/>
            </a:ext>
          </a:extLst>
        </xdr:cNvPr>
        <xdr:cNvSpPr/>
      </xdr:nvSpPr>
      <xdr:spPr>
        <a:xfrm>
          <a:off x="1572379" y="1741055"/>
          <a:ext cx="74855" cy="75196"/>
        </a:xfrm>
        <a:prstGeom prst="rect">
          <a:avLst/>
        </a:prstGeom>
        <a:solidFill>
          <a:srgbClr val="69A9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10</xdr:row>
      <xdr:rowOff>127856</xdr:rowOff>
    </xdr:from>
    <xdr:to>
      <xdr:col>3</xdr:col>
      <xdr:colOff>154610</xdr:colOff>
      <xdr:row>11</xdr:row>
      <xdr:rowOff>28241</xdr:rowOff>
    </xdr:to>
    <xdr:sp macro="" textlink="">
      <xdr:nvSpPr>
        <xdr:cNvPr id="98" name="Rectangle 97">
          <a:extLst>
            <a:ext uri="{FF2B5EF4-FFF2-40B4-BE49-F238E27FC236}">
              <a16:creationId xmlns:a16="http://schemas.microsoft.com/office/drawing/2014/main" id="{C5BC20B2-3474-4B58-8403-8A481418C93C}"/>
            </a:ext>
          </a:extLst>
        </xdr:cNvPr>
        <xdr:cNvSpPr/>
      </xdr:nvSpPr>
      <xdr:spPr>
        <a:xfrm>
          <a:off x="1575180" y="1889981"/>
          <a:ext cx="74855" cy="76598"/>
        </a:xfrm>
        <a:prstGeom prst="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11</xdr:row>
      <xdr:rowOff>87964</xdr:rowOff>
    </xdr:from>
    <xdr:to>
      <xdr:col>3</xdr:col>
      <xdr:colOff>154610</xdr:colOff>
      <xdr:row>11</xdr:row>
      <xdr:rowOff>163160</xdr:rowOff>
    </xdr:to>
    <xdr:sp macro="" textlink="">
      <xdr:nvSpPr>
        <xdr:cNvPr id="99" name="Rectangle 98">
          <a:extLst>
            <a:ext uri="{FF2B5EF4-FFF2-40B4-BE49-F238E27FC236}">
              <a16:creationId xmlns:a16="http://schemas.microsoft.com/office/drawing/2014/main" id="{B92F2591-2422-4262-A1A0-B9BA513040C1}"/>
            </a:ext>
          </a:extLst>
        </xdr:cNvPr>
        <xdr:cNvSpPr/>
      </xdr:nvSpPr>
      <xdr:spPr>
        <a:xfrm>
          <a:off x="1572379" y="2010893"/>
          <a:ext cx="74855" cy="75196"/>
        </a:xfrm>
        <a:prstGeom prst="rect">
          <a:avLst/>
        </a:prstGeom>
        <a:solidFill>
          <a:srgbClr val="FF4B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3</xdr:col>
      <xdr:colOff>79755</xdr:colOff>
      <xdr:row>12</xdr:row>
      <xdr:rowOff>48072</xdr:rowOff>
    </xdr:from>
    <xdr:to>
      <xdr:col>3</xdr:col>
      <xdr:colOff>154610</xdr:colOff>
      <xdr:row>12</xdr:row>
      <xdr:rowOff>123268</xdr:rowOff>
    </xdr:to>
    <xdr:sp macro="" textlink="">
      <xdr:nvSpPr>
        <xdr:cNvPr id="100" name="Rectangle 99">
          <a:extLst>
            <a:ext uri="{FF2B5EF4-FFF2-40B4-BE49-F238E27FC236}">
              <a16:creationId xmlns:a16="http://schemas.microsoft.com/office/drawing/2014/main" id="{C468DFC6-CCE7-4FBD-B97A-602B5561ECB1}"/>
            </a:ext>
          </a:extLst>
        </xdr:cNvPr>
        <xdr:cNvSpPr/>
      </xdr:nvSpPr>
      <xdr:spPr>
        <a:xfrm>
          <a:off x="1572379" y="2145813"/>
          <a:ext cx="74855" cy="75196"/>
        </a:xfrm>
        <a:prstGeom prst="rect">
          <a:avLst/>
        </a:prstGeom>
        <a:solidFill>
          <a:srgbClr val="FF9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1</xdr:col>
      <xdr:colOff>56268</xdr:colOff>
      <xdr:row>20</xdr:row>
      <xdr:rowOff>143022</xdr:rowOff>
    </xdr:from>
    <xdr:to>
      <xdr:col>2</xdr:col>
      <xdr:colOff>396540</xdr:colOff>
      <xdr:row>21</xdr:row>
      <xdr:rowOff>107246</xdr:rowOff>
    </xdr:to>
    <xdr:grpSp>
      <xdr:nvGrpSpPr>
        <xdr:cNvPr id="7" name="Group 6">
          <a:hlinkClick xmlns:r="http://schemas.openxmlformats.org/officeDocument/2006/relationships" r:id="rId12"/>
          <a:extLst>
            <a:ext uri="{FF2B5EF4-FFF2-40B4-BE49-F238E27FC236}">
              <a16:creationId xmlns:a16="http://schemas.microsoft.com/office/drawing/2014/main" id="{F68EA97A-0094-4FF2-94DF-188E95B8D837}"/>
            </a:ext>
          </a:extLst>
        </xdr:cNvPr>
        <xdr:cNvGrpSpPr/>
      </xdr:nvGrpSpPr>
      <xdr:grpSpPr>
        <a:xfrm>
          <a:off x="327938" y="3588587"/>
          <a:ext cx="949872" cy="136502"/>
          <a:chOff x="342480" y="3685032"/>
          <a:chExt cx="940728" cy="140208"/>
        </a:xfrm>
      </xdr:grpSpPr>
      <xdr:sp macro="" textlink="">
        <xdr:nvSpPr>
          <xdr:cNvPr id="8" name="TextBox 7">
            <a:extLst>
              <a:ext uri="{FF2B5EF4-FFF2-40B4-BE49-F238E27FC236}">
                <a16:creationId xmlns:a16="http://schemas.microsoft.com/office/drawing/2014/main" id="{883E378E-07BE-1C73-2AC4-DE4D2A409CFE}"/>
              </a:ext>
            </a:extLst>
          </xdr:cNvPr>
          <xdr:cNvSpPr txBox="1"/>
        </xdr:nvSpPr>
        <xdr:spPr>
          <a:xfrm>
            <a:off x="342480" y="3689555"/>
            <a:ext cx="940728" cy="130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sz="800">
                <a:ln>
                  <a:noFill/>
                </a:ln>
              </a:rPr>
              <a:t>By        voanhduy1710</a:t>
            </a:r>
          </a:p>
        </xdr:txBody>
      </xdr:sp>
      <xdr:pic>
        <xdr:nvPicPr>
          <xdr:cNvPr id="9" name="Picture 8">
            <a:extLst>
              <a:ext uri="{FF2B5EF4-FFF2-40B4-BE49-F238E27FC236}">
                <a16:creationId xmlns:a16="http://schemas.microsoft.com/office/drawing/2014/main" id="{F43996F1-7221-DBEE-4BA7-2A56A496272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66344" y="3685032"/>
            <a:ext cx="139027" cy="140208"/>
          </a:xfrm>
          <a:prstGeom prst="rect">
            <a:avLst/>
          </a:prstGeom>
          <a:noFill/>
          <a:ln>
            <a:noFill/>
          </a:ln>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77214</xdr:colOff>
      <xdr:row>0</xdr:row>
      <xdr:rowOff>34632</xdr:rowOff>
    </xdr:from>
    <xdr:to>
      <xdr:col>15</xdr:col>
      <xdr:colOff>156834</xdr:colOff>
      <xdr:row>22</xdr:row>
      <xdr:rowOff>45720</xdr:rowOff>
    </xdr:to>
    <xdr:sp macro="" textlink="">
      <xdr:nvSpPr>
        <xdr:cNvPr id="2" name="Rounded Rectangle 1">
          <a:extLst>
            <a:ext uri="{FF2B5EF4-FFF2-40B4-BE49-F238E27FC236}">
              <a16:creationId xmlns:a16="http://schemas.microsoft.com/office/drawing/2014/main" id="{F5970F82-3DA7-497E-817C-FEE2495EF59D}"/>
            </a:ext>
          </a:extLst>
        </xdr:cNvPr>
        <xdr:cNvSpPr/>
      </xdr:nvSpPr>
      <xdr:spPr>
        <a:xfrm>
          <a:off x="77214" y="34632"/>
          <a:ext cx="8888340" cy="3866808"/>
        </a:xfrm>
        <a:prstGeom prst="roundRect">
          <a:avLst>
            <a:gd name="adj" fmla="val 414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3</xdr:col>
      <xdr:colOff>477079</xdr:colOff>
      <xdr:row>2</xdr:row>
      <xdr:rowOff>139148</xdr:rowOff>
    </xdr:from>
    <xdr:ext cx="3445174" cy="655949"/>
    <xdr:sp macro="" textlink="">
      <xdr:nvSpPr>
        <xdr:cNvPr id="61" name="TextBox 60">
          <a:extLst>
            <a:ext uri="{FF2B5EF4-FFF2-40B4-BE49-F238E27FC236}">
              <a16:creationId xmlns:a16="http://schemas.microsoft.com/office/drawing/2014/main" id="{83631B32-8E0E-4AF9-AB07-885479B2709C}"/>
            </a:ext>
          </a:extLst>
        </xdr:cNvPr>
        <xdr:cNvSpPr txBox="1"/>
      </xdr:nvSpPr>
      <xdr:spPr>
        <a:xfrm>
          <a:off x="1972504" y="491573"/>
          <a:ext cx="3445174"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0051BA"/>
              </a:solidFill>
            </a:rPr>
            <a:t>Key Findings </a:t>
          </a:r>
          <a:r>
            <a:rPr lang="en-US" sz="1800" b="1" baseline="0">
              <a:solidFill>
                <a:srgbClr val="0051BA"/>
              </a:solidFill>
            </a:rPr>
            <a:t>&amp; Recommendations</a:t>
          </a:r>
          <a:br>
            <a:rPr lang="en-US" sz="1800" b="1">
              <a:solidFill>
                <a:srgbClr val="0051BA"/>
              </a:solidFill>
            </a:rPr>
          </a:br>
          <a:endParaRPr lang="en-US" sz="1800" b="1">
            <a:solidFill>
              <a:srgbClr val="0051BA"/>
            </a:solidFill>
          </a:endParaRPr>
        </a:p>
      </xdr:txBody>
    </xdr:sp>
    <xdr:clientData/>
  </xdr:oneCellAnchor>
  <xdr:twoCellAnchor editAs="oneCell">
    <xdr:from>
      <xdr:col>3</xdr:col>
      <xdr:colOff>507023</xdr:colOff>
      <xdr:row>4</xdr:row>
      <xdr:rowOff>142142</xdr:rowOff>
    </xdr:from>
    <xdr:to>
      <xdr:col>11</xdr:col>
      <xdr:colOff>335573</xdr:colOff>
      <xdr:row>16</xdr:row>
      <xdr:rowOff>21362</xdr:rowOff>
    </xdr:to>
    <xdr:pic>
      <xdr:nvPicPr>
        <xdr:cNvPr id="65" name="Picture 64">
          <a:extLst>
            <a:ext uri="{FF2B5EF4-FFF2-40B4-BE49-F238E27FC236}">
              <a16:creationId xmlns:a16="http://schemas.microsoft.com/office/drawing/2014/main" id="{DBD1D03C-DFD1-C593-41B4-BFBF4177EED4}"/>
            </a:ext>
          </a:extLst>
        </xdr:cNvPr>
        <xdr:cNvPicPr>
          <a:picLocks noChangeAspect="1"/>
        </xdr:cNvPicPr>
      </xdr:nvPicPr>
      <xdr:blipFill>
        <a:blip xmlns:r="http://schemas.openxmlformats.org/officeDocument/2006/relationships" r:embed="rId1"/>
        <a:stretch>
          <a:fillRect/>
        </a:stretch>
      </xdr:blipFill>
      <xdr:spPr>
        <a:xfrm>
          <a:off x="2002448" y="846992"/>
          <a:ext cx="4705350" cy="19937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o Duy" refreshedDate="45761.692251736109" createdVersion="6" refreshedVersion="6" minRefreshableVersion="3" recordCount="9648" xr:uid="{00000000-000A-0000-FFFF-FFFF00000000}">
  <cacheSource type="worksheet">
    <worksheetSource name="ad"/>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TotalCost" numFmtId="0" formula="'Total Sales'-'Operating Profit'" databaseField="0"/>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 name="Profit margins" numFmtId="0" formula="'Operating Profit'/'Total Sales'" databaseField="0"/>
    <cacheField name="Avg profit" numFmtId="0" formula="'Operating Profit'/'Units Sold'" databaseField="0"/>
  </cacheFields>
  <extLst>
    <ext xmlns:x14="http://schemas.microsoft.com/office/spreadsheetml/2009/9/main" uri="{725AE2AE-9491-48be-B2B4-4EB974FC3084}">
      <x14:pivotCacheDefinition pivotCacheId="4509476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U3:V54" firstHeaderRow="1" firstDataRow="1" firstDataCol="1"/>
  <pivotFields count="18">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Revenue" fld="9" baseField="0" baseItem="0" numFmtId="168"/>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line profit"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8">
  <location ref="F3:H30"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x="0"/>
        <item x="1"/>
        <item x="2"/>
        <item h="1" x="3"/>
        <item h="1"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Revenue" fld="9" baseField="15" baseItem="1" numFmtId="168"/>
    <dataField name="Profit" fld="10" baseField="15" baseItem="1" numFmtId="168"/>
  </dataFields>
  <formats count="1">
    <format dxfId="22">
      <pivotArea outline="0" collapsedLevelsAreSubtotals="1" fieldPosition="0">
        <references count="1">
          <reference field="4294967294" count="1" selected="0">
            <x v="1"/>
          </reference>
        </references>
      </pivotArea>
    </format>
  </formats>
  <chartFormats count="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5">
      <pivotArea type="data" outline="0" fieldPosition="0">
        <references count="3">
          <reference field="4294967294" count="1" selected="0">
            <x v="0"/>
          </reference>
          <reference field="2"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ards"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D4" firstHeaderRow="0" firstDataRow="1" firstDataCol="0"/>
  <pivotFields count="18">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dataField="1" numFmtId="3" showAll="0"/>
    <pivotField dataField="1" numFmtId="165" showAll="0"/>
    <pivotField dataField="1" numFmtId="165" showAll="0"/>
    <pivotField numFmtId="9" showAll="0"/>
    <pivotField showAll="0">
      <items count="4">
        <item x="0"/>
        <item x="2"/>
        <item x="1"/>
        <item t="default"/>
      </items>
    </pivotField>
    <pivotField dataField="1" dragToRow="0" dragToCol="0" dragToPage="0" showAll="0" defaultSubtotal="0"/>
    <pivotField showAll="0" defaultSubtotal="0">
      <items count="6">
        <item x="0"/>
        <item x="1"/>
        <item x="2"/>
        <item x="3"/>
        <item x="4"/>
        <item x="5"/>
      </items>
    </pivotField>
    <pivotField showAll="0" defaultSubtotal="0">
      <items count="5">
        <item h="1" x="0"/>
        <item x="1"/>
        <item x="2"/>
        <item h="1" x="3"/>
        <item h="1" x="4"/>
      </items>
    </pivotField>
    <pivotField dragToRow="0" dragToCol="0" dragToPage="0" showAll="0" defaultSubtotal="0"/>
    <pivotField dragToRow="0" dragToCol="0" dragToPage="0" showAll="0" defaultSubtotal="0"/>
  </pivotFields>
  <rowItems count="1">
    <i/>
  </rowItems>
  <colFields count="1">
    <field x="-2"/>
  </colFields>
  <colItems count="4">
    <i>
      <x/>
    </i>
    <i i="1">
      <x v="1"/>
    </i>
    <i i="2">
      <x v="2"/>
    </i>
    <i i="3">
      <x v="3"/>
    </i>
  </colItems>
  <dataFields count="4">
    <dataField name="Total revenue" fld="9" baseField="0" baseItem="0" numFmtId="168"/>
    <dataField name="Total orders" fld="8" baseField="0" baseItem="0" numFmtId="3"/>
    <dataField name="Total profit" fld="10" baseField="0" baseItem="0" numFmtId="3"/>
    <dataField name="Total cost" fld="13" baseField="0" baseItem="0" numFmtId="3"/>
  </dataFields>
  <formats count="10">
    <format dxfId="32">
      <pivotArea outline="0" collapsedLevelsAreSubtotals="1" fieldPosition="0">
        <references count="1">
          <reference field="4294967294" count="3" selected="0">
            <x v="1"/>
            <x v="2"/>
            <x v="3"/>
          </reference>
        </references>
      </pivotArea>
    </format>
    <format dxfId="31">
      <pivotArea outline="0" collapsedLevelsAreSubtotals="1" fieldPosition="0"/>
    </format>
    <format dxfId="30">
      <pivotArea outline="0" collapsedLevelsAreSubtotals="1" fieldPosition="0"/>
    </format>
    <format dxfId="29">
      <pivotArea outline="0" collapsedLevelsAreSubtotals="1" fieldPosition="0">
        <references count="1">
          <reference field="4294967294" count="1" selected="0">
            <x v="1"/>
          </reference>
        </references>
      </pivotArea>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X3:Y10" firstHeaderRow="1" firstDataRow="1" firstDataCol="1"/>
  <pivotFields count="18">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dataFields count="1">
    <dataField name="Revenue" fld="9" baseField="0" baseItem="0" numFmtId="168"/>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5">
  <location ref="N3:O7" firstHeaderRow="1" firstDataRow="1" firstDataCol="1"/>
  <pivotFields count="18">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12"/>
  </rowFields>
  <rowItems count="4">
    <i>
      <x/>
    </i>
    <i>
      <x v="1"/>
    </i>
    <i>
      <x v="2"/>
    </i>
    <i t="grand">
      <x/>
    </i>
  </rowItems>
  <colItems count="1">
    <i/>
  </colItems>
  <dataFields count="1">
    <dataField name="Sum of Total Sales" fld="9" baseField="0" baseItem="0" numFmtId="168"/>
  </dataFields>
  <formats count="1">
    <format dxfId="34">
      <pivotArea outline="0" collapsedLevelsAreSubtotals="1" fieldPosition="0"/>
    </format>
  </formats>
  <chartFormats count="20">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2" count="1" selected="0">
            <x v="0"/>
          </reference>
        </references>
      </pivotArea>
    </chartFormat>
    <chartFormat chart="10" format="4">
      <pivotArea type="data" outline="0" fieldPosition="0">
        <references count="2">
          <reference field="4294967294" count="1" selected="0">
            <x v="0"/>
          </reference>
          <reference field="12" count="1" selected="0">
            <x v="1"/>
          </reference>
        </references>
      </pivotArea>
    </chartFormat>
    <chartFormat chart="10" format="5">
      <pivotArea type="data" outline="0" fieldPosition="0">
        <references count="2">
          <reference field="4294967294" count="1" selected="0">
            <x v="0"/>
          </reference>
          <reference field="12" count="1" selected="0">
            <x v="2"/>
          </reference>
        </references>
      </pivotArea>
    </chartFormat>
    <chartFormat chart="30" format="21" series="1">
      <pivotArea type="data" outline="0" fieldPosition="0">
        <references count="1">
          <reference field="4294967294" count="1" selected="0">
            <x v="0"/>
          </reference>
        </references>
      </pivotArea>
    </chartFormat>
    <chartFormat chart="30" format="22">
      <pivotArea type="data" outline="0" fieldPosition="0">
        <references count="2">
          <reference field="4294967294" count="1" selected="0">
            <x v="0"/>
          </reference>
          <reference field="12" count="1" selected="0">
            <x v="0"/>
          </reference>
        </references>
      </pivotArea>
    </chartFormat>
    <chartFormat chart="30" format="23">
      <pivotArea type="data" outline="0" fieldPosition="0">
        <references count="2">
          <reference field="4294967294" count="1" selected="0">
            <x v="0"/>
          </reference>
          <reference field="12" count="1" selected="0">
            <x v="1"/>
          </reference>
        </references>
      </pivotArea>
    </chartFormat>
    <chartFormat chart="30" format="24">
      <pivotArea type="data" outline="0" fieldPosition="0">
        <references count="2">
          <reference field="4294967294" count="1" selected="0">
            <x v="0"/>
          </reference>
          <reference field="12" count="1" selected="0">
            <x v="2"/>
          </reference>
        </references>
      </pivotArea>
    </chartFormat>
    <chartFormat chart="32" format="29" series="1">
      <pivotArea type="data" outline="0" fieldPosition="0">
        <references count="1">
          <reference field="4294967294" count="1" selected="0">
            <x v="0"/>
          </reference>
        </references>
      </pivotArea>
    </chartFormat>
    <chartFormat chart="32" format="30">
      <pivotArea type="data" outline="0" fieldPosition="0">
        <references count="2">
          <reference field="4294967294" count="1" selected="0">
            <x v="0"/>
          </reference>
          <reference field="12" count="1" selected="0">
            <x v="0"/>
          </reference>
        </references>
      </pivotArea>
    </chartFormat>
    <chartFormat chart="32" format="31">
      <pivotArea type="data" outline="0" fieldPosition="0">
        <references count="2">
          <reference field="4294967294" count="1" selected="0">
            <x v="0"/>
          </reference>
          <reference field="12" count="1" selected="0">
            <x v="1"/>
          </reference>
        </references>
      </pivotArea>
    </chartFormat>
    <chartFormat chart="32" format="32">
      <pivotArea type="data" outline="0" fieldPosition="0">
        <references count="2">
          <reference field="4294967294" count="1" selected="0">
            <x v="0"/>
          </reference>
          <reference field="12" count="1" selected="0">
            <x v="2"/>
          </reference>
        </references>
      </pivotArea>
    </chartFormat>
    <chartFormat chart="34" format="29" series="1">
      <pivotArea type="data" outline="0" fieldPosition="0">
        <references count="1">
          <reference field="4294967294" count="1" selected="0">
            <x v="0"/>
          </reference>
        </references>
      </pivotArea>
    </chartFormat>
    <chartFormat chart="34" format="30">
      <pivotArea type="data" outline="0" fieldPosition="0">
        <references count="2">
          <reference field="4294967294" count="1" selected="0">
            <x v="0"/>
          </reference>
          <reference field="12" count="1" selected="0">
            <x v="0"/>
          </reference>
        </references>
      </pivotArea>
    </chartFormat>
    <chartFormat chart="34" format="31">
      <pivotArea type="data" outline="0" fieldPosition="0">
        <references count="2">
          <reference field="4294967294" count="1" selected="0">
            <x v="0"/>
          </reference>
          <reference field="12" count="1" selected="0">
            <x v="1"/>
          </reference>
        </references>
      </pivotArea>
    </chartFormat>
    <chartFormat chart="34" format="3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Q3:S10" firstHeaderRow="0" firstDataRow="1" firstDataCol="1"/>
  <pivotFields count="18">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ragToRow="0" dragToCol="0" dragToPage="0" showAll="0" defaultSubtotal="0"/>
    <pivotField dragToRow="0" dragToCol="0" dragToPage="0" showAll="0" defaultSubtotal="0"/>
  </pivotFields>
  <rowFields count="1">
    <field x="6"/>
  </rowFields>
  <rowItems count="7">
    <i>
      <x/>
    </i>
    <i>
      <x v="1"/>
    </i>
    <i>
      <x v="2"/>
    </i>
    <i>
      <x v="3"/>
    </i>
    <i>
      <x v="4"/>
    </i>
    <i>
      <x v="5"/>
    </i>
    <i t="grand">
      <x/>
    </i>
  </rowItems>
  <colFields count="1">
    <field x="-2"/>
  </colFields>
  <colItems count="2">
    <i>
      <x/>
    </i>
    <i i="1">
      <x v="1"/>
    </i>
  </colItems>
  <dataFields count="2">
    <dataField name="Revenue" fld="9" baseField="0" baseItem="0"/>
    <dataField name="Profit" fld="10" baseField="0" baseItem="0"/>
  </dataFields>
  <formats count="1">
    <format dxfId="35">
      <pivotArea outline="0" collapsedLevelsAreSubtotals="1" fieldPosition="0"/>
    </format>
  </formats>
  <chartFormats count="2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35" series="1">
      <pivotArea type="data" outline="0" fieldPosition="0">
        <references count="1">
          <reference field="4294967294" count="1" selected="0">
            <x v="0"/>
          </reference>
        </references>
      </pivotArea>
    </chartFormat>
    <chartFormat chart="8" format="36" series="1">
      <pivotArea type="data" outline="0" fieldPosition="0">
        <references count="1">
          <reference field="4294967294" count="1" selected="0">
            <x v="1"/>
          </reference>
        </references>
      </pivotArea>
    </chartFormat>
    <chartFormat chart="8" format="37">
      <pivotArea type="data" outline="0" fieldPosition="0">
        <references count="2">
          <reference field="4294967294" count="1" selected="0">
            <x v="0"/>
          </reference>
          <reference field="6" count="1" selected="0">
            <x v="2"/>
          </reference>
        </references>
      </pivotArea>
    </chartFormat>
    <chartFormat chart="8" format="38">
      <pivotArea type="data" outline="0" fieldPosition="0">
        <references count="2">
          <reference field="4294967294" count="1" selected="0">
            <x v="0"/>
          </reference>
          <reference field="6" count="1" selected="0">
            <x v="3"/>
          </reference>
        </references>
      </pivotArea>
    </chartFormat>
    <chartFormat chart="8" format="39">
      <pivotArea type="data" outline="0" fieldPosition="0">
        <references count="2">
          <reference field="4294967294" count="1" selected="0">
            <x v="1"/>
          </reference>
          <reference field="6" count="1" selected="0">
            <x v="3"/>
          </reference>
        </references>
      </pivotArea>
    </chartFormat>
    <chartFormat chart="8" format="40">
      <pivotArea type="data" outline="0" fieldPosition="0">
        <references count="2">
          <reference field="4294967294" count="1" selected="0">
            <x v="1"/>
          </reference>
          <reference field="6" count="1" selected="0">
            <x v="2"/>
          </reference>
        </references>
      </pivotArea>
    </chartFormat>
    <chartFormat chart="8" format="41">
      <pivotArea type="data" outline="0" fieldPosition="0">
        <references count="2">
          <reference field="4294967294" count="1" selected="0">
            <x v="1"/>
          </reference>
          <reference field="6" count="1" selected="0">
            <x v="1"/>
          </reference>
        </references>
      </pivotArea>
    </chartFormat>
    <chartFormat chart="8" format="42">
      <pivotArea type="data" outline="0" fieldPosition="0">
        <references count="2">
          <reference field="4294967294" count="1" selected="0">
            <x v="1"/>
          </reference>
          <reference field="6" count="1" selected="0">
            <x v="0"/>
          </reference>
        </references>
      </pivotArea>
    </chartFormat>
    <chartFormat chart="8" format="43">
      <pivotArea type="data" outline="0" fieldPosition="0">
        <references count="2">
          <reference field="4294967294" count="1" selected="0">
            <x v="1"/>
          </reference>
          <reference field="6" count="1" selected="0">
            <x v="5"/>
          </reference>
        </references>
      </pivotArea>
    </chartFormat>
    <chartFormat chart="8" format="44">
      <pivotArea type="data" outline="0" fieldPosition="0">
        <references count="2">
          <reference field="4294967294" count="1" selected="0">
            <x v="1"/>
          </reference>
          <reference field="6" count="1" selected="0">
            <x v="4"/>
          </reference>
        </references>
      </pivotArea>
    </chartFormat>
    <chartFormat chart="8" format="45">
      <pivotArea type="data" outline="0" fieldPosition="0">
        <references count="2">
          <reference field="4294967294" count="1" selected="0">
            <x v="0"/>
          </reference>
          <reference field="6" count="1" selected="0">
            <x v="0"/>
          </reference>
        </references>
      </pivotArea>
    </chartFormat>
    <chartFormat chart="8" format="46">
      <pivotArea type="data" outline="0" fieldPosition="0">
        <references count="2">
          <reference field="4294967294" count="1" selected="0">
            <x v="0"/>
          </reference>
          <reference field="6" count="1" selected="0">
            <x v="1"/>
          </reference>
        </references>
      </pivotArea>
    </chartFormat>
    <chartFormat chart="8" format="47">
      <pivotArea type="data" outline="0" fieldPosition="0">
        <references count="2">
          <reference field="4294967294" count="1" selected="0">
            <x v="0"/>
          </reference>
          <reference field="6" count="1" selected="0">
            <x v="4"/>
          </reference>
        </references>
      </pivotArea>
    </chartFormat>
    <chartFormat chart="8" format="48">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line bar prof margin"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5">
  <location ref="J3:L30" firstHeaderRow="0" firstDataRow="1"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ataField="1"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Units" fld="8" baseField="0" baseItem="0"/>
    <dataField name="Profit margin" fld="16" baseField="15" baseItem="1" numFmtId="9"/>
  </dataFields>
  <formats count="3">
    <format dxfId="38">
      <pivotArea outline="0" collapsedLevelsAreSubtotals="1" fieldPosition="0">
        <references count="1">
          <reference field="4294967294" count="1" selected="0">
            <x v="1"/>
          </reference>
        </references>
      </pivotArea>
    </format>
    <format dxfId="37">
      <pivotArea outline="0" collapsedLevelsAreSubtotals="1" fieldPosition="0">
        <references count="1">
          <reference field="4294967294" count="1" selected="0">
            <x v="1"/>
          </reference>
        </references>
      </pivotArea>
    </format>
    <format dxfId="36">
      <pivotArea outline="0" collapsedLevelsAreSubtotals="1" fieldPosition="0">
        <references count="1">
          <reference field="4294967294" count="1" selected="0">
            <x v="1"/>
          </reference>
        </references>
      </pivotArea>
    </format>
  </format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43E355-2E46-488A-B103-68ACF21B1044}"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Q4:X32"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2"/>
        <item x="3"/>
        <item x="5"/>
        <item x="0"/>
        <item x="1"/>
        <item x="4"/>
        <item t="default"/>
      </items>
    </pivotField>
    <pivotField numFmtId="166" showAll="0"/>
    <pivotField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6"/>
  </colFields>
  <colItems count="7">
    <i>
      <x/>
    </i>
    <i>
      <x v="1"/>
    </i>
    <i>
      <x v="2"/>
    </i>
    <i>
      <x v="3"/>
    </i>
    <i>
      <x v="4"/>
    </i>
    <i>
      <x v="5"/>
    </i>
    <i t="grand">
      <x/>
    </i>
  </colItems>
  <dataFields count="1">
    <dataField name="Sum of Total Sales" fld="9" baseField="0" baseItem="0"/>
  </dataFields>
  <conditionalFormats count="1">
    <conditionalFormat type="all" priority="1">
      <pivotAreas count="3">
        <pivotArea type="data" grandCol="1" collapsedLevelsAreSubtotals="1" fieldPosition="0">
          <references count="3">
            <reference field="4294967294" count="1" selected="0">
              <x v="0"/>
            </reference>
            <reference field="2" count="12">
              <x v="1"/>
              <x v="2"/>
              <x v="3"/>
              <x v="4"/>
              <x v="5"/>
              <x v="6"/>
              <x v="7"/>
              <x v="8"/>
              <x v="9"/>
              <x v="10"/>
              <x v="11"/>
              <x v="12"/>
            </reference>
            <reference field="15" count="1" selected="0">
              <x v="1"/>
            </reference>
          </references>
        </pivotArea>
        <pivotArea type="data" grandCol="1" collapsedLevelsAreSubtotals="1" fieldPosition="0">
          <references count="2">
            <reference field="4294967294" count="1" selected="0">
              <x v="0"/>
            </reference>
            <reference field="15" count="1">
              <x v="2"/>
            </reference>
          </references>
        </pivotArea>
        <pivotArea type="data" grandCol="1" collapsedLevelsAreSubtotals="1" fieldPosition="0">
          <references count="3">
            <reference field="4294967294" count="1" selected="0">
              <x v="0"/>
            </reference>
            <reference field="2" count="12">
              <x v="1"/>
              <x v="2"/>
              <x v="3"/>
              <x v="4"/>
              <x v="5"/>
              <x v="6"/>
              <x v="7"/>
              <x v="8"/>
              <x v="9"/>
              <x v="10"/>
              <x v="11"/>
              <x v="12"/>
            </reference>
            <reference field="15" count="1" selected="0">
              <x v="2"/>
            </reference>
          </references>
        </pivotArea>
      </pivotAreas>
    </conditionalFormat>
  </conditionalFormats>
  <chartFormats count="18">
    <chartFormat chart="5" format="12" series="1">
      <pivotArea type="data" outline="0" fieldPosition="0">
        <references count="2">
          <reference field="4294967294" count="1" selected="0">
            <x v="0"/>
          </reference>
          <reference field="6" count="1" selected="0">
            <x v="5"/>
          </reference>
        </references>
      </pivotArea>
    </chartFormat>
    <chartFormat chart="5" format="13" series="1">
      <pivotArea type="data" outline="0" fieldPosition="0">
        <references count="2">
          <reference field="4294967294" count="1" selected="0">
            <x v="0"/>
          </reference>
          <reference field="6" count="1" selected="0">
            <x v="4"/>
          </reference>
        </references>
      </pivotArea>
    </chartFormat>
    <chartFormat chart="5" format="14" series="1">
      <pivotArea type="data" outline="0" fieldPosition="0">
        <references count="2">
          <reference field="4294967294" count="1" selected="0">
            <x v="0"/>
          </reference>
          <reference field="6" count="1" selected="0">
            <x v="3"/>
          </reference>
        </references>
      </pivotArea>
    </chartFormat>
    <chartFormat chart="5" format="15" series="1">
      <pivotArea type="data" outline="0" fieldPosition="0">
        <references count="2">
          <reference field="4294967294" count="1" selected="0">
            <x v="0"/>
          </reference>
          <reference field="6" count="1" selected="0">
            <x v="2"/>
          </reference>
        </references>
      </pivotArea>
    </chartFormat>
    <chartFormat chart="5" format="16" series="1">
      <pivotArea type="data" outline="0" fieldPosition="0">
        <references count="2">
          <reference field="4294967294" count="1" selected="0">
            <x v="0"/>
          </reference>
          <reference field="6" count="1" selected="0">
            <x v="1"/>
          </reference>
        </references>
      </pivotArea>
    </chartFormat>
    <chartFormat chart="5" format="17" series="1">
      <pivotArea type="data" outline="0" fieldPosition="0">
        <references count="2">
          <reference field="4294967294" count="1" selected="0">
            <x v="0"/>
          </reference>
          <reference field="6" count="1" selected="0">
            <x v="0"/>
          </reference>
        </references>
      </pivotArea>
    </chartFormat>
    <chartFormat chart="7" format="24" series="1">
      <pivotArea type="data" outline="0" fieldPosition="0">
        <references count="2">
          <reference field="4294967294" count="1" selected="0">
            <x v="0"/>
          </reference>
          <reference field="6" count="1" selected="0">
            <x v="0"/>
          </reference>
        </references>
      </pivotArea>
    </chartFormat>
    <chartFormat chart="7" format="25" series="1">
      <pivotArea type="data" outline="0" fieldPosition="0">
        <references count="2">
          <reference field="4294967294" count="1" selected="0">
            <x v="0"/>
          </reference>
          <reference field="6" count="1" selected="0">
            <x v="1"/>
          </reference>
        </references>
      </pivotArea>
    </chartFormat>
    <chartFormat chart="7" format="26" series="1">
      <pivotArea type="data" outline="0" fieldPosition="0">
        <references count="2">
          <reference field="4294967294" count="1" selected="0">
            <x v="0"/>
          </reference>
          <reference field="6" count="1" selected="0">
            <x v="2"/>
          </reference>
        </references>
      </pivotArea>
    </chartFormat>
    <chartFormat chart="7" format="27" series="1">
      <pivotArea type="data" outline="0" fieldPosition="0">
        <references count="2">
          <reference field="4294967294" count="1" selected="0">
            <x v="0"/>
          </reference>
          <reference field="6" count="1" selected="0">
            <x v="3"/>
          </reference>
        </references>
      </pivotArea>
    </chartFormat>
    <chartFormat chart="7" format="28" series="1">
      <pivotArea type="data" outline="0" fieldPosition="0">
        <references count="2">
          <reference field="4294967294" count="1" selected="0">
            <x v="0"/>
          </reference>
          <reference field="6" count="1" selected="0">
            <x v="4"/>
          </reference>
        </references>
      </pivotArea>
    </chartFormat>
    <chartFormat chart="7" format="29" series="1">
      <pivotArea type="data" outline="0" fieldPosition="0">
        <references count="2">
          <reference field="4294967294" count="1" selected="0">
            <x v="0"/>
          </reference>
          <reference field="6" count="1" selected="0">
            <x v="5"/>
          </reference>
        </references>
      </pivotArea>
    </chartFormat>
    <chartFormat chart="9" format="24" series="1">
      <pivotArea type="data" outline="0" fieldPosition="0">
        <references count="2">
          <reference field="4294967294" count="1" selected="0">
            <x v="0"/>
          </reference>
          <reference field="6" count="1" selected="0">
            <x v="0"/>
          </reference>
        </references>
      </pivotArea>
    </chartFormat>
    <chartFormat chart="9" format="25" series="1">
      <pivotArea type="data" outline="0" fieldPosition="0">
        <references count="2">
          <reference field="4294967294" count="1" selected="0">
            <x v="0"/>
          </reference>
          <reference field="6" count="1" selected="0">
            <x v="1"/>
          </reference>
        </references>
      </pivotArea>
    </chartFormat>
    <chartFormat chart="9" format="26" series="1">
      <pivotArea type="data" outline="0" fieldPosition="0">
        <references count="2">
          <reference field="4294967294" count="1" selected="0">
            <x v="0"/>
          </reference>
          <reference field="6" count="1" selected="0">
            <x v="2"/>
          </reference>
        </references>
      </pivotArea>
    </chartFormat>
    <chartFormat chart="9" format="27" series="1">
      <pivotArea type="data" outline="0" fieldPosition="0">
        <references count="2">
          <reference field="4294967294" count="1" selected="0">
            <x v="0"/>
          </reference>
          <reference field="6" count="1" selected="0">
            <x v="3"/>
          </reference>
        </references>
      </pivotArea>
    </chartFormat>
    <chartFormat chart="9" format="28" series="1">
      <pivotArea type="data" outline="0" fieldPosition="0">
        <references count="2">
          <reference field="4294967294" count="1" selected="0">
            <x v="0"/>
          </reference>
          <reference field="6" count="1" selected="0">
            <x v="4"/>
          </reference>
        </references>
      </pivotArea>
    </chartFormat>
    <chartFormat chart="9" format="29"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5E7F45-5998-4954-9A61-FFE278B55463}" name="PivotTable2" cacheId="0" applyNumberFormats="0" applyBorderFormats="0" applyFontFormats="0" applyPatternFormats="0" applyAlignmentFormats="0" applyWidthHeightFormats="1" dataCaption="Values" updatedVersion="7" minRefreshableVersion="3" useAutoFormatting="1" colGrandTotals="0" itemPrintTitles="1" createdVersion="6" indent="0" outline="1" outlineData="1" multipleFieldFilters="0" chartFormat="10">
  <location ref="A23:D51" firstHeaderRow="1" firstDataRow="2" firstDataCol="1"/>
  <pivotFields count="18">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Col"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h="1" sd="0" x="0"/>
        <item x="1"/>
        <item x="2"/>
        <item h="1" sd="0" x="3"/>
        <item h="1" sd="0" x="4"/>
      </items>
    </pivotField>
    <pivotField dragToRow="0" dragToCol="0" dragToPage="0" showAll="0" defaultSubtotal="0"/>
    <pivotField dragToRow="0" dragToCol="0" dragToPage="0" showAll="0" defaultSubtotal="0"/>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12"/>
  </colFields>
  <colItems count="3">
    <i>
      <x/>
    </i>
    <i>
      <x v="1"/>
    </i>
    <i>
      <x v="2"/>
    </i>
  </colItems>
  <dataFields count="1">
    <dataField name="Sum of Total Sales" fld="9" showDataAs="percentOfRow" baseField="2" baseItem="4" numFmtId="10"/>
  </dataFields>
  <formats count="2">
    <format dxfId="1">
      <pivotArea collapsedLevelsAreSubtotals="1" fieldPosition="0">
        <references count="2">
          <reference field="2" count="12">
            <x v="1"/>
            <x v="2"/>
            <x v="3"/>
            <x v="4"/>
            <x v="5"/>
            <x v="6"/>
            <x v="7"/>
            <x v="8"/>
            <x v="9"/>
            <x v="10"/>
            <x v="11"/>
            <x v="12"/>
          </reference>
          <reference field="15" count="1" selected="0">
            <x v="1"/>
          </reference>
        </references>
      </pivotArea>
    </format>
    <format dxfId="0">
      <pivotArea collapsedLevelsAreSubtotals="1" fieldPosition="0">
        <references count="1">
          <reference field="15" count="1">
            <x v="2"/>
          </reference>
        </references>
      </pivotArea>
    </format>
  </formats>
  <chartFormats count="9">
    <chartFormat chart="5" format="12" series="1">
      <pivotArea type="data" outline="0" fieldPosition="0">
        <references count="2">
          <reference field="4294967294" count="1" selected="0">
            <x v="0"/>
          </reference>
          <reference field="12" count="1" selected="0">
            <x v="0"/>
          </reference>
        </references>
      </pivotArea>
    </chartFormat>
    <chartFormat chart="5" format="13" series="1">
      <pivotArea type="data" outline="0" fieldPosition="0">
        <references count="2">
          <reference field="4294967294" count="1" selected="0">
            <x v="0"/>
          </reference>
          <reference field="12" count="1" selected="0">
            <x v="1"/>
          </reference>
        </references>
      </pivotArea>
    </chartFormat>
    <chartFormat chart="5" format="14" series="1">
      <pivotArea type="data" outline="0" fieldPosition="0">
        <references count="2">
          <reference field="4294967294" count="1" selected="0">
            <x v="0"/>
          </reference>
          <reference field="12" count="1" selected="0">
            <x v="2"/>
          </reference>
        </references>
      </pivotArea>
    </chartFormat>
    <chartFormat chart="7" format="18" series="1">
      <pivotArea type="data" outline="0" fieldPosition="0">
        <references count="2">
          <reference field="4294967294" count="1" selected="0">
            <x v="0"/>
          </reference>
          <reference field="12" count="1" selected="0">
            <x v="0"/>
          </reference>
        </references>
      </pivotArea>
    </chartFormat>
    <chartFormat chart="7" format="19" series="1">
      <pivotArea type="data" outline="0" fieldPosition="0">
        <references count="2">
          <reference field="4294967294" count="1" selected="0">
            <x v="0"/>
          </reference>
          <reference field="12" count="1" selected="0">
            <x v="1"/>
          </reference>
        </references>
      </pivotArea>
    </chartFormat>
    <chartFormat chart="7" format="20" series="1">
      <pivotArea type="data" outline="0" fieldPosition="0">
        <references count="2">
          <reference field="4294967294" count="1" selected="0">
            <x v="0"/>
          </reference>
          <reference field="12" count="1" selected="0">
            <x v="2"/>
          </reference>
        </references>
      </pivotArea>
    </chartFormat>
    <chartFormat chart="9" format="18" series="1">
      <pivotArea type="data" outline="0" fieldPosition="0">
        <references count="2">
          <reference field="4294967294" count="1" selected="0">
            <x v="0"/>
          </reference>
          <reference field="12" count="1" selected="0">
            <x v="0"/>
          </reference>
        </references>
      </pivotArea>
    </chartFormat>
    <chartFormat chart="9" format="19" series="1">
      <pivotArea type="data" outline="0" fieldPosition="0">
        <references count="2">
          <reference field="4294967294" count="1" selected="0">
            <x v="0"/>
          </reference>
          <reference field="12" count="1" selected="0">
            <x v="1"/>
          </reference>
        </references>
      </pivotArea>
    </chartFormat>
    <chartFormat chart="9" format="20"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2479AC-75B7-4CE4-A6A4-8F88B7FD40CB}"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Products">
  <location ref="A3:E10" firstHeaderRow="0" firstDataRow="1" firstDataCol="1"/>
  <pivotFields count="18">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dataField="1" numFmtId="165" showAll="0"/>
    <pivotField numFmtId="165"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h="1" x="0"/>
        <item x="1"/>
        <item x="2"/>
        <item h="1" x="3"/>
        <item h="1" x="4"/>
      </items>
    </pivotField>
    <pivotField dataField="1" dragToRow="0" dragToCol="0" dragToPage="0" showAll="0" defaultSubtotal="0"/>
    <pivotField dataField="1" dragToRow="0" dragToCol="0" dragToPage="0" showAll="0" defaultSubtotal="0"/>
  </pivotFields>
  <rowFields count="1">
    <field x="6"/>
  </rowFields>
  <rowItems count="7">
    <i>
      <x/>
    </i>
    <i>
      <x v="1"/>
    </i>
    <i>
      <x v="2"/>
    </i>
    <i>
      <x v="3"/>
    </i>
    <i>
      <x v="4"/>
    </i>
    <i>
      <x v="5"/>
    </i>
    <i t="grand">
      <x/>
    </i>
  </rowItems>
  <colFields count="1">
    <field x="-2"/>
  </colFields>
  <colItems count="4">
    <i>
      <x/>
    </i>
    <i i="1">
      <x v="1"/>
    </i>
    <i i="2">
      <x v="2"/>
    </i>
    <i i="3">
      <x v="3"/>
    </i>
  </colItems>
  <dataFields count="4">
    <dataField name="Units sold 2" fld="8" baseField="0" baseItem="0"/>
    <dataField name="Revenue" fld="9" baseField="0" baseItem="0"/>
    <dataField name="Margin" fld="16" baseField="0" baseItem="0" numFmtId="9"/>
    <dataField name="Average profit" fld="17" baseField="0" baseItem="0"/>
  </dataFields>
  <formats count="10">
    <format dxfId="11">
      <pivotArea field="6" grandRow="1" outline="0" collapsedLevelsAreSubtotals="1" axis="axisRow" fieldPosition="0">
        <references count="1">
          <reference field="4294967294" count="1" selected="0">
            <x v="0"/>
          </reference>
        </references>
      </pivotArea>
    </format>
    <format dxfId="10">
      <pivotArea field="6" grandRow="1" outline="0" collapsedLevelsAreSubtotals="1" axis="axisRow" fieldPosition="0">
        <references count="1">
          <reference field="4294967294" count="1" selected="0">
            <x v="1"/>
          </reference>
        </references>
      </pivotArea>
    </format>
    <format dxfId="9">
      <pivotArea outline="0" collapsedLevelsAreSubtotals="1" fieldPosition="0">
        <references count="1">
          <reference field="4294967294" count="1" selected="0">
            <x v="2"/>
          </reference>
        </references>
      </pivotArea>
    </format>
    <format dxfId="8">
      <pivotArea field="6" grandRow="1" outline="0" collapsedLevelsAreSubtotals="1" axis="axisRow" fieldPosition="0">
        <references count="1">
          <reference field="4294967294" count="1" selected="0">
            <x v="3"/>
          </reference>
        </references>
      </pivotArea>
    </format>
    <format dxfId="7">
      <pivotArea collapsedLevelsAreSubtotals="1" fieldPosition="0">
        <references count="1">
          <reference field="6" count="0"/>
        </references>
      </pivotArea>
    </format>
    <format dxfId="6">
      <pivotArea collapsedLevelsAreSubtotals="1" fieldPosition="0">
        <references count="2">
          <reference field="4294967294" count="1" selected="0">
            <x v="1"/>
          </reference>
          <reference field="6" count="0"/>
        </references>
      </pivotArea>
    </format>
    <format dxfId="5">
      <pivotArea collapsedLevelsAreSubtotals="1" fieldPosition="0">
        <references count="2">
          <reference field="4294967294" count="1" selected="0">
            <x v="0"/>
          </reference>
          <reference field="6" count="0"/>
        </references>
      </pivotArea>
    </format>
    <format dxfId="4">
      <pivotArea collapsedLevelsAreSubtotals="1" fieldPosition="0">
        <references count="2">
          <reference field="4294967294" count="1" selected="0">
            <x v="3"/>
          </reference>
          <reference field="6" count="1">
            <x v="0"/>
          </reference>
        </references>
      </pivotArea>
    </format>
    <format dxfId="3">
      <pivotArea collapsedLevelsAreSubtotals="1" fieldPosition="0">
        <references count="2">
          <reference field="4294967294" count="1" selected="0">
            <x v="0"/>
          </reference>
          <reference field="6" count="0"/>
        </references>
      </pivotArea>
    </format>
    <format dxfId="2">
      <pivotArea collapsedLevelsAreSubtotals="1" fieldPosition="0">
        <references count="2">
          <reference field="4294967294" count="1" selected="0">
            <x v="3"/>
          </reference>
          <reference field="6" count="5">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575105-EE5E-4028-BABF-87BBAE9714CE}" sourceName="Region">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333FF73-E0C2-4C6D-89AD-CE48A296442D}" sourceName="Sales Method">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BE94132-8E17-46E8-971B-F232455CB50E}" sourceName="Years">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CB4A08C-7D86-4614-8A60-75A5DAF0F126}" sourceName="Product">
  <pivotTables>
    <pivotTable tabId="2" name="line profit"/>
    <pivotTable tabId="2" name="line bar prof margin"/>
    <pivotTable tabId="2" name="PivotTable2"/>
    <pivotTable tabId="2" name="PivotTable1"/>
    <pivotTable tabId="2" name="Cards"/>
    <pivotTable tabId="2" name="PivotTable3"/>
    <pivotTable tabId="2" name="PivotTable4"/>
    <pivotTable tabId="8" name="PivotTable1"/>
    <pivotTable tabId="8" name="PivotTable2"/>
    <pivotTable tabId="8" name="PivotTable3"/>
  </pivotTables>
  <data>
    <tabular pivotCacheId="450947634">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8EED075-E673-44F2-B19D-1407255C292B}" cache="Slicer_Region" caption="Region" style="Addidas Style" rowHeight="162000"/>
  <slicer name="Sales Method" xr10:uid="{F162B373-554E-4989-99F1-28C481DB8D89}" cache="Slicer_Sales_Method" caption="Sales Method" columnCount="3" showCaption="0" style="Addidas Style 2" rowHeight="144000"/>
  <slicer name="Years" xr10:uid="{0EF9F802-5C37-40A3-88BD-C95070934C28}" cache="Slicer_Years" caption="Years" columnCount="2" showCaption="0" style="Addidas Style 2" rowHeight="144000"/>
  <slicer name="Product 2" xr10:uid="{A41DCBFE-AF6D-42C3-A6F5-5DD75AAF8EC3}" cache="Slicer_Product" caption="Product" style="Addidas Style" rowHeight="16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E74F803-F260-4FDC-AA99-1F11DDFAD440}" cache="Slicer_Region" caption="Region" style="Addidas Style" rowHeight="162000"/>
  <slicer name="Sales Method 2" xr10:uid="{A88196F1-1DC4-4E81-81B8-91B8AED8DB31}" cache="Slicer_Sales_Method" caption="Sales Method" columnCount="3" showCaption="0" style="Addidas Style 2" rowHeight="144000"/>
  <slicer name="Years 2" xr10:uid="{C1962F64-14C4-4E0B-A9EE-A70876EF7E44}" cache="Slicer_Years" caption="Years" columnCount="2" showCaption="0" style="Addidas Style 2" rowHeight="144000"/>
  <slicer name="Product 3" xr10:uid="{E39C927F-BD57-4082-9897-CB4CF237A106}" cache="Slicer_Product" caption="Product" style="Addidas Style" rowHeight="16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d" displayName="ad" ref="B5:N9653" totalsRowShown="0" headerRowDxfId="53" dataDxfId="52">
  <autoFilter ref="B5:N9653" xr:uid="{00000000-0009-0000-0100-000001000000}"/>
  <tableColumns count="13">
    <tableColumn id="1" xr3:uid="{00000000-0010-0000-0000-000001000000}" name="Retailer" dataDxfId="51"/>
    <tableColumn id="2" xr3:uid="{00000000-0010-0000-0000-000002000000}" name="Retailer ID" dataDxfId="50"/>
    <tableColumn id="3" xr3:uid="{00000000-0010-0000-0000-000003000000}" name="Invoice Date" dataDxfId="49"/>
    <tableColumn id="4" xr3:uid="{00000000-0010-0000-0000-000004000000}" name="Region" dataDxfId="48"/>
    <tableColumn id="5" xr3:uid="{00000000-0010-0000-0000-000005000000}" name="State" dataDxfId="47"/>
    <tableColumn id="6" xr3:uid="{00000000-0010-0000-0000-000006000000}" name="City" dataDxfId="46"/>
    <tableColumn id="7" xr3:uid="{00000000-0010-0000-0000-000007000000}" name="Product" dataDxfId="45"/>
    <tableColumn id="8" xr3:uid="{00000000-0010-0000-0000-000008000000}" name="Price per Unit" dataDxfId="44"/>
    <tableColumn id="9" xr3:uid="{00000000-0010-0000-0000-000009000000}" name="Units Sold" dataDxfId="43"/>
    <tableColumn id="10" xr3:uid="{00000000-0010-0000-0000-00000A000000}" name="Total Sales" dataDxfId="42"/>
    <tableColumn id="11" xr3:uid="{00000000-0010-0000-0000-00000B000000}" name="Operating Profit" dataDxfId="41"/>
    <tableColumn id="12" xr3:uid="{00000000-0010-0000-0000-00000C000000}" name="Operating Margin" dataDxfId="40"/>
    <tableColumn id="13" xr3:uid="{00000000-0010-0000-0000-00000D000000}" name="Sales Method" dataDxfId="39"/>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workbookViewId="0">
      <selection activeCell="O6" sqref="O6"/>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5" ht="6.75" customHeight="1"/>
    <row r="2" spans="2:15" ht="14.25" customHeight="1">
      <c r="C2" s="39" t="s">
        <v>0</v>
      </c>
      <c r="D2" s="40"/>
      <c r="E2" s="40"/>
      <c r="F2" s="40"/>
      <c r="G2" s="40"/>
    </row>
    <row r="3" spans="2:15" ht="17.25" customHeight="1">
      <c r="B3" s="1"/>
      <c r="C3" s="41"/>
      <c r="D3" s="41"/>
      <c r="E3" s="41"/>
      <c r="F3" s="41"/>
      <c r="G3" s="41"/>
      <c r="H3" s="2"/>
      <c r="I3" s="2"/>
      <c r="J3" s="2"/>
      <c r="K3" s="2"/>
      <c r="L3" s="2"/>
      <c r="M3" s="2"/>
      <c r="N3" s="2"/>
    </row>
    <row r="4" spans="2:15" ht="14.25" customHeight="1"/>
    <row r="5" spans="2:15" ht="14.25" customHeight="1">
      <c r="B5" s="3" t="s">
        <v>1</v>
      </c>
      <c r="C5" s="3" t="s">
        <v>2</v>
      </c>
      <c r="D5" s="3" t="s">
        <v>3</v>
      </c>
      <c r="E5" s="3" t="s">
        <v>4</v>
      </c>
      <c r="F5" s="3" t="s">
        <v>5</v>
      </c>
      <c r="G5" s="3" t="s">
        <v>6</v>
      </c>
      <c r="H5" s="3" t="s">
        <v>7</v>
      </c>
      <c r="I5" s="3" t="s">
        <v>8</v>
      </c>
      <c r="J5" s="3" t="s">
        <v>9</v>
      </c>
      <c r="K5" s="3" t="s">
        <v>10</v>
      </c>
      <c r="L5" s="3" t="s">
        <v>11</v>
      </c>
      <c r="M5" s="3" t="s">
        <v>12</v>
      </c>
      <c r="N5" s="3" t="s">
        <v>13</v>
      </c>
    </row>
    <row r="6" spans="2:15" ht="14.25" customHeight="1">
      <c r="B6" s="4" t="s">
        <v>14</v>
      </c>
      <c r="C6" s="4">
        <v>1185732</v>
      </c>
      <c r="D6" s="5">
        <v>43831</v>
      </c>
      <c r="E6" s="4" t="s">
        <v>15</v>
      </c>
      <c r="F6" s="4" t="s">
        <v>16</v>
      </c>
      <c r="G6" s="4" t="s">
        <v>16</v>
      </c>
      <c r="H6" s="6" t="s">
        <v>17</v>
      </c>
      <c r="I6" s="7">
        <v>50</v>
      </c>
      <c r="J6" s="8">
        <v>1200</v>
      </c>
      <c r="K6" s="9">
        <v>600000</v>
      </c>
      <c r="L6" s="9">
        <v>300000</v>
      </c>
      <c r="M6" s="10">
        <v>0.5</v>
      </c>
      <c r="N6" s="4" t="s">
        <v>18</v>
      </c>
      <c r="O6" s="24">
        <f>ad[[#This Row],[Operating Profit]]/ad[[#This Row],[Units Sold]]</f>
        <v>250</v>
      </c>
    </row>
    <row r="7" spans="2:15"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5"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5"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5"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5"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5"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5"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5"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5"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5"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Y108"/>
  <sheetViews>
    <sheetView topLeftCell="D1" zoomScale="85" zoomScaleNormal="85" workbookViewId="0">
      <selection activeCell="N33" sqref="E33:N33"/>
    </sheetView>
  </sheetViews>
  <sheetFormatPr defaultRowHeight="14.4"/>
  <cols>
    <col min="1" max="1" width="13.33203125" bestFit="1" customWidth="1"/>
    <col min="2" max="2" width="11.77734375" bestFit="1" customWidth="1"/>
    <col min="3" max="4" width="12.44140625" bestFit="1" customWidth="1"/>
    <col min="6" max="6" width="13.44140625" bestFit="1" customWidth="1"/>
    <col min="7" max="8" width="12.44140625" bestFit="1" customWidth="1"/>
    <col min="10" max="10" width="13.44140625" bestFit="1" customWidth="1"/>
    <col min="11" max="11" width="8.21875" bestFit="1" customWidth="1"/>
    <col min="12" max="12" width="12.77734375" bestFit="1" customWidth="1"/>
    <col min="13" max="13" width="10" customWidth="1"/>
    <col min="14" max="14" width="13.44140625" customWidth="1"/>
    <col min="15" max="15" width="17.33203125" bestFit="1" customWidth="1"/>
    <col min="17" max="17" width="24.6640625" bestFit="1" customWidth="1"/>
    <col min="18" max="19" width="12.44140625" bestFit="1" customWidth="1"/>
    <col min="21" max="21" width="14.44140625" bestFit="1" customWidth="1"/>
    <col min="22" max="22" width="12.44140625" customWidth="1"/>
    <col min="24" max="24" width="13.44140625" bestFit="1" customWidth="1"/>
    <col min="25" max="25" width="12.44140625" bestFit="1" customWidth="1"/>
  </cols>
  <sheetData>
    <row r="2" spans="1:25">
      <c r="A2" s="12" t="s">
        <v>140</v>
      </c>
      <c r="F2" s="12" t="s">
        <v>141</v>
      </c>
      <c r="J2" s="12" t="s">
        <v>146</v>
      </c>
      <c r="N2" s="12" t="s">
        <v>166</v>
      </c>
      <c r="Q2" s="12" t="s">
        <v>167</v>
      </c>
      <c r="U2" s="12" t="s">
        <v>168</v>
      </c>
      <c r="X2" s="12" t="s">
        <v>168</v>
      </c>
    </row>
    <row r="3" spans="1:25">
      <c r="A3" t="s">
        <v>139</v>
      </c>
      <c r="B3" t="s">
        <v>138</v>
      </c>
      <c r="C3" t="s">
        <v>136</v>
      </c>
      <c r="D3" t="s">
        <v>137</v>
      </c>
      <c r="F3" s="13" t="s">
        <v>142</v>
      </c>
      <c r="G3" t="s">
        <v>160</v>
      </c>
      <c r="H3" t="s">
        <v>161</v>
      </c>
      <c r="J3" s="13" t="s">
        <v>142</v>
      </c>
      <c r="K3" t="s">
        <v>162</v>
      </c>
      <c r="L3" t="s">
        <v>163</v>
      </c>
      <c r="N3" s="13" t="s">
        <v>142</v>
      </c>
      <c r="O3" t="s">
        <v>135</v>
      </c>
      <c r="Q3" s="13" t="s">
        <v>142</v>
      </c>
      <c r="R3" t="s">
        <v>160</v>
      </c>
      <c r="S3" t="s">
        <v>161</v>
      </c>
      <c r="U3" s="13" t="s">
        <v>142</v>
      </c>
      <c r="V3" t="s">
        <v>160</v>
      </c>
      <c r="X3" s="13" t="s">
        <v>142</v>
      </c>
      <c r="Y3" t="s">
        <v>160</v>
      </c>
    </row>
    <row r="4" spans="1:25">
      <c r="A4" s="11">
        <v>899902125</v>
      </c>
      <c r="B4" s="19">
        <v>2478861</v>
      </c>
      <c r="C4" s="11">
        <v>332134761.44999886</v>
      </c>
      <c r="D4" s="11">
        <v>567767363.55000114</v>
      </c>
      <c r="F4" s="14" t="s">
        <v>144</v>
      </c>
      <c r="G4" s="11"/>
      <c r="H4" s="11"/>
      <c r="J4" s="14" t="s">
        <v>144</v>
      </c>
      <c r="L4" s="15"/>
      <c r="N4" s="14" t="s">
        <v>18</v>
      </c>
      <c r="O4" s="11">
        <v>356643750</v>
      </c>
      <c r="Q4" s="14" t="s">
        <v>22</v>
      </c>
      <c r="R4" s="11">
        <v>123728632</v>
      </c>
      <c r="S4" s="11">
        <v>44763030.330000028</v>
      </c>
      <c r="U4" s="14" t="s">
        <v>59</v>
      </c>
      <c r="V4" s="11">
        <v>17633424</v>
      </c>
      <c r="X4" s="14" t="s">
        <v>61</v>
      </c>
      <c r="Y4" s="11">
        <v>77698912</v>
      </c>
    </row>
    <row r="5" spans="1:25">
      <c r="A5" s="20">
        <f>GETPIVOTDATA("Total revenue",$A$3)/1000000</f>
        <v>899.90212499999996</v>
      </c>
      <c r="F5" s="18" t="s">
        <v>147</v>
      </c>
      <c r="G5" s="11">
        <v>16253746</v>
      </c>
      <c r="H5" s="11">
        <v>5830005.4100000001</v>
      </c>
      <c r="J5" s="18" t="s">
        <v>147</v>
      </c>
      <c r="K5">
        <v>48333</v>
      </c>
      <c r="L5" s="15">
        <v>0.35868687808951855</v>
      </c>
      <c r="N5" s="14" t="s">
        <v>83</v>
      </c>
      <c r="O5" s="11">
        <v>247672882</v>
      </c>
      <c r="Q5" s="14" t="s">
        <v>19</v>
      </c>
      <c r="R5" s="11">
        <v>153673680</v>
      </c>
      <c r="S5" s="11">
        <v>51846888.190000139</v>
      </c>
      <c r="U5" s="14" t="s">
        <v>64</v>
      </c>
      <c r="V5" s="11">
        <v>14753103</v>
      </c>
      <c r="X5" s="14" t="s">
        <v>14</v>
      </c>
      <c r="Y5" s="11">
        <v>220094720</v>
      </c>
    </row>
    <row r="6" spans="1:25">
      <c r="F6" s="18" t="s">
        <v>148</v>
      </c>
      <c r="G6" s="11">
        <v>14997988</v>
      </c>
      <c r="H6" s="11">
        <v>5207354.4400000004</v>
      </c>
      <c r="J6" s="18" t="s">
        <v>148</v>
      </c>
      <c r="K6">
        <v>37846</v>
      </c>
      <c r="L6" s="15">
        <v>0.34720353423405864</v>
      </c>
      <c r="N6" s="14" t="s">
        <v>24</v>
      </c>
      <c r="O6" s="11">
        <v>295585493</v>
      </c>
      <c r="Q6" s="14" t="s">
        <v>17</v>
      </c>
      <c r="R6" s="11">
        <v>208826244</v>
      </c>
      <c r="S6" s="11">
        <v>82802260.619999707</v>
      </c>
      <c r="U6" s="14" t="s">
        <v>86</v>
      </c>
      <c r="V6" s="11">
        <v>15782221</v>
      </c>
      <c r="X6" s="14" t="s">
        <v>34</v>
      </c>
      <c r="Y6" s="11">
        <v>102114753</v>
      </c>
    </row>
    <row r="7" spans="1:25">
      <c r="F7" s="18" t="s">
        <v>149</v>
      </c>
      <c r="G7" s="11">
        <v>17660577</v>
      </c>
      <c r="H7" s="11">
        <v>5862006.2600000007</v>
      </c>
      <c r="J7" s="18" t="s">
        <v>149</v>
      </c>
      <c r="K7">
        <v>46972</v>
      </c>
      <c r="L7" s="15">
        <v>0.33192608939107715</v>
      </c>
      <c r="N7" s="14" t="s">
        <v>143</v>
      </c>
      <c r="O7" s="11">
        <v>899902125</v>
      </c>
      <c r="Q7" s="14" t="s">
        <v>23</v>
      </c>
      <c r="R7" s="11">
        <v>179038860</v>
      </c>
      <c r="S7" s="11">
        <v>68650970.560000017</v>
      </c>
      <c r="U7" s="14" t="s">
        <v>102</v>
      </c>
      <c r="V7" s="11">
        <v>12639347</v>
      </c>
      <c r="X7" s="14" t="s">
        <v>26</v>
      </c>
      <c r="Y7" s="11">
        <v>182470997</v>
      </c>
    </row>
    <row r="8" spans="1:25">
      <c r="C8" t="s">
        <v>164</v>
      </c>
      <c r="F8" s="18" t="s">
        <v>150</v>
      </c>
      <c r="G8" s="11">
        <v>24607006</v>
      </c>
      <c r="H8" s="11">
        <v>9301293.3400000017</v>
      </c>
      <c r="J8" s="18" t="s">
        <v>150</v>
      </c>
      <c r="K8">
        <v>54709</v>
      </c>
      <c r="L8" s="15">
        <v>0.37799370390692805</v>
      </c>
      <c r="Q8" s="14" t="s">
        <v>21</v>
      </c>
      <c r="R8" s="11">
        <v>106631896</v>
      </c>
      <c r="S8" s="11">
        <v>38975784.93999999</v>
      </c>
      <c r="U8" s="14" t="s">
        <v>32</v>
      </c>
      <c r="V8" s="11">
        <v>60174133</v>
      </c>
      <c r="X8" s="14" t="s">
        <v>25</v>
      </c>
      <c r="Y8" s="11">
        <v>74558410</v>
      </c>
    </row>
    <row r="9" spans="1:25">
      <c r="B9" t="s">
        <v>159</v>
      </c>
      <c r="C9" s="21">
        <f>GETPIVOTDATA("Total cost",$A$3)/GETPIVOTDATA("Total revenue",$A$3)</f>
        <v>0.63092123885139306</v>
      </c>
      <c r="D9" s="21"/>
      <c r="F9" s="18" t="s">
        <v>151</v>
      </c>
      <c r="G9" s="11">
        <v>16918014</v>
      </c>
      <c r="H9" s="11">
        <v>5870841.9500000002</v>
      </c>
      <c r="J9" s="18" t="s">
        <v>151</v>
      </c>
      <c r="K9">
        <v>35705</v>
      </c>
      <c r="L9" s="15">
        <v>0.34701720603848657</v>
      </c>
      <c r="Q9" s="14" t="s">
        <v>20</v>
      </c>
      <c r="R9" s="11">
        <v>128002813</v>
      </c>
      <c r="S9" s="11">
        <v>45095826.810000047</v>
      </c>
      <c r="U9" s="14" t="s">
        <v>44</v>
      </c>
      <c r="V9" s="11">
        <v>20996536</v>
      </c>
      <c r="X9" s="14" t="s">
        <v>30</v>
      </c>
      <c r="Y9" s="11">
        <v>242964333</v>
      </c>
    </row>
    <row r="10" spans="1:25">
      <c r="B10" t="s">
        <v>165</v>
      </c>
      <c r="C10" s="21">
        <v>0.36907876114860699</v>
      </c>
      <c r="D10" s="21"/>
      <c r="F10" s="18" t="s">
        <v>152</v>
      </c>
      <c r="G10" s="11">
        <v>8829819</v>
      </c>
      <c r="H10" s="11">
        <v>2292727.4100000006</v>
      </c>
      <c r="J10" s="18" t="s">
        <v>152</v>
      </c>
      <c r="K10">
        <v>16269</v>
      </c>
      <c r="L10" s="15">
        <v>0.25965735084716918</v>
      </c>
      <c r="Q10" s="14" t="s">
        <v>143</v>
      </c>
      <c r="R10" s="11">
        <v>899902125</v>
      </c>
      <c r="S10" s="11">
        <v>332134761.44999993</v>
      </c>
      <c r="U10" s="14" t="s">
        <v>125</v>
      </c>
      <c r="V10" s="11">
        <v>11573448</v>
      </c>
      <c r="X10" s="14" t="s">
        <v>143</v>
      </c>
      <c r="Y10" s="11">
        <v>899902125</v>
      </c>
    </row>
    <row r="11" spans="1:25">
      <c r="C11" s="21"/>
      <c r="F11" s="18" t="s">
        <v>153</v>
      </c>
      <c r="G11" s="11">
        <v>17146013</v>
      </c>
      <c r="H11" s="11">
        <v>4917665.1099999966</v>
      </c>
      <c r="J11" s="18" t="s">
        <v>153</v>
      </c>
      <c r="K11">
        <v>38219</v>
      </c>
      <c r="L11" s="15">
        <v>0.28681099856858833</v>
      </c>
      <c r="O11" s="30">
        <v>356643750</v>
      </c>
      <c r="U11" s="14" t="s">
        <v>121</v>
      </c>
      <c r="V11" s="11">
        <v>12298412</v>
      </c>
    </row>
    <row r="12" spans="1:25">
      <c r="F12" s="18" t="s">
        <v>154</v>
      </c>
      <c r="G12" s="11">
        <v>19877980</v>
      </c>
      <c r="H12" s="11">
        <v>7338924.5400000028</v>
      </c>
      <c r="J12" s="18" t="s">
        <v>154</v>
      </c>
      <c r="K12">
        <v>62307</v>
      </c>
      <c r="L12" s="15">
        <v>0.36919870831945717</v>
      </c>
      <c r="O12" s="30">
        <v>247672882</v>
      </c>
      <c r="U12" s="14" t="s">
        <v>49</v>
      </c>
      <c r="V12" s="11">
        <v>59283714</v>
      </c>
      <c r="X12" s="14" t="s">
        <v>61</v>
      </c>
      <c r="Y12" s="11">
        <f>GETPIVOTDATA("Total Sales",$X$3,"Retailer","Amazon")</f>
        <v>77698912</v>
      </c>
    </row>
    <row r="13" spans="1:25">
      <c r="F13" s="18" t="s">
        <v>155</v>
      </c>
      <c r="G13" s="11">
        <v>18304436</v>
      </c>
      <c r="H13" s="11">
        <v>7119702.4399999995</v>
      </c>
      <c r="J13" s="18" t="s">
        <v>155</v>
      </c>
      <c r="K13">
        <v>46125</v>
      </c>
      <c r="L13" s="15">
        <v>0.38896049241834052</v>
      </c>
      <c r="O13" s="30">
        <v>295585493</v>
      </c>
      <c r="U13" s="14" t="s">
        <v>90</v>
      </c>
      <c r="V13" s="11">
        <v>18997466</v>
      </c>
      <c r="X13" s="14" t="s">
        <v>14</v>
      </c>
      <c r="Y13" s="11">
        <f>GETPIVOTDATA("Total Sales",$X$3,"Retailer","Foot Locker")</f>
        <v>220094720</v>
      </c>
    </row>
    <row r="14" spans="1:25">
      <c r="F14" s="18" t="s">
        <v>156</v>
      </c>
      <c r="G14" s="11">
        <v>10836269</v>
      </c>
      <c r="H14" s="11">
        <v>4139469.2099999995</v>
      </c>
      <c r="J14" s="18" t="s">
        <v>156</v>
      </c>
      <c r="K14">
        <v>30167</v>
      </c>
      <c r="L14" s="15">
        <v>0.38200133366936528</v>
      </c>
      <c r="U14" s="14" t="s">
        <v>66</v>
      </c>
      <c r="V14" s="11">
        <v>22282457</v>
      </c>
      <c r="X14" s="14" t="s">
        <v>34</v>
      </c>
      <c r="Y14" s="11">
        <f>GETPIVOTDATA("Total Sales",$X$3,"Retailer","Kohl's")</f>
        <v>102114753</v>
      </c>
    </row>
    <row r="15" spans="1:25">
      <c r="F15" s="18" t="s">
        <v>157</v>
      </c>
      <c r="G15" s="11">
        <v>8622300</v>
      </c>
      <c r="H15" s="11">
        <v>2783476.2399999988</v>
      </c>
      <c r="J15" s="18" t="s">
        <v>157</v>
      </c>
      <c r="K15">
        <v>25152</v>
      </c>
      <c r="L15" s="15">
        <v>0.32282294051471172</v>
      </c>
      <c r="U15" s="14" t="s">
        <v>84</v>
      </c>
      <c r="V15" s="11">
        <v>19276878</v>
      </c>
      <c r="X15" s="14" t="s">
        <v>26</v>
      </c>
      <c r="Y15" s="11">
        <f>GETPIVOTDATA("Total Sales",$X$3,"Retailer","Sports Direct")</f>
        <v>182470997</v>
      </c>
    </row>
    <row r="16" spans="1:25">
      <c r="F16" s="18" t="s">
        <v>158</v>
      </c>
      <c r="G16" s="11">
        <v>8026527</v>
      </c>
      <c r="H16" s="11">
        <v>2712196.2300000014</v>
      </c>
      <c r="J16" s="18" t="s">
        <v>158</v>
      </c>
      <c r="K16">
        <v>20545</v>
      </c>
      <c r="L16" s="15">
        <v>0.33790408105523118</v>
      </c>
      <c r="U16" s="14" t="s">
        <v>37</v>
      </c>
      <c r="V16" s="11">
        <v>9797488</v>
      </c>
      <c r="X16" s="14" t="s">
        <v>25</v>
      </c>
      <c r="Y16" s="11">
        <f>GETPIVOTDATA("Total Sales",$X$3,"Retailer","Walmart")</f>
        <v>74558410</v>
      </c>
    </row>
    <row r="17" spans="6:25">
      <c r="F17" s="14" t="s">
        <v>145</v>
      </c>
      <c r="G17" s="11"/>
      <c r="H17" s="11"/>
      <c r="J17" s="14" t="s">
        <v>145</v>
      </c>
      <c r="L17" s="15"/>
      <c r="U17" s="14" t="s">
        <v>116</v>
      </c>
      <c r="V17" s="11">
        <v>8836198</v>
      </c>
      <c r="X17" s="14" t="s">
        <v>30</v>
      </c>
      <c r="Y17" s="11">
        <f>GETPIVOTDATA("Total Sales",$X$3,"Retailer","West Gear")</f>
        <v>242964333</v>
      </c>
    </row>
    <row r="18" spans="6:25">
      <c r="F18" s="18" t="s">
        <v>147</v>
      </c>
      <c r="G18" s="11">
        <v>55225396</v>
      </c>
      <c r="H18" s="11">
        <v>19311929.099999994</v>
      </c>
      <c r="J18" s="18" t="s">
        <v>147</v>
      </c>
      <c r="K18">
        <v>179299</v>
      </c>
      <c r="L18" s="15">
        <v>0.34969290396758757</v>
      </c>
      <c r="U18" s="14" t="s">
        <v>112</v>
      </c>
      <c r="V18" s="11">
        <v>7424011</v>
      </c>
      <c r="X18" s="22" t="s">
        <v>143</v>
      </c>
      <c r="Y18" s="23">
        <f>GETPIVOTDATA("Total Sales",$X$3)</f>
        <v>899902125</v>
      </c>
    </row>
    <row r="19" spans="6:25">
      <c r="F19" s="18" t="s">
        <v>148</v>
      </c>
      <c r="G19" s="11">
        <v>46102165</v>
      </c>
      <c r="H19" s="11">
        <v>16185382.25999999</v>
      </c>
      <c r="J19" s="18" t="s">
        <v>148</v>
      </c>
      <c r="K19">
        <v>156113</v>
      </c>
      <c r="L19" s="15">
        <v>0.35107640302792703</v>
      </c>
      <c r="U19" s="14" t="s">
        <v>106</v>
      </c>
      <c r="V19" s="11">
        <v>9972864</v>
      </c>
    </row>
    <row r="20" spans="6:25">
      <c r="F20" s="18" t="s">
        <v>149</v>
      </c>
      <c r="G20" s="11">
        <v>39148532</v>
      </c>
      <c r="H20" s="11">
        <v>14577781.740000006</v>
      </c>
      <c r="J20" s="18" t="s">
        <v>149</v>
      </c>
      <c r="K20">
        <v>143988</v>
      </c>
      <c r="L20" s="15">
        <v>0.37237109529419915</v>
      </c>
      <c r="U20" s="14" t="s">
        <v>98</v>
      </c>
      <c r="V20" s="11">
        <v>10072848</v>
      </c>
    </row>
    <row r="21" spans="6:25">
      <c r="F21" s="18" t="s">
        <v>150</v>
      </c>
      <c r="G21" s="11">
        <v>47732964</v>
      </c>
      <c r="H21" s="11">
        <v>18257943.970000006</v>
      </c>
      <c r="J21" s="18" t="s">
        <v>150</v>
      </c>
      <c r="K21">
        <v>161717</v>
      </c>
      <c r="L21" s="15">
        <v>0.38250178576800731</v>
      </c>
      <c r="U21" s="14" t="s">
        <v>81</v>
      </c>
      <c r="V21" s="11">
        <v>23750781</v>
      </c>
    </row>
    <row r="22" spans="6:25">
      <c r="F22" s="18" t="s">
        <v>151</v>
      </c>
      <c r="G22" s="11">
        <v>63589681</v>
      </c>
      <c r="H22" s="11">
        <v>24075413.379999977</v>
      </c>
      <c r="J22" s="18" t="s">
        <v>151</v>
      </c>
      <c r="K22">
        <v>178900</v>
      </c>
      <c r="L22" s="15">
        <v>0.37860566370823556</v>
      </c>
      <c r="U22" s="14" t="s">
        <v>62</v>
      </c>
      <c r="V22" s="11">
        <v>9195978</v>
      </c>
    </row>
    <row r="23" spans="6:25">
      <c r="F23" s="18" t="s">
        <v>152</v>
      </c>
      <c r="G23" s="11">
        <v>65917553</v>
      </c>
      <c r="H23" s="11">
        <v>24421988.509999976</v>
      </c>
      <c r="J23" s="18" t="s">
        <v>152</v>
      </c>
      <c r="K23">
        <v>164745</v>
      </c>
      <c r="L23" s="15">
        <v>0.37049294760683815</v>
      </c>
      <c r="U23" s="14" t="s">
        <v>119</v>
      </c>
      <c r="V23" s="11">
        <v>7758059</v>
      </c>
    </row>
    <row r="24" spans="6:25">
      <c r="F24" s="18" t="s">
        <v>153</v>
      </c>
      <c r="G24" s="11">
        <v>78334681</v>
      </c>
      <c r="H24" s="11">
        <v>29137233.48000003</v>
      </c>
      <c r="J24" s="18" t="s">
        <v>153</v>
      </c>
      <c r="K24">
        <v>180481</v>
      </c>
      <c r="L24" s="15">
        <v>0.37195828345812798</v>
      </c>
      <c r="U24" s="14" t="s">
        <v>129</v>
      </c>
      <c r="V24" s="11">
        <v>11076810</v>
      </c>
    </row>
    <row r="25" spans="6:25">
      <c r="F25" s="18" t="s">
        <v>154</v>
      </c>
      <c r="G25" s="11">
        <v>72288221</v>
      </c>
      <c r="H25" s="11">
        <v>27112515.760000009</v>
      </c>
      <c r="J25" s="18" t="s">
        <v>154</v>
      </c>
      <c r="K25">
        <v>195414</v>
      </c>
      <c r="L25" s="15">
        <v>0.37506132236951867</v>
      </c>
      <c r="U25" s="14" t="s">
        <v>74</v>
      </c>
      <c r="V25" s="11">
        <v>18625433</v>
      </c>
    </row>
    <row r="26" spans="6:25">
      <c r="F26" s="18" t="s">
        <v>155</v>
      </c>
      <c r="G26" s="11">
        <v>59357023</v>
      </c>
      <c r="H26" s="11">
        <v>23889884.29000001</v>
      </c>
      <c r="J26" s="18" t="s">
        <v>155</v>
      </c>
      <c r="K26">
        <v>182425</v>
      </c>
      <c r="L26" s="15">
        <v>0.40247780435349684</v>
      </c>
      <c r="U26" s="14" t="s">
        <v>51</v>
      </c>
      <c r="V26" s="11">
        <v>7378068</v>
      </c>
    </row>
    <row r="27" spans="6:25">
      <c r="F27" s="18" t="s">
        <v>156</v>
      </c>
      <c r="G27" s="11">
        <v>53074764</v>
      </c>
      <c r="H27" s="11">
        <v>20938975.390000004</v>
      </c>
      <c r="J27" s="18" t="s">
        <v>156</v>
      </c>
      <c r="K27">
        <v>152834</v>
      </c>
      <c r="L27" s="15">
        <v>0.3945184832098359</v>
      </c>
      <c r="U27" s="14" t="s">
        <v>100</v>
      </c>
      <c r="V27" s="11">
        <v>15591709</v>
      </c>
    </row>
    <row r="28" spans="6:25">
      <c r="F28" s="18" t="s">
        <v>157</v>
      </c>
      <c r="G28" s="11">
        <v>59235040</v>
      </c>
      <c r="H28" s="11">
        <v>21972045.189999979</v>
      </c>
      <c r="J28" s="18" t="s">
        <v>157</v>
      </c>
      <c r="K28">
        <v>149350</v>
      </c>
      <c r="L28" s="15">
        <v>0.37092986161569197</v>
      </c>
      <c r="U28" s="14" t="s">
        <v>76</v>
      </c>
      <c r="V28" s="11">
        <v>9683265</v>
      </c>
    </row>
    <row r="29" spans="6:25">
      <c r="F29" s="18" t="s">
        <v>158</v>
      </c>
      <c r="G29" s="11">
        <v>77815430</v>
      </c>
      <c r="H29" s="11">
        <v>28878005.799999986</v>
      </c>
      <c r="J29" s="18" t="s">
        <v>158</v>
      </c>
      <c r="K29">
        <v>171246</v>
      </c>
      <c r="L29" s="15">
        <v>0.37110899213690635</v>
      </c>
      <c r="U29" s="14" t="s">
        <v>53</v>
      </c>
      <c r="V29" s="11">
        <v>15710886</v>
      </c>
    </row>
    <row r="30" spans="6:25">
      <c r="F30" s="14" t="s">
        <v>143</v>
      </c>
      <c r="G30" s="11">
        <v>899902125</v>
      </c>
      <c r="H30" s="11">
        <v>332134761.45000005</v>
      </c>
      <c r="J30" s="14" t="s">
        <v>143</v>
      </c>
      <c r="K30">
        <v>2478861</v>
      </c>
      <c r="L30" s="15">
        <v>0.36907876114860672</v>
      </c>
      <c r="U30" s="14" t="s">
        <v>57</v>
      </c>
      <c r="V30" s="11">
        <v>5929038</v>
      </c>
    </row>
    <row r="31" spans="6:25">
      <c r="U31" s="14" t="s">
        <v>42</v>
      </c>
      <c r="V31" s="11">
        <v>20858509</v>
      </c>
    </row>
    <row r="32" spans="6:25">
      <c r="U32" s="14" t="s">
        <v>133</v>
      </c>
      <c r="V32" s="11">
        <v>16411667</v>
      </c>
    </row>
    <row r="33" spans="21:22">
      <c r="U33" s="14" t="s">
        <v>123</v>
      </c>
      <c r="V33" s="11">
        <v>9934246</v>
      </c>
    </row>
    <row r="34" spans="21:22">
      <c r="U34" s="14" t="s">
        <v>88</v>
      </c>
      <c r="V34" s="11">
        <v>19865016</v>
      </c>
    </row>
    <row r="35" spans="21:22">
      <c r="U35" s="14" t="s">
        <v>16</v>
      </c>
      <c r="V35" s="11">
        <v>64229039</v>
      </c>
    </row>
    <row r="36" spans="21:22">
      <c r="U36" s="14" t="s">
        <v>94</v>
      </c>
      <c r="V36" s="11">
        <v>23956531</v>
      </c>
    </row>
    <row r="37" spans="21:22">
      <c r="U37" s="14" t="s">
        <v>110</v>
      </c>
      <c r="V37" s="11">
        <v>7735580</v>
      </c>
    </row>
    <row r="38" spans="21:22">
      <c r="U38" s="14" t="s">
        <v>96</v>
      </c>
      <c r="V38" s="11">
        <v>18484583</v>
      </c>
    </row>
    <row r="39" spans="21:22">
      <c r="U39" s="14" t="s">
        <v>104</v>
      </c>
      <c r="V39" s="11">
        <v>10620734</v>
      </c>
    </row>
    <row r="40" spans="21:22">
      <c r="U40" s="14" t="s">
        <v>80</v>
      </c>
      <c r="V40" s="11">
        <v>21349674</v>
      </c>
    </row>
    <row r="41" spans="21:22">
      <c r="U41" s="14" t="s">
        <v>40</v>
      </c>
      <c r="V41" s="11">
        <v>10357519</v>
      </c>
    </row>
    <row r="42" spans="21:22">
      <c r="U42" s="14" t="s">
        <v>127</v>
      </c>
      <c r="V42" s="11">
        <v>8446806</v>
      </c>
    </row>
    <row r="43" spans="21:22">
      <c r="U43" s="14" t="s">
        <v>92</v>
      </c>
      <c r="V43" s="11">
        <v>29285637</v>
      </c>
    </row>
    <row r="44" spans="21:22">
      <c r="U44" s="14" t="s">
        <v>108</v>
      </c>
      <c r="V44" s="11">
        <v>8495576</v>
      </c>
    </row>
    <row r="45" spans="21:22">
      <c r="U45" s="14" t="s">
        <v>55</v>
      </c>
      <c r="V45" s="11">
        <v>18067440</v>
      </c>
    </row>
    <row r="46" spans="21:22">
      <c r="U46" s="14" t="s">
        <v>28</v>
      </c>
      <c r="V46" s="11">
        <v>46359746</v>
      </c>
    </row>
    <row r="47" spans="21:22">
      <c r="U47" s="14" t="s">
        <v>78</v>
      </c>
      <c r="V47" s="11">
        <v>9696420</v>
      </c>
    </row>
    <row r="48" spans="21:22">
      <c r="U48" s="14" t="s">
        <v>131</v>
      </c>
      <c r="V48" s="11">
        <v>14352923</v>
      </c>
    </row>
    <row r="49" spans="21:22">
      <c r="U49" s="14" t="s">
        <v>72</v>
      </c>
      <c r="V49" s="11">
        <v>21575040</v>
      </c>
    </row>
    <row r="50" spans="21:22">
      <c r="U50" s="14" t="s">
        <v>46</v>
      </c>
      <c r="V50" s="11">
        <v>26330718</v>
      </c>
    </row>
    <row r="51" spans="21:22">
      <c r="U51" s="14" t="s">
        <v>118</v>
      </c>
      <c r="V51" s="11">
        <v>10689160</v>
      </c>
    </row>
    <row r="52" spans="21:22">
      <c r="U52" s="14" t="s">
        <v>114</v>
      </c>
      <c r="V52" s="11">
        <v>7727469</v>
      </c>
    </row>
    <row r="53" spans="21:22">
      <c r="U53" s="14" t="s">
        <v>70</v>
      </c>
      <c r="V53" s="11">
        <v>18577517</v>
      </c>
    </row>
    <row r="54" spans="21:22">
      <c r="U54" s="14" t="s">
        <v>143</v>
      </c>
      <c r="V54" s="11">
        <v>899902125</v>
      </c>
    </row>
    <row r="59" spans="21:22">
      <c r="U59" t="s">
        <v>59</v>
      </c>
      <c r="V59" s="11">
        <f>V4</f>
        <v>17633424</v>
      </c>
    </row>
    <row r="60" spans="21:22">
      <c r="U60" t="s">
        <v>64</v>
      </c>
      <c r="V60" s="11">
        <f t="shared" ref="V60:V108" si="0">V5</f>
        <v>14753103</v>
      </c>
    </row>
    <row r="61" spans="21:22">
      <c r="U61" t="s">
        <v>86</v>
      </c>
      <c r="V61" s="11">
        <f t="shared" si="0"/>
        <v>15782221</v>
      </c>
    </row>
    <row r="62" spans="21:22">
      <c r="U62" t="s">
        <v>102</v>
      </c>
      <c r="V62" s="11">
        <f t="shared" si="0"/>
        <v>12639347</v>
      </c>
    </row>
    <row r="63" spans="21:22">
      <c r="U63" t="s">
        <v>32</v>
      </c>
      <c r="V63" s="11">
        <f t="shared" si="0"/>
        <v>60174133</v>
      </c>
    </row>
    <row r="64" spans="21:22">
      <c r="U64" t="s">
        <v>44</v>
      </c>
      <c r="V64" s="11">
        <f t="shared" si="0"/>
        <v>20996536</v>
      </c>
    </row>
    <row r="65" spans="21:22">
      <c r="U65" t="s">
        <v>125</v>
      </c>
      <c r="V65" s="11">
        <f t="shared" si="0"/>
        <v>11573448</v>
      </c>
    </row>
    <row r="66" spans="21:22">
      <c r="U66" t="s">
        <v>121</v>
      </c>
      <c r="V66" s="11">
        <f t="shared" si="0"/>
        <v>12298412</v>
      </c>
    </row>
    <row r="67" spans="21:22">
      <c r="U67" t="s">
        <v>49</v>
      </c>
      <c r="V67" s="11">
        <f t="shared" si="0"/>
        <v>59283714</v>
      </c>
    </row>
    <row r="68" spans="21:22">
      <c r="U68" t="s">
        <v>90</v>
      </c>
      <c r="V68" s="11">
        <f t="shared" si="0"/>
        <v>18997466</v>
      </c>
    </row>
    <row r="69" spans="21:22">
      <c r="U69" t="s">
        <v>66</v>
      </c>
      <c r="V69" s="11">
        <f t="shared" si="0"/>
        <v>22282457</v>
      </c>
    </row>
    <row r="70" spans="21:22">
      <c r="U70" t="s">
        <v>84</v>
      </c>
      <c r="V70" s="11">
        <f t="shared" si="0"/>
        <v>19276878</v>
      </c>
    </row>
    <row r="71" spans="21:22">
      <c r="U71" t="s">
        <v>37</v>
      </c>
      <c r="V71" s="11">
        <f t="shared" si="0"/>
        <v>9797488</v>
      </c>
    </row>
    <row r="72" spans="21:22">
      <c r="U72" t="s">
        <v>116</v>
      </c>
      <c r="V72" s="11">
        <f t="shared" si="0"/>
        <v>8836198</v>
      </c>
    </row>
    <row r="73" spans="21:22">
      <c r="U73" t="s">
        <v>112</v>
      </c>
      <c r="V73" s="11">
        <f t="shared" si="0"/>
        <v>7424011</v>
      </c>
    </row>
    <row r="74" spans="21:22">
      <c r="U74" t="s">
        <v>106</v>
      </c>
      <c r="V74" s="11">
        <f t="shared" si="0"/>
        <v>9972864</v>
      </c>
    </row>
    <row r="75" spans="21:22">
      <c r="U75" t="s">
        <v>98</v>
      </c>
      <c r="V75" s="11">
        <f t="shared" si="0"/>
        <v>10072848</v>
      </c>
    </row>
    <row r="76" spans="21:22">
      <c r="U76" t="s">
        <v>81</v>
      </c>
      <c r="V76" s="11">
        <f t="shared" si="0"/>
        <v>23750781</v>
      </c>
    </row>
    <row r="77" spans="21:22">
      <c r="U77" t="s">
        <v>62</v>
      </c>
      <c r="V77" s="11">
        <f t="shared" si="0"/>
        <v>9195978</v>
      </c>
    </row>
    <row r="78" spans="21:22">
      <c r="U78" t="s">
        <v>119</v>
      </c>
      <c r="V78" s="11">
        <f t="shared" si="0"/>
        <v>7758059</v>
      </c>
    </row>
    <row r="79" spans="21:22">
      <c r="U79" t="s">
        <v>129</v>
      </c>
      <c r="V79" s="11">
        <f t="shared" si="0"/>
        <v>11076810</v>
      </c>
    </row>
    <row r="80" spans="21:22">
      <c r="U80" t="s">
        <v>74</v>
      </c>
      <c r="V80" s="11">
        <f t="shared" si="0"/>
        <v>18625433</v>
      </c>
    </row>
    <row r="81" spans="21:22">
      <c r="U81" t="s">
        <v>51</v>
      </c>
      <c r="V81" s="11">
        <f t="shared" si="0"/>
        <v>7378068</v>
      </c>
    </row>
    <row r="82" spans="21:22">
      <c r="U82" t="s">
        <v>100</v>
      </c>
      <c r="V82" s="11">
        <f t="shared" si="0"/>
        <v>15591709</v>
      </c>
    </row>
    <row r="83" spans="21:22">
      <c r="U83" t="s">
        <v>76</v>
      </c>
      <c r="V83" s="11">
        <f t="shared" si="0"/>
        <v>9683265</v>
      </c>
    </row>
    <row r="84" spans="21:22">
      <c r="U84" t="s">
        <v>53</v>
      </c>
      <c r="V84" s="11">
        <f t="shared" si="0"/>
        <v>15710886</v>
      </c>
    </row>
    <row r="85" spans="21:22">
      <c r="U85" t="s">
        <v>57</v>
      </c>
      <c r="V85" s="11">
        <f t="shared" si="0"/>
        <v>5929038</v>
      </c>
    </row>
    <row r="86" spans="21:22">
      <c r="U86" t="s">
        <v>42</v>
      </c>
      <c r="V86" s="11">
        <f t="shared" si="0"/>
        <v>20858509</v>
      </c>
    </row>
    <row r="87" spans="21:22">
      <c r="U87" t="s">
        <v>133</v>
      </c>
      <c r="V87" s="11">
        <f t="shared" si="0"/>
        <v>16411667</v>
      </c>
    </row>
    <row r="88" spans="21:22">
      <c r="U88" t="s">
        <v>123</v>
      </c>
      <c r="V88" s="11">
        <f t="shared" si="0"/>
        <v>9934246</v>
      </c>
    </row>
    <row r="89" spans="21:22">
      <c r="U89" t="s">
        <v>88</v>
      </c>
      <c r="V89" s="11">
        <f t="shared" si="0"/>
        <v>19865016</v>
      </c>
    </row>
    <row r="90" spans="21:22">
      <c r="U90" t="s">
        <v>16</v>
      </c>
      <c r="V90" s="11">
        <f t="shared" si="0"/>
        <v>64229039</v>
      </c>
    </row>
    <row r="91" spans="21:22">
      <c r="U91" t="s">
        <v>94</v>
      </c>
      <c r="V91" s="11">
        <f t="shared" si="0"/>
        <v>23956531</v>
      </c>
    </row>
    <row r="92" spans="21:22">
      <c r="U92" t="s">
        <v>110</v>
      </c>
      <c r="V92" s="11">
        <f t="shared" si="0"/>
        <v>7735580</v>
      </c>
    </row>
    <row r="93" spans="21:22">
      <c r="U93" t="s">
        <v>96</v>
      </c>
      <c r="V93" s="11">
        <f t="shared" si="0"/>
        <v>18484583</v>
      </c>
    </row>
    <row r="94" spans="21:22">
      <c r="U94" t="s">
        <v>104</v>
      </c>
      <c r="V94" s="11">
        <f t="shared" si="0"/>
        <v>10620734</v>
      </c>
    </row>
    <row r="95" spans="21:22">
      <c r="U95" t="s">
        <v>80</v>
      </c>
      <c r="V95" s="11">
        <f t="shared" si="0"/>
        <v>21349674</v>
      </c>
    </row>
    <row r="96" spans="21:22">
      <c r="U96" t="s">
        <v>40</v>
      </c>
      <c r="V96" s="11">
        <f t="shared" si="0"/>
        <v>10357519</v>
      </c>
    </row>
    <row r="97" spans="21:22">
      <c r="U97" t="s">
        <v>127</v>
      </c>
      <c r="V97" s="11">
        <f t="shared" si="0"/>
        <v>8446806</v>
      </c>
    </row>
    <row r="98" spans="21:22">
      <c r="U98" t="s">
        <v>92</v>
      </c>
      <c r="V98" s="11">
        <f t="shared" si="0"/>
        <v>29285637</v>
      </c>
    </row>
    <row r="99" spans="21:22">
      <c r="U99" t="s">
        <v>108</v>
      </c>
      <c r="V99" s="11">
        <f t="shared" si="0"/>
        <v>8495576</v>
      </c>
    </row>
    <row r="100" spans="21:22">
      <c r="U100" t="s">
        <v>55</v>
      </c>
      <c r="V100" s="11">
        <f t="shared" si="0"/>
        <v>18067440</v>
      </c>
    </row>
    <row r="101" spans="21:22">
      <c r="U101" t="s">
        <v>28</v>
      </c>
      <c r="V101" s="11">
        <f t="shared" si="0"/>
        <v>46359746</v>
      </c>
    </row>
    <row r="102" spans="21:22">
      <c r="U102" t="s">
        <v>78</v>
      </c>
      <c r="V102" s="11">
        <f t="shared" si="0"/>
        <v>9696420</v>
      </c>
    </row>
    <row r="103" spans="21:22">
      <c r="U103" t="s">
        <v>131</v>
      </c>
      <c r="V103" s="11">
        <f t="shared" si="0"/>
        <v>14352923</v>
      </c>
    </row>
    <row r="104" spans="21:22">
      <c r="U104" t="s">
        <v>72</v>
      </c>
      <c r="V104" s="11">
        <f t="shared" si="0"/>
        <v>21575040</v>
      </c>
    </row>
    <row r="105" spans="21:22">
      <c r="U105" t="s">
        <v>46</v>
      </c>
      <c r="V105" s="11">
        <f t="shared" si="0"/>
        <v>26330718</v>
      </c>
    </row>
    <row r="106" spans="21:22">
      <c r="U106" t="s">
        <v>118</v>
      </c>
      <c r="V106" s="11">
        <f t="shared" si="0"/>
        <v>10689160</v>
      </c>
    </row>
    <row r="107" spans="21:22">
      <c r="U107" t="s">
        <v>114</v>
      </c>
      <c r="V107" s="11">
        <f t="shared" si="0"/>
        <v>7727469</v>
      </c>
    </row>
    <row r="108" spans="21:22">
      <c r="U108" t="s">
        <v>70</v>
      </c>
      <c r="V108" s="11">
        <f t="shared" si="0"/>
        <v>18577517</v>
      </c>
    </row>
  </sheetData>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39B5E-F45F-4FD5-A5B7-252FF8C0F8C6}">
  <dimension ref="A2:X51"/>
  <sheetViews>
    <sheetView topLeftCell="H1" zoomScaleNormal="100" workbookViewId="0">
      <selection activeCell="Q32" sqref="Q32:X32"/>
      <pivotSelection pane="bottomRight" showHeader="1" extendable="1" axis="axisRow" start="26" max="27" activeRow="31" activeCol="16" previousRow="31" previousCol="16" click="1" r:id="rId1">
        <pivotArea dataOnly="0" grandRow="1" fieldPosition="0"/>
      </pivotSelection>
    </sheetView>
  </sheetViews>
  <sheetFormatPr defaultRowHeight="14.4"/>
  <cols>
    <col min="1" max="1" width="16.44140625" bestFit="1" customWidth="1"/>
    <col min="2" max="2" width="15.5546875" bestFit="1" customWidth="1"/>
    <col min="3" max="4" width="7" bestFit="1" customWidth="1"/>
    <col min="5" max="5" width="13.109375" bestFit="1" customWidth="1"/>
    <col min="6" max="6" width="7" bestFit="1" customWidth="1"/>
    <col min="7" max="7" width="26.109375" customWidth="1"/>
    <col min="8" max="8" width="7.5546875" bestFit="1" customWidth="1"/>
    <col min="9" max="9" width="2.33203125" customWidth="1"/>
    <col min="10" max="10" width="6.5546875" bestFit="1" customWidth="1"/>
    <col min="11" max="11" width="2.33203125" customWidth="1"/>
    <col min="12" max="12" width="4.44140625" bestFit="1" customWidth="1"/>
    <col min="13" max="13" width="2.33203125" customWidth="1"/>
    <col min="14" max="14" width="5.5546875" bestFit="1" customWidth="1"/>
    <col min="17" max="17" width="16.44140625" bestFit="1" customWidth="1"/>
    <col min="18" max="18" width="23" bestFit="1" customWidth="1"/>
    <col min="19" max="19" width="24.44140625" bestFit="1" customWidth="1"/>
    <col min="20" max="20" width="16" bestFit="1" customWidth="1"/>
    <col min="21" max="21" width="20.109375" bestFit="1" customWidth="1"/>
    <col min="22" max="22" width="21.6640625" bestFit="1" customWidth="1"/>
    <col min="23" max="23" width="13.21875" bestFit="1" customWidth="1"/>
    <col min="24" max="24" width="10.77734375" bestFit="1" customWidth="1"/>
  </cols>
  <sheetData>
    <row r="2" spans="1:24">
      <c r="A2" s="12" t="s">
        <v>169</v>
      </c>
    </row>
    <row r="3" spans="1:24">
      <c r="A3" s="13" t="s">
        <v>172</v>
      </c>
      <c r="B3" t="s">
        <v>171</v>
      </c>
      <c r="C3" t="s">
        <v>160</v>
      </c>
      <c r="D3" t="s">
        <v>173</v>
      </c>
      <c r="E3" t="s">
        <v>170</v>
      </c>
      <c r="Q3" s="12" t="s">
        <v>176</v>
      </c>
    </row>
    <row r="4" spans="1:24">
      <c r="A4" s="14" t="s">
        <v>22</v>
      </c>
      <c r="B4" s="33">
        <v>306683</v>
      </c>
      <c r="C4" s="30">
        <v>123728632</v>
      </c>
      <c r="D4" s="31">
        <v>0.36178392669855131</v>
      </c>
      <c r="E4" s="32">
        <v>145.9586293664795</v>
      </c>
      <c r="Q4" s="13" t="s">
        <v>135</v>
      </c>
      <c r="R4" s="13" t="s">
        <v>175</v>
      </c>
    </row>
    <row r="5" spans="1:24">
      <c r="A5" s="14" t="s">
        <v>19</v>
      </c>
      <c r="B5" s="33">
        <v>435526</v>
      </c>
      <c r="C5" s="30">
        <v>153673680</v>
      </c>
      <c r="D5" s="31">
        <v>0.33738300657601317</v>
      </c>
      <c r="E5" s="32">
        <v>119.04430089133632</v>
      </c>
      <c r="Q5" s="13" t="s">
        <v>142</v>
      </c>
      <c r="R5" t="s">
        <v>20</v>
      </c>
      <c r="S5" t="s">
        <v>21</v>
      </c>
      <c r="T5" t="s">
        <v>23</v>
      </c>
      <c r="U5" t="s">
        <v>17</v>
      </c>
      <c r="V5" t="s">
        <v>19</v>
      </c>
      <c r="W5" t="s">
        <v>22</v>
      </c>
      <c r="X5" t="s">
        <v>143</v>
      </c>
    </row>
    <row r="6" spans="1:24">
      <c r="A6" s="14" t="s">
        <v>17</v>
      </c>
      <c r="B6" s="33">
        <v>593320</v>
      </c>
      <c r="C6" s="30">
        <v>208826244</v>
      </c>
      <c r="D6" s="31">
        <v>0.39651271331585941</v>
      </c>
      <c r="E6" s="32">
        <v>139.55750795523446</v>
      </c>
      <c r="Q6" s="14" t="s">
        <v>144</v>
      </c>
    </row>
    <row r="7" spans="1:24">
      <c r="A7" s="14" t="s">
        <v>23</v>
      </c>
      <c r="B7" s="33">
        <v>433827</v>
      </c>
      <c r="C7" s="30">
        <v>179038860</v>
      </c>
      <c r="D7" s="31">
        <v>0.38344173192344955</v>
      </c>
      <c r="E7" s="32">
        <v>158.24503905934858</v>
      </c>
      <c r="Q7" s="18" t="s">
        <v>147</v>
      </c>
      <c r="R7">
        <v>2409037</v>
      </c>
      <c r="S7">
        <v>1990181</v>
      </c>
      <c r="T7">
        <v>3066713</v>
      </c>
      <c r="U7">
        <v>3859495</v>
      </c>
      <c r="V7">
        <v>2639958</v>
      </c>
      <c r="W7">
        <v>2288362</v>
      </c>
      <c r="X7">
        <v>16253746</v>
      </c>
    </row>
    <row r="8" spans="1:24">
      <c r="A8" s="14" t="s">
        <v>21</v>
      </c>
      <c r="B8" s="33">
        <v>317236</v>
      </c>
      <c r="C8" s="30">
        <v>106631896</v>
      </c>
      <c r="D8" s="31">
        <v>0.36551713326001434</v>
      </c>
      <c r="E8" s="32">
        <v>122.86053581560728</v>
      </c>
      <c r="Q8" s="18" t="s">
        <v>148</v>
      </c>
      <c r="R8">
        <v>2478844</v>
      </c>
      <c r="S8">
        <v>2181938</v>
      </c>
      <c r="T8">
        <v>2113861</v>
      </c>
      <c r="U8">
        <v>2882776</v>
      </c>
      <c r="V8">
        <v>3055928</v>
      </c>
      <c r="W8">
        <v>2284641</v>
      </c>
      <c r="X8">
        <v>14997988</v>
      </c>
    </row>
    <row r="9" spans="1:24">
      <c r="A9" s="14" t="s">
        <v>20</v>
      </c>
      <c r="B9" s="33">
        <v>392269</v>
      </c>
      <c r="C9" s="30">
        <v>128002813</v>
      </c>
      <c r="D9" s="31">
        <v>0.35230340453533665</v>
      </c>
      <c r="E9" s="32">
        <v>114.96148512882753</v>
      </c>
      <c r="Q9" s="18" t="s">
        <v>149</v>
      </c>
      <c r="R9">
        <v>2626326</v>
      </c>
      <c r="S9">
        <v>2379327</v>
      </c>
      <c r="T9">
        <v>3570368</v>
      </c>
      <c r="U9">
        <v>3683790</v>
      </c>
      <c r="V9">
        <v>3176299.0000000005</v>
      </c>
      <c r="W9">
        <v>2224467</v>
      </c>
      <c r="X9">
        <v>17660577</v>
      </c>
    </row>
    <row r="10" spans="1:24">
      <c r="A10" s="14" t="s">
        <v>143</v>
      </c>
      <c r="B10" s="19">
        <v>2478861</v>
      </c>
      <c r="C10" s="25">
        <v>899902125</v>
      </c>
      <c r="D10" s="15">
        <v>0.36907876114860716</v>
      </c>
      <c r="E10" s="11">
        <v>133.98684373589282</v>
      </c>
      <c r="Q10" s="18" t="s">
        <v>150</v>
      </c>
      <c r="R10">
        <v>3353969</v>
      </c>
      <c r="S10">
        <v>2931669</v>
      </c>
      <c r="T10">
        <v>4931081</v>
      </c>
      <c r="U10">
        <v>5403244</v>
      </c>
      <c r="V10">
        <v>4197444</v>
      </c>
      <c r="W10">
        <v>3789599</v>
      </c>
      <c r="X10">
        <v>24607006</v>
      </c>
    </row>
    <row r="11" spans="1:24">
      <c r="D11" s="25"/>
      <c r="Q11" s="18" t="s">
        <v>151</v>
      </c>
      <c r="R11">
        <v>2319492.0000000005</v>
      </c>
      <c r="S11">
        <v>2160044</v>
      </c>
      <c r="T11">
        <v>3322570</v>
      </c>
      <c r="U11">
        <v>3209137</v>
      </c>
      <c r="V11">
        <v>2913820.0000000005</v>
      </c>
      <c r="W11">
        <v>2992951</v>
      </c>
      <c r="X11">
        <v>16918014</v>
      </c>
    </row>
    <row r="12" spans="1:24">
      <c r="G12" s="26" t="s">
        <v>22</v>
      </c>
      <c r="H12" s="34">
        <f>B4</f>
        <v>306683</v>
      </c>
      <c r="I12" s="34"/>
      <c r="J12" s="35">
        <f t="shared" ref="J12:J17" si="0">C4</f>
        <v>123728632</v>
      </c>
      <c r="K12" s="34"/>
      <c r="L12" s="36">
        <f t="shared" ref="L12:L17" si="1">D4</f>
        <v>0.36178392669855131</v>
      </c>
      <c r="M12" s="34"/>
      <c r="N12" s="37">
        <f t="shared" ref="N12:N17" si="2">E4</f>
        <v>145.9586293664795</v>
      </c>
      <c r="Q12" s="18" t="s">
        <v>152</v>
      </c>
      <c r="R12">
        <v>1601820</v>
      </c>
      <c r="S12">
        <v>1150501</v>
      </c>
      <c r="T12">
        <v>1857493</v>
      </c>
      <c r="U12">
        <v>1831450</v>
      </c>
      <c r="V12">
        <v>1541967</v>
      </c>
      <c r="W12">
        <v>846588</v>
      </c>
      <c r="X12">
        <v>8829819</v>
      </c>
    </row>
    <row r="13" spans="1:24">
      <c r="A13" s="26"/>
      <c r="B13" s="27"/>
      <c r="C13" s="28"/>
      <c r="D13" s="28"/>
      <c r="E13" s="29"/>
      <c r="G13" s="26" t="s">
        <v>19</v>
      </c>
      <c r="H13" s="34">
        <f t="shared" ref="H13:H17" si="3">B5</f>
        <v>435526</v>
      </c>
      <c r="I13" s="34"/>
      <c r="J13" s="35">
        <f t="shared" si="0"/>
        <v>153673680</v>
      </c>
      <c r="K13" s="34"/>
      <c r="L13" s="36">
        <f t="shared" si="1"/>
        <v>0.33738300657601317</v>
      </c>
      <c r="M13" s="34"/>
      <c r="N13" s="37">
        <f t="shared" si="2"/>
        <v>119.04430089133632</v>
      </c>
      <c r="Q13" s="18" t="s">
        <v>153</v>
      </c>
      <c r="R13">
        <v>2378688.0000000005</v>
      </c>
      <c r="S13">
        <v>2186525</v>
      </c>
      <c r="T13">
        <v>3291716</v>
      </c>
      <c r="U13">
        <v>3840096</v>
      </c>
      <c r="V13">
        <v>3093292</v>
      </c>
      <c r="W13">
        <v>2355696</v>
      </c>
      <c r="X13">
        <v>17146013</v>
      </c>
    </row>
    <row r="14" spans="1:24">
      <c r="A14" s="26"/>
      <c r="B14" s="27"/>
      <c r="C14" s="28"/>
      <c r="D14" s="28"/>
      <c r="E14" s="29"/>
      <c r="G14" s="26" t="s">
        <v>17</v>
      </c>
      <c r="H14" s="34">
        <f t="shared" si="3"/>
        <v>593320</v>
      </c>
      <c r="I14" s="34"/>
      <c r="J14" s="35">
        <f t="shared" si="0"/>
        <v>208826244</v>
      </c>
      <c r="K14" s="34"/>
      <c r="L14" s="36">
        <f t="shared" si="1"/>
        <v>0.39651271331585941</v>
      </c>
      <c r="M14" s="34"/>
      <c r="N14" s="37">
        <f t="shared" si="2"/>
        <v>139.55750795523446</v>
      </c>
      <c r="Q14" s="18" t="s">
        <v>154</v>
      </c>
      <c r="R14">
        <v>2926020</v>
      </c>
      <c r="S14">
        <v>2687600</v>
      </c>
      <c r="T14">
        <v>3748758</v>
      </c>
      <c r="U14">
        <v>3244959</v>
      </c>
      <c r="V14">
        <v>4201586</v>
      </c>
      <c r="W14">
        <v>3069057</v>
      </c>
      <c r="X14">
        <v>19877980</v>
      </c>
    </row>
    <row r="15" spans="1:24">
      <c r="A15" s="26"/>
      <c r="B15" s="27"/>
      <c r="C15" s="28"/>
      <c r="D15" s="28"/>
      <c r="E15" s="29"/>
      <c r="G15" s="26" t="s">
        <v>23</v>
      </c>
      <c r="H15" s="34">
        <f t="shared" si="3"/>
        <v>433827</v>
      </c>
      <c r="I15" s="34"/>
      <c r="J15" s="35">
        <f t="shared" si="0"/>
        <v>179038860</v>
      </c>
      <c r="K15" s="34"/>
      <c r="L15" s="36">
        <f t="shared" si="1"/>
        <v>0.38344173192344955</v>
      </c>
      <c r="M15" s="34"/>
      <c r="N15" s="37">
        <f t="shared" si="2"/>
        <v>158.24503905934858</v>
      </c>
      <c r="Q15" s="18" t="s">
        <v>155</v>
      </c>
      <c r="R15">
        <v>3015912</v>
      </c>
      <c r="S15">
        <v>2447313</v>
      </c>
      <c r="T15">
        <v>3835693</v>
      </c>
      <c r="U15">
        <v>3504026</v>
      </c>
      <c r="V15">
        <v>2741893</v>
      </c>
      <c r="W15">
        <v>2759599</v>
      </c>
      <c r="X15">
        <v>18304436</v>
      </c>
    </row>
    <row r="16" spans="1:24">
      <c r="A16" s="26"/>
      <c r="B16" s="27"/>
      <c r="C16" s="28"/>
      <c r="D16" s="28"/>
      <c r="E16" s="29"/>
      <c r="G16" s="26" t="s">
        <v>21</v>
      </c>
      <c r="H16" s="34">
        <f t="shared" si="3"/>
        <v>317236</v>
      </c>
      <c r="I16" s="34"/>
      <c r="J16" s="35">
        <f t="shared" si="0"/>
        <v>106631896</v>
      </c>
      <c r="K16" s="34"/>
      <c r="L16" s="36">
        <f t="shared" si="1"/>
        <v>0.36551713326001434</v>
      </c>
      <c r="M16" s="34"/>
      <c r="N16" s="37">
        <f t="shared" si="2"/>
        <v>122.86053581560728</v>
      </c>
      <c r="Q16" s="18" t="s">
        <v>156</v>
      </c>
      <c r="R16">
        <v>1804339</v>
      </c>
      <c r="S16">
        <v>1531020.0000000002</v>
      </c>
      <c r="T16">
        <v>2342771</v>
      </c>
      <c r="U16">
        <v>1994487</v>
      </c>
      <c r="V16">
        <v>1482040</v>
      </c>
      <c r="W16">
        <v>1681612</v>
      </c>
      <c r="X16">
        <v>10836269</v>
      </c>
    </row>
    <row r="17" spans="1:24">
      <c r="A17" s="26"/>
      <c r="B17" s="27"/>
      <c r="C17" s="28"/>
      <c r="D17" s="28"/>
      <c r="E17" s="29"/>
      <c r="G17" s="26" t="s">
        <v>20</v>
      </c>
      <c r="H17" s="34">
        <f t="shared" si="3"/>
        <v>392269</v>
      </c>
      <c r="I17" s="34"/>
      <c r="J17" s="35">
        <f t="shared" si="0"/>
        <v>128002813</v>
      </c>
      <c r="K17" s="34"/>
      <c r="L17" s="36">
        <f t="shared" si="1"/>
        <v>0.35230340453533665</v>
      </c>
      <c r="M17" s="34"/>
      <c r="N17" s="37">
        <f t="shared" si="2"/>
        <v>114.96148512882753</v>
      </c>
      <c r="Q17" s="18" t="s">
        <v>157</v>
      </c>
      <c r="R17">
        <v>1559189</v>
      </c>
      <c r="S17">
        <v>794819</v>
      </c>
      <c r="T17">
        <v>1418844</v>
      </c>
      <c r="U17">
        <v>2258139</v>
      </c>
      <c r="V17">
        <v>1684996</v>
      </c>
      <c r="W17">
        <v>906313.00000000012</v>
      </c>
      <c r="X17">
        <v>8622300</v>
      </c>
    </row>
    <row r="18" spans="1:24">
      <c r="A18" s="26"/>
      <c r="B18" s="27"/>
      <c r="C18" s="28"/>
      <c r="D18" s="28"/>
      <c r="E18" s="29"/>
      <c r="Q18" s="18" t="s">
        <v>158</v>
      </c>
      <c r="R18">
        <v>952369</v>
      </c>
      <c r="S18">
        <v>1188955</v>
      </c>
      <c r="T18">
        <v>1690464</v>
      </c>
      <c r="U18">
        <v>2111421</v>
      </c>
      <c r="V18">
        <v>1065239</v>
      </c>
      <c r="W18">
        <v>1018079</v>
      </c>
      <c r="X18">
        <v>8026527</v>
      </c>
    </row>
    <row r="19" spans="1:24">
      <c r="Q19" s="14" t="s">
        <v>145</v>
      </c>
    </row>
    <row r="20" spans="1:24">
      <c r="Q20" s="18" t="s">
        <v>147</v>
      </c>
      <c r="R20">
        <v>8430191</v>
      </c>
      <c r="S20">
        <v>6357156</v>
      </c>
      <c r="T20">
        <v>10286615</v>
      </c>
      <c r="U20">
        <v>11734700</v>
      </c>
      <c r="V20">
        <v>10451678</v>
      </c>
      <c r="W20">
        <v>7965056</v>
      </c>
      <c r="X20">
        <v>55225396</v>
      </c>
    </row>
    <row r="21" spans="1:24">
      <c r="Q21" s="18" t="s">
        <v>148</v>
      </c>
      <c r="R21">
        <v>6674021</v>
      </c>
      <c r="S21">
        <v>5029660</v>
      </c>
      <c r="T21">
        <v>8295794</v>
      </c>
      <c r="U21">
        <v>11316559</v>
      </c>
      <c r="V21">
        <v>7839214</v>
      </c>
      <c r="W21">
        <v>6946917</v>
      </c>
      <c r="X21">
        <v>46102165</v>
      </c>
    </row>
    <row r="22" spans="1:24">
      <c r="A22" s="12" t="s">
        <v>174</v>
      </c>
      <c r="Q22" s="18" t="s">
        <v>149</v>
      </c>
      <c r="R22">
        <v>6007523</v>
      </c>
      <c r="S22">
        <v>4741774</v>
      </c>
      <c r="T22">
        <v>6714950</v>
      </c>
      <c r="U22">
        <v>9590963</v>
      </c>
      <c r="V22">
        <v>6743397</v>
      </c>
      <c r="W22">
        <v>5349925</v>
      </c>
      <c r="X22">
        <v>39148532</v>
      </c>
    </row>
    <row r="23" spans="1:24">
      <c r="A23" s="13" t="s">
        <v>135</v>
      </c>
      <c r="B23" s="13" t="s">
        <v>175</v>
      </c>
      <c r="Q23" s="18" t="s">
        <v>150</v>
      </c>
      <c r="R23">
        <v>7084883</v>
      </c>
      <c r="S23">
        <v>5188747</v>
      </c>
      <c r="T23">
        <v>10199898</v>
      </c>
      <c r="U23">
        <v>11399753</v>
      </c>
      <c r="V23">
        <v>7744805</v>
      </c>
      <c r="W23">
        <v>6114878</v>
      </c>
      <c r="X23">
        <v>47732964</v>
      </c>
    </row>
    <row r="24" spans="1:24">
      <c r="A24" s="13" t="s">
        <v>142</v>
      </c>
      <c r="B24" t="s">
        <v>18</v>
      </c>
      <c r="C24" t="s">
        <v>83</v>
      </c>
      <c r="D24" t="s">
        <v>24</v>
      </c>
      <c r="Q24" s="18" t="s">
        <v>151</v>
      </c>
      <c r="R24">
        <v>8804718</v>
      </c>
      <c r="S24">
        <v>7269641</v>
      </c>
      <c r="T24">
        <v>13658307</v>
      </c>
      <c r="U24">
        <v>15435431</v>
      </c>
      <c r="V24">
        <v>9947688</v>
      </c>
      <c r="W24">
        <v>8473896</v>
      </c>
      <c r="X24">
        <v>63589681</v>
      </c>
    </row>
    <row r="25" spans="1:24">
      <c r="A25" s="14" t="s">
        <v>144</v>
      </c>
      <c r="B25" s="38"/>
      <c r="C25" s="38"/>
      <c r="D25" s="38"/>
      <c r="Q25" s="18" t="s">
        <v>152</v>
      </c>
      <c r="R25">
        <v>9044687</v>
      </c>
      <c r="S25">
        <v>7593562</v>
      </c>
      <c r="T25">
        <v>15519917</v>
      </c>
      <c r="U25">
        <v>15402319</v>
      </c>
      <c r="V25">
        <v>9725886</v>
      </c>
      <c r="W25">
        <v>8631182</v>
      </c>
      <c r="X25">
        <v>65917553</v>
      </c>
    </row>
    <row r="26" spans="1:24">
      <c r="A26" s="18" t="s">
        <v>147</v>
      </c>
      <c r="B26" s="15">
        <v>0.21825737894513672</v>
      </c>
      <c r="C26" s="15">
        <v>2.4429506896440981E-2</v>
      </c>
      <c r="D26" s="15">
        <v>0.75731311415842228</v>
      </c>
      <c r="Q26" s="18" t="s">
        <v>153</v>
      </c>
      <c r="R26">
        <v>10488993</v>
      </c>
      <c r="S26">
        <v>8633584</v>
      </c>
      <c r="T26">
        <v>16233109</v>
      </c>
      <c r="U26">
        <v>19244657</v>
      </c>
      <c r="V26">
        <v>12968988.000000002</v>
      </c>
      <c r="W26">
        <v>10765350</v>
      </c>
      <c r="X26">
        <v>78334681</v>
      </c>
    </row>
    <row r="27" spans="1:24">
      <c r="A27" s="18" t="s">
        <v>148</v>
      </c>
      <c r="B27" s="15">
        <v>0.4393089259706035</v>
      </c>
      <c r="C27" s="15">
        <v>2.4781257325982659E-2</v>
      </c>
      <c r="D27" s="15">
        <v>0.53590981670341387</v>
      </c>
      <c r="Q27" s="18" t="s">
        <v>154</v>
      </c>
      <c r="R27">
        <v>10630610</v>
      </c>
      <c r="S27">
        <v>8139077</v>
      </c>
      <c r="T27">
        <v>12228186</v>
      </c>
      <c r="U27">
        <v>18607030</v>
      </c>
      <c r="V27">
        <v>13974791</v>
      </c>
      <c r="W27">
        <v>8708527</v>
      </c>
      <c r="X27">
        <v>72288221</v>
      </c>
    </row>
    <row r="28" spans="1:24">
      <c r="A28" s="18" t="s">
        <v>149</v>
      </c>
      <c r="B28" s="15">
        <v>0.39714161094510109</v>
      </c>
      <c r="C28" s="15">
        <v>2.4524170416402591E-2</v>
      </c>
      <c r="D28" s="15">
        <v>0.57833421863849632</v>
      </c>
      <c r="Q28" s="18" t="s">
        <v>155</v>
      </c>
      <c r="R28">
        <v>8496414</v>
      </c>
      <c r="S28">
        <v>6385166</v>
      </c>
      <c r="T28">
        <v>11119933</v>
      </c>
      <c r="U28">
        <v>14285930</v>
      </c>
      <c r="V28">
        <v>11595725</v>
      </c>
      <c r="W28">
        <v>7473855</v>
      </c>
      <c r="X28">
        <v>59357023</v>
      </c>
    </row>
    <row r="29" spans="1:24">
      <c r="A29" s="18" t="s">
        <v>150</v>
      </c>
      <c r="B29" s="15">
        <v>0.63512399679993581</v>
      </c>
      <c r="C29" s="15">
        <v>2.5051158194540204E-2</v>
      </c>
      <c r="D29" s="15">
        <v>0.33982484500552401</v>
      </c>
      <c r="Q29" s="18" t="s">
        <v>156</v>
      </c>
      <c r="R29">
        <v>7101951</v>
      </c>
      <c r="S29">
        <v>6191335</v>
      </c>
      <c r="T29">
        <v>11051405</v>
      </c>
      <c r="U29">
        <v>12557222</v>
      </c>
      <c r="V29">
        <v>9236718</v>
      </c>
      <c r="W29">
        <v>6936133</v>
      </c>
      <c r="X29">
        <v>53074764</v>
      </c>
    </row>
    <row r="30" spans="1:24">
      <c r="A30" s="18" t="s">
        <v>151</v>
      </c>
      <c r="B30" s="15">
        <v>0.721642031978458</v>
      </c>
      <c r="C30" s="15">
        <v>2.4936378466172211E-2</v>
      </c>
      <c r="D30" s="15">
        <v>0.25342158955536981</v>
      </c>
      <c r="Q30" s="18" t="s">
        <v>157</v>
      </c>
      <c r="R30">
        <v>7265669</v>
      </c>
      <c r="S30">
        <v>7922340</v>
      </c>
      <c r="T30">
        <v>13629706</v>
      </c>
      <c r="U30">
        <v>12474812</v>
      </c>
      <c r="V30">
        <v>8455290</v>
      </c>
      <c r="W30">
        <v>9487223</v>
      </c>
      <c r="X30">
        <v>59235040</v>
      </c>
    </row>
    <row r="31" spans="1:24">
      <c r="A31" s="18" t="s">
        <v>152</v>
      </c>
      <c r="B31" s="15">
        <v>0.9746802284395637</v>
      </c>
      <c r="C31" s="15">
        <v>2.5319771560436289E-2</v>
      </c>
      <c r="D31" s="15">
        <v>0</v>
      </c>
      <c r="Q31" s="18" t="s">
        <v>158</v>
      </c>
      <c r="R31">
        <v>10547148</v>
      </c>
      <c r="S31">
        <v>9549962</v>
      </c>
      <c r="T31">
        <v>14910708</v>
      </c>
      <c r="U31">
        <v>18953848</v>
      </c>
      <c r="V31">
        <v>13195038</v>
      </c>
      <c r="W31">
        <v>10658726</v>
      </c>
      <c r="X31">
        <v>77815430</v>
      </c>
    </row>
    <row r="32" spans="1:24">
      <c r="A32" s="18" t="s">
        <v>153</v>
      </c>
      <c r="B32" s="15">
        <v>0.74412342974427936</v>
      </c>
      <c r="C32" s="15">
        <v>2.4990532784502147E-2</v>
      </c>
      <c r="D32" s="15">
        <v>0.23088603747121852</v>
      </c>
      <c r="Q32" s="14" t="s">
        <v>143</v>
      </c>
      <c r="R32">
        <v>128002813</v>
      </c>
      <c r="S32">
        <v>106631896</v>
      </c>
      <c r="T32">
        <v>179038860</v>
      </c>
      <c r="U32">
        <v>208826244</v>
      </c>
      <c r="V32">
        <v>153673680</v>
      </c>
      <c r="W32">
        <v>123728632</v>
      </c>
      <c r="X32">
        <v>899902125</v>
      </c>
    </row>
    <row r="33" spans="1:4">
      <c r="A33" s="18" t="s">
        <v>154</v>
      </c>
      <c r="B33" s="15">
        <v>0.45057395167919484</v>
      </c>
      <c r="C33" s="15">
        <v>2.4432160611893159E-2</v>
      </c>
      <c r="D33" s="15">
        <v>0.52499388770891209</v>
      </c>
    </row>
    <row r="34" spans="1:4">
      <c r="A34" s="18" t="s">
        <v>155</v>
      </c>
      <c r="B34" s="15">
        <v>0.65134484340298715</v>
      </c>
      <c r="C34" s="15">
        <v>2.4923685165716115E-2</v>
      </c>
      <c r="D34" s="15">
        <v>0.32373147143129677</v>
      </c>
    </row>
    <row r="35" spans="1:4">
      <c r="A35" s="18" t="s">
        <v>156</v>
      </c>
      <c r="B35" s="15">
        <v>0.52744168680197956</v>
      </c>
      <c r="C35" s="15">
        <v>2.4782976502336736E-2</v>
      </c>
      <c r="D35" s="15">
        <v>0.4477753366956837</v>
      </c>
    </row>
    <row r="36" spans="1:4">
      <c r="A36" s="18" t="s">
        <v>157</v>
      </c>
      <c r="B36" s="15">
        <v>0.11090428307992067</v>
      </c>
      <c r="C36" s="15">
        <v>2.5005972884265218E-2</v>
      </c>
      <c r="D36" s="15">
        <v>0.86408974403581407</v>
      </c>
    </row>
    <row r="37" spans="1:4">
      <c r="A37" s="18" t="s">
        <v>158</v>
      </c>
      <c r="B37" s="15">
        <v>0</v>
      </c>
      <c r="C37" s="15">
        <v>2.5130420666372891E-2</v>
      </c>
      <c r="D37" s="15">
        <v>0.97486957933362706</v>
      </c>
    </row>
    <row r="38" spans="1:4">
      <c r="A38" s="14" t="s">
        <v>145</v>
      </c>
      <c r="B38" s="15"/>
      <c r="C38" s="15"/>
      <c r="D38" s="15"/>
    </row>
    <row r="39" spans="1:4">
      <c r="A39" s="18" t="s">
        <v>147</v>
      </c>
      <c r="B39" s="38">
        <v>0.27351546741285476</v>
      </c>
      <c r="C39" s="38">
        <v>0.25571997709169891</v>
      </c>
      <c r="D39" s="38">
        <v>0.47076455549544632</v>
      </c>
    </row>
    <row r="40" spans="1:4">
      <c r="A40" s="18" t="s">
        <v>148</v>
      </c>
      <c r="B40" s="38">
        <v>0.31484421610134794</v>
      </c>
      <c r="C40" s="38">
        <v>0.277298126888401</v>
      </c>
      <c r="D40" s="38">
        <v>0.40785765701025106</v>
      </c>
    </row>
    <row r="41" spans="1:4">
      <c r="A41" s="18" t="s">
        <v>149</v>
      </c>
      <c r="B41" s="38">
        <v>0.35815519212827701</v>
      </c>
      <c r="C41" s="38">
        <v>0.29729893831012616</v>
      </c>
      <c r="D41" s="38">
        <v>0.34454586956159683</v>
      </c>
    </row>
    <row r="42" spans="1:4">
      <c r="A42" s="18" t="s">
        <v>150</v>
      </c>
      <c r="B42" s="38">
        <v>0.29877151563435284</v>
      </c>
      <c r="C42" s="38">
        <v>0.25828861161858713</v>
      </c>
      <c r="D42" s="38">
        <v>0.44293987274706009</v>
      </c>
    </row>
    <row r="43" spans="1:4">
      <c r="A43" s="18" t="s">
        <v>151</v>
      </c>
      <c r="B43" s="38">
        <v>0.34202090115847572</v>
      </c>
      <c r="C43" s="38">
        <v>0.28463320959260668</v>
      </c>
      <c r="D43" s="38">
        <v>0.3733458892489176</v>
      </c>
    </row>
    <row r="44" spans="1:4">
      <c r="A44" s="18" t="s">
        <v>152</v>
      </c>
      <c r="B44" s="38">
        <v>0.44123300511473779</v>
      </c>
      <c r="C44" s="38">
        <v>0.39080687658414748</v>
      </c>
      <c r="D44" s="38">
        <v>0.16796011830111474</v>
      </c>
    </row>
    <row r="45" spans="1:4">
      <c r="A45" s="18" t="s">
        <v>153</v>
      </c>
      <c r="B45" s="38">
        <v>0.42859369019451293</v>
      </c>
      <c r="C45" s="38">
        <v>0.39771354912391871</v>
      </c>
      <c r="D45" s="38">
        <v>0.17369276068156836</v>
      </c>
    </row>
    <row r="46" spans="1:4">
      <c r="A46" s="18" t="s">
        <v>154</v>
      </c>
      <c r="B46" s="38">
        <v>0.38279057939467065</v>
      </c>
      <c r="C46" s="38">
        <v>0.39379751785564071</v>
      </c>
      <c r="D46" s="38">
        <v>0.22341190274968864</v>
      </c>
    </row>
    <row r="47" spans="1:4">
      <c r="A47" s="18" t="s">
        <v>155</v>
      </c>
      <c r="B47" s="38">
        <v>0.2906774822585021</v>
      </c>
      <c r="C47" s="38">
        <v>0.31832475830197887</v>
      </c>
      <c r="D47" s="38">
        <v>0.39099775943951909</v>
      </c>
    </row>
    <row r="48" spans="1:4">
      <c r="A48" s="18" t="s">
        <v>156</v>
      </c>
      <c r="B48" s="38">
        <v>0.34983669451643723</v>
      </c>
      <c r="C48" s="38">
        <v>0.30472894801755501</v>
      </c>
      <c r="D48" s="38">
        <v>0.34543435746600776</v>
      </c>
    </row>
    <row r="49" spans="1:4">
      <c r="A49" s="18" t="s">
        <v>157</v>
      </c>
      <c r="B49" s="38">
        <v>0.41188458723080124</v>
      </c>
      <c r="C49" s="38">
        <v>0.37491520221814656</v>
      </c>
      <c r="D49" s="38">
        <v>0.2132002105510522</v>
      </c>
    </row>
    <row r="50" spans="1:4">
      <c r="A50" s="18" t="s">
        <v>158</v>
      </c>
      <c r="B50" s="38">
        <v>0.41816899296193577</v>
      </c>
      <c r="C50" s="38">
        <v>0.40506283907960156</v>
      </c>
      <c r="D50" s="38">
        <v>0.17676816795846273</v>
      </c>
    </row>
    <row r="51" spans="1:4">
      <c r="A51" s="14" t="s">
        <v>143</v>
      </c>
      <c r="B51" s="38">
        <v>0.39631393247348984</v>
      </c>
      <c r="C51" s="38">
        <v>0.27522202150594988</v>
      </c>
      <c r="D51" s="38">
        <v>0.32846404602056029</v>
      </c>
    </row>
  </sheetData>
  <conditionalFormatting sqref="J12:J17">
    <cfRule type="top10" dxfId="20" priority="13" rank="1"/>
  </conditionalFormatting>
  <conditionalFormatting sqref="J12:J17">
    <cfRule type="top10" dxfId="19" priority="12" bottom="1" rank="1"/>
  </conditionalFormatting>
  <conditionalFormatting sqref="H12:I17">
    <cfRule type="top10" dxfId="18" priority="11" rank="1"/>
  </conditionalFormatting>
  <conditionalFormatting sqref="H12:I17">
    <cfRule type="top10" dxfId="17" priority="10" bottom="1" rank="1"/>
  </conditionalFormatting>
  <conditionalFormatting sqref="L12:L17">
    <cfRule type="top10" dxfId="16" priority="5" rank="1"/>
  </conditionalFormatting>
  <conditionalFormatting sqref="L12:L17">
    <cfRule type="top10" dxfId="15" priority="4" bottom="1" rank="1"/>
  </conditionalFormatting>
  <conditionalFormatting sqref="N12:N17">
    <cfRule type="top10" dxfId="14" priority="3" rank="1"/>
  </conditionalFormatting>
  <conditionalFormatting sqref="N12:N17">
    <cfRule type="top10" dxfId="13" priority="2" bottom="1" rank="1"/>
  </conditionalFormatting>
  <conditionalFormatting pivot="1" sqref="X7:X18 X19 X20:X31">
    <cfRule type="top10" dxfId="12" priority="1" rank="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62352-E1EA-4E18-B2C0-E34477F1C3E0}">
  <dimension ref="A1:R25"/>
  <sheetViews>
    <sheetView showRowColHeaders="0" tabSelected="1" topLeftCell="C1" zoomScale="160" zoomScaleNormal="160" workbookViewId="0">
      <selection activeCell="J25" sqref="J25"/>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t="s">
        <v>177</v>
      </c>
      <c r="K25" s="17"/>
      <c r="L25" s="17"/>
      <c r="M25" s="17"/>
      <c r="N25" s="17"/>
      <c r="O25" s="17"/>
      <c r="P25" s="17"/>
      <c r="Q25" s="17"/>
      <c r="R25" s="1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5"/>
  <sheetViews>
    <sheetView showGridLines="0" showRowColHeaders="0" zoomScale="145" zoomScaleNormal="145" workbookViewId="0">
      <selection activeCell="Q3" sqref="Q3"/>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c r="K25" s="17"/>
      <c r="L25" s="17"/>
      <c r="M25" s="17"/>
      <c r="N25" s="17"/>
      <c r="O25" s="17"/>
      <c r="P25" s="17"/>
      <c r="Q25" s="17"/>
      <c r="R25" s="17"/>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9DD97-431D-4381-8DB0-BAE70EAEF358}">
  <dimension ref="A1:R25"/>
  <sheetViews>
    <sheetView showGridLines="0" showRowColHeaders="0" zoomScale="115" zoomScaleNormal="115" workbookViewId="0">
      <selection activeCell="J24" sqref="J24"/>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c r="K25" s="17"/>
      <c r="L25" s="17"/>
      <c r="M25" s="17"/>
      <c r="N25" s="17"/>
      <c r="O25" s="17"/>
      <c r="P25" s="17"/>
      <c r="Q25" s="17"/>
      <c r="R25" s="17"/>
    </row>
  </sheetData>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4AC0-DB31-405A-979A-9235DF8CE4C4}">
  <dimension ref="A1:R25"/>
  <sheetViews>
    <sheetView showGridLines="0" showRowColHeaders="0" zoomScale="160" zoomScaleNormal="160" workbookViewId="0">
      <selection activeCell="T3" sqref="T3"/>
    </sheetView>
  </sheetViews>
  <sheetFormatPr defaultRowHeight="13.8"/>
  <cols>
    <col min="1" max="1" width="4" style="16" customWidth="1"/>
    <col min="2" max="14" width="8.88671875" style="16"/>
    <col min="15" max="15" width="8.88671875" style="16" customWidth="1"/>
    <col min="16" max="16" width="3.33203125" style="16" customWidth="1"/>
    <col min="17" max="16384" width="8.88671875" style="16"/>
  </cols>
  <sheetData>
    <row r="1" spans="1:18">
      <c r="A1" s="17"/>
      <c r="B1" s="17"/>
      <c r="C1" s="17"/>
      <c r="D1" s="17"/>
      <c r="E1" s="17"/>
      <c r="F1" s="17"/>
      <c r="G1" s="17"/>
      <c r="H1" s="17"/>
      <c r="I1" s="17"/>
      <c r="J1" s="17"/>
      <c r="K1" s="17"/>
      <c r="L1" s="17"/>
      <c r="M1" s="17"/>
      <c r="N1" s="17"/>
      <c r="O1" s="17"/>
      <c r="P1" s="17"/>
      <c r="Q1" s="17"/>
      <c r="R1" s="17"/>
    </row>
    <row r="2" spans="1:18">
      <c r="A2" s="17"/>
      <c r="B2" s="17"/>
      <c r="C2" s="17"/>
      <c r="D2" s="17"/>
      <c r="E2" s="17"/>
      <c r="F2" s="17"/>
      <c r="G2" s="17"/>
      <c r="H2" s="17"/>
      <c r="I2" s="17"/>
      <c r="J2" s="17"/>
      <c r="K2" s="17"/>
      <c r="L2" s="17"/>
      <c r="M2" s="17"/>
      <c r="N2" s="17"/>
      <c r="O2" s="17"/>
      <c r="P2" s="17"/>
      <c r="Q2" s="17"/>
      <c r="R2" s="17"/>
    </row>
    <row r="3" spans="1:18">
      <c r="A3" s="17"/>
      <c r="B3" s="17"/>
      <c r="C3" s="17"/>
      <c r="D3" s="17"/>
      <c r="E3" s="17"/>
      <c r="F3" s="17"/>
      <c r="G3" s="17"/>
      <c r="H3" s="17"/>
      <c r="I3" s="17"/>
      <c r="J3" s="17"/>
      <c r="K3" s="17"/>
      <c r="L3" s="17"/>
      <c r="M3" s="17"/>
      <c r="N3" s="17"/>
      <c r="O3" s="17"/>
      <c r="P3" s="17"/>
      <c r="Q3" s="17"/>
      <c r="R3" s="17"/>
    </row>
    <row r="4" spans="1:18">
      <c r="A4" s="17"/>
      <c r="B4" s="17"/>
      <c r="C4" s="17"/>
      <c r="D4" s="17"/>
      <c r="E4" s="17"/>
      <c r="F4" s="17"/>
      <c r="G4" s="17"/>
      <c r="H4" s="17"/>
      <c r="I4" s="17"/>
      <c r="J4" s="17"/>
      <c r="K4" s="17"/>
      <c r="L4" s="17"/>
      <c r="M4" s="17"/>
      <c r="N4" s="17"/>
      <c r="O4" s="17"/>
      <c r="P4" s="17"/>
      <c r="Q4" s="17"/>
      <c r="R4" s="17"/>
    </row>
    <row r="5" spans="1:18">
      <c r="A5" s="17"/>
      <c r="B5" s="17"/>
      <c r="C5" s="17"/>
      <c r="D5" s="17"/>
      <c r="E5" s="17"/>
      <c r="F5" s="17"/>
      <c r="G5" s="17"/>
      <c r="H5" s="17"/>
      <c r="I5" s="17"/>
      <c r="J5" s="17"/>
      <c r="K5" s="17"/>
      <c r="L5" s="17"/>
      <c r="M5" s="17"/>
      <c r="N5" s="17"/>
      <c r="O5" s="17"/>
      <c r="P5" s="17"/>
      <c r="Q5" s="17"/>
      <c r="R5" s="17"/>
    </row>
    <row r="6" spans="1:18">
      <c r="A6" s="17"/>
      <c r="B6" s="17"/>
      <c r="C6" s="17"/>
      <c r="D6" s="17"/>
      <c r="E6" s="17"/>
      <c r="F6" s="17"/>
      <c r="G6" s="17"/>
      <c r="H6" s="17"/>
      <c r="I6" s="17"/>
      <c r="J6" s="17"/>
      <c r="K6" s="17"/>
      <c r="L6" s="17"/>
      <c r="M6" s="17"/>
      <c r="N6" s="17"/>
      <c r="O6" s="17"/>
      <c r="P6" s="17"/>
      <c r="Q6" s="17"/>
      <c r="R6" s="17"/>
    </row>
    <row r="7" spans="1:18">
      <c r="A7" s="17"/>
      <c r="B7" s="17"/>
      <c r="C7" s="17"/>
      <c r="D7" s="17"/>
      <c r="E7" s="17"/>
      <c r="F7" s="17"/>
      <c r="G7" s="17"/>
      <c r="H7" s="17"/>
      <c r="I7" s="17"/>
      <c r="J7" s="17"/>
      <c r="K7" s="17"/>
      <c r="L7" s="17"/>
      <c r="M7" s="17"/>
      <c r="N7" s="17"/>
      <c r="O7" s="17"/>
      <c r="P7" s="17"/>
      <c r="Q7" s="17"/>
      <c r="R7" s="17"/>
    </row>
    <row r="8" spans="1:18">
      <c r="A8" s="17"/>
      <c r="B8" s="17"/>
      <c r="C8" s="17"/>
      <c r="D8" s="17"/>
      <c r="E8" s="17"/>
      <c r="F8" s="17"/>
      <c r="G8" s="17"/>
      <c r="H8" s="17"/>
      <c r="I8" s="17"/>
      <c r="J8" s="17"/>
      <c r="K8" s="17"/>
      <c r="L8" s="17"/>
      <c r="M8" s="17"/>
      <c r="N8" s="17"/>
      <c r="O8" s="17"/>
      <c r="P8" s="17"/>
      <c r="Q8" s="17"/>
      <c r="R8" s="17"/>
    </row>
    <row r="9" spans="1:18">
      <c r="A9" s="17"/>
      <c r="B9" s="17"/>
      <c r="C9" s="17"/>
      <c r="D9" s="17"/>
      <c r="E9" s="17"/>
      <c r="F9" s="17"/>
      <c r="G9" s="17"/>
      <c r="H9" s="17"/>
      <c r="I9" s="17"/>
      <c r="J9" s="17"/>
      <c r="K9" s="17"/>
      <c r="L9" s="17"/>
      <c r="M9" s="17"/>
      <c r="N9" s="17"/>
      <c r="O9" s="17"/>
      <c r="P9" s="17"/>
      <c r="Q9" s="17"/>
      <c r="R9" s="17"/>
    </row>
    <row r="10" spans="1:18">
      <c r="A10" s="17"/>
      <c r="B10" s="17"/>
      <c r="C10" s="17"/>
      <c r="D10" s="17"/>
      <c r="E10" s="17"/>
      <c r="F10" s="17"/>
      <c r="G10" s="17"/>
      <c r="H10" s="17"/>
      <c r="I10" s="17"/>
      <c r="J10" s="17"/>
      <c r="K10" s="17"/>
      <c r="L10" s="17"/>
      <c r="M10" s="17"/>
      <c r="N10" s="17"/>
      <c r="O10" s="17"/>
      <c r="P10" s="17"/>
      <c r="Q10" s="17"/>
      <c r="R10" s="17"/>
    </row>
    <row r="11" spans="1:18">
      <c r="A11" s="17"/>
      <c r="B11" s="17"/>
      <c r="C11" s="17"/>
      <c r="D11" s="17"/>
      <c r="E11" s="17"/>
      <c r="F11" s="17"/>
      <c r="G11" s="17"/>
      <c r="H11" s="17"/>
      <c r="I11" s="17"/>
      <c r="J11" s="17"/>
      <c r="K11" s="17"/>
      <c r="L11" s="17"/>
      <c r="M11" s="17"/>
      <c r="N11" s="17"/>
      <c r="O11" s="17"/>
      <c r="P11" s="17"/>
      <c r="Q11" s="17"/>
      <c r="R11" s="17"/>
    </row>
    <row r="12" spans="1:18">
      <c r="A12" s="17"/>
      <c r="B12" s="17"/>
      <c r="C12" s="17"/>
      <c r="D12" s="17"/>
      <c r="E12" s="17"/>
      <c r="F12" s="17"/>
      <c r="G12" s="17"/>
      <c r="H12" s="17"/>
      <c r="I12" s="17"/>
      <c r="J12" s="17"/>
      <c r="K12" s="17"/>
      <c r="L12" s="17"/>
      <c r="M12" s="17"/>
      <c r="N12" s="17"/>
      <c r="O12" s="17"/>
      <c r="P12" s="17"/>
      <c r="Q12" s="17"/>
      <c r="R12" s="17"/>
    </row>
    <row r="13" spans="1:18">
      <c r="A13" s="17"/>
      <c r="B13" s="17"/>
      <c r="C13" s="17"/>
      <c r="D13" s="17"/>
      <c r="E13" s="17"/>
      <c r="F13" s="17"/>
      <c r="G13" s="17"/>
      <c r="H13" s="17"/>
      <c r="I13" s="17"/>
      <c r="J13" s="17"/>
      <c r="K13" s="17"/>
      <c r="L13" s="17"/>
      <c r="M13" s="17"/>
      <c r="N13" s="17"/>
      <c r="O13" s="17"/>
      <c r="P13" s="17"/>
      <c r="Q13" s="17"/>
      <c r="R13" s="17"/>
    </row>
    <row r="14" spans="1:18">
      <c r="A14" s="17"/>
      <c r="B14" s="17"/>
      <c r="C14" s="17"/>
      <c r="D14" s="17"/>
      <c r="E14" s="17"/>
      <c r="F14" s="17"/>
      <c r="G14" s="17"/>
      <c r="H14" s="17"/>
      <c r="I14" s="17"/>
      <c r="J14" s="17"/>
      <c r="K14" s="17"/>
      <c r="L14" s="17"/>
      <c r="M14" s="17"/>
      <c r="N14" s="17"/>
      <c r="O14" s="17"/>
      <c r="P14" s="17"/>
      <c r="Q14" s="17"/>
      <c r="R14" s="17"/>
    </row>
    <row r="15" spans="1:18">
      <c r="A15" s="17"/>
      <c r="B15" s="17"/>
      <c r="C15" s="17"/>
      <c r="D15" s="17"/>
      <c r="E15" s="17"/>
      <c r="F15" s="17"/>
      <c r="G15" s="17"/>
      <c r="H15" s="17"/>
      <c r="I15" s="17"/>
      <c r="J15" s="17"/>
      <c r="K15" s="17"/>
      <c r="L15" s="17"/>
      <c r="M15" s="17"/>
      <c r="N15" s="17"/>
      <c r="O15" s="17"/>
      <c r="P15" s="17"/>
      <c r="Q15" s="17"/>
      <c r="R15" s="17"/>
    </row>
    <row r="16" spans="1:18">
      <c r="A16" s="17"/>
      <c r="B16" s="17"/>
      <c r="C16" s="17"/>
      <c r="D16" s="17"/>
      <c r="E16" s="17"/>
      <c r="F16" s="17"/>
      <c r="G16" s="17"/>
      <c r="H16" s="17"/>
      <c r="I16" s="17"/>
      <c r="J16" s="17"/>
      <c r="K16" s="17"/>
      <c r="L16" s="17"/>
      <c r="M16" s="17"/>
      <c r="N16" s="17"/>
      <c r="O16" s="17"/>
      <c r="P16" s="17"/>
      <c r="Q16" s="17"/>
      <c r="R16" s="17"/>
    </row>
    <row r="17" spans="1:18">
      <c r="A17" s="17"/>
      <c r="B17" s="17"/>
      <c r="C17" s="17"/>
      <c r="D17" s="17"/>
      <c r="E17" s="17"/>
      <c r="F17" s="17"/>
      <c r="G17" s="17"/>
      <c r="H17" s="17"/>
      <c r="I17" s="17"/>
      <c r="J17" s="17"/>
      <c r="K17" s="17"/>
      <c r="L17" s="17"/>
      <c r="M17" s="17"/>
      <c r="N17" s="17"/>
      <c r="O17" s="17"/>
      <c r="P17" s="17"/>
      <c r="Q17" s="17"/>
      <c r="R17" s="17"/>
    </row>
    <row r="18" spans="1:18">
      <c r="A18" s="17"/>
      <c r="B18" s="17"/>
      <c r="C18" s="17"/>
      <c r="D18" s="17"/>
      <c r="E18" s="17"/>
      <c r="F18" s="17"/>
      <c r="G18" s="17"/>
      <c r="H18" s="17"/>
      <c r="I18" s="17"/>
      <c r="J18" s="17"/>
      <c r="K18" s="17"/>
      <c r="L18" s="17"/>
      <c r="M18" s="17"/>
      <c r="N18" s="17"/>
      <c r="O18" s="17"/>
      <c r="P18" s="17"/>
      <c r="Q18" s="17"/>
      <c r="R18" s="17"/>
    </row>
    <row r="19" spans="1:18">
      <c r="A19" s="17"/>
      <c r="B19" s="17"/>
      <c r="C19" s="17"/>
      <c r="D19" s="17"/>
      <c r="E19" s="17"/>
      <c r="F19" s="17"/>
      <c r="G19" s="17"/>
      <c r="H19" s="17"/>
      <c r="I19" s="17"/>
      <c r="J19" s="17"/>
      <c r="K19" s="17"/>
      <c r="L19" s="17"/>
      <c r="M19" s="17"/>
      <c r="N19" s="17"/>
      <c r="O19" s="17"/>
      <c r="P19" s="17"/>
      <c r="Q19" s="17"/>
      <c r="R19" s="17"/>
    </row>
    <row r="20" spans="1:18">
      <c r="A20" s="17"/>
      <c r="B20" s="17"/>
      <c r="C20" s="17"/>
      <c r="D20" s="17"/>
      <c r="E20" s="17"/>
      <c r="F20" s="17"/>
      <c r="G20" s="17"/>
      <c r="H20" s="17"/>
      <c r="I20" s="17"/>
      <c r="J20" s="17"/>
      <c r="K20" s="17"/>
      <c r="L20" s="17"/>
      <c r="M20" s="17"/>
      <c r="N20" s="17"/>
      <c r="O20" s="17"/>
      <c r="P20" s="17"/>
      <c r="Q20" s="17"/>
      <c r="R20" s="17"/>
    </row>
    <row r="21" spans="1:18">
      <c r="A21" s="17"/>
      <c r="B21" s="17"/>
      <c r="C21" s="17"/>
      <c r="D21" s="17"/>
      <c r="E21" s="17"/>
      <c r="F21" s="17"/>
      <c r="G21" s="17"/>
      <c r="H21" s="17"/>
      <c r="I21" s="17"/>
      <c r="J21" s="17"/>
      <c r="K21" s="17"/>
      <c r="L21" s="17"/>
      <c r="M21" s="17"/>
      <c r="N21" s="17"/>
      <c r="O21" s="17"/>
      <c r="P21" s="17"/>
      <c r="Q21" s="17"/>
      <c r="R21" s="17"/>
    </row>
    <row r="22" spans="1:18">
      <c r="A22" s="17"/>
      <c r="B22" s="17"/>
      <c r="C22" s="17"/>
      <c r="D22" s="17"/>
      <c r="E22" s="17"/>
      <c r="F22" s="17"/>
      <c r="G22" s="17"/>
      <c r="H22" s="17"/>
      <c r="I22" s="17"/>
      <c r="J22" s="17"/>
      <c r="K22" s="17"/>
      <c r="L22" s="17"/>
      <c r="M22" s="17"/>
      <c r="N22" s="17"/>
      <c r="O22" s="17"/>
      <c r="P22" s="17"/>
      <c r="Q22" s="17"/>
      <c r="R22" s="17"/>
    </row>
    <row r="23" spans="1:18">
      <c r="A23" s="17"/>
      <c r="B23" s="17"/>
      <c r="C23" s="17"/>
      <c r="D23" s="17"/>
      <c r="E23" s="17"/>
      <c r="F23" s="17"/>
      <c r="G23" s="17"/>
      <c r="H23" s="17"/>
      <c r="I23" s="17"/>
      <c r="J23" s="17"/>
      <c r="K23" s="17"/>
      <c r="L23" s="17"/>
      <c r="M23" s="17"/>
      <c r="N23" s="17"/>
      <c r="O23" s="17"/>
      <c r="P23" s="17"/>
      <c r="Q23" s="17"/>
      <c r="R23" s="17"/>
    </row>
    <row r="24" spans="1:18">
      <c r="A24" s="17"/>
      <c r="B24" s="17"/>
      <c r="C24" s="17"/>
      <c r="D24" s="17"/>
      <c r="E24" s="17"/>
      <c r="F24" s="17"/>
      <c r="G24" s="17"/>
      <c r="H24" s="17"/>
      <c r="I24" s="17"/>
      <c r="J24" s="17"/>
      <c r="K24" s="17"/>
      <c r="L24" s="17"/>
      <c r="M24" s="17"/>
      <c r="N24" s="17"/>
      <c r="O24" s="17"/>
      <c r="P24" s="17"/>
      <c r="Q24" s="17"/>
      <c r="R24" s="17"/>
    </row>
    <row r="25" spans="1:18">
      <c r="A25" s="17"/>
      <c r="B25" s="17"/>
      <c r="C25" s="17"/>
      <c r="D25" s="17"/>
      <c r="E25" s="17"/>
      <c r="F25" s="17"/>
      <c r="G25" s="17"/>
      <c r="H25" s="17"/>
      <c r="I25" s="17"/>
      <c r="J25" s="17"/>
      <c r="K25" s="17"/>
      <c r="L25" s="17"/>
      <c r="M25" s="17"/>
      <c r="N25" s="17"/>
      <c r="O25" s="17"/>
      <c r="P25" s="17"/>
      <c r="Q25" s="17"/>
      <c r="R25" s="17"/>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Tài liệu" ma:contentTypeID="0x01010019E1B2C96CF71A44ADCE8C16F7254B8F" ma:contentTypeVersion="12" ma:contentTypeDescription="Tạo tài liệu mới." ma:contentTypeScope="" ma:versionID="80407dc3047b25b346850aa6ecf54c98">
  <xsd:schema xmlns:xsd="http://www.w3.org/2001/XMLSchema" xmlns:xs="http://www.w3.org/2001/XMLSchema" xmlns:p="http://schemas.microsoft.com/office/2006/metadata/properties" xmlns:ns2="20f206e9-4eae-4b0f-9c90-7daba74fa067" xmlns:ns3="c81bc091-fedc-4a9b-bf0f-5199bbc207e2" targetNamespace="http://schemas.microsoft.com/office/2006/metadata/properties" ma:root="true" ma:fieldsID="6ed365d2c1aee894d511b645bc015938" ns2:_="" ns3:_="">
    <xsd:import namespace="20f206e9-4eae-4b0f-9c90-7daba74fa067"/>
    <xsd:import namespace="c81bc091-fedc-4a9b-bf0f-5199bbc207e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f206e9-4eae-4b0f-9c90-7daba74fa0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Thẻ Hình ảnh" ma:readOnly="false" ma:fieldId="{5cf76f15-5ced-4ddc-b409-7134ff3c332f}" ma:taxonomyMulti="true" ma:sspId="7b083b52-513c-46da-b74a-05c0de76693f"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81bc091-fedc-4a9b-bf0f-5199bbc207e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fbd6275e-1693-4e48-9bc9-ce75b6b78d93}" ma:internalName="TaxCatchAll" ma:showField="CatchAllData" ma:web="c81bc091-fedc-4a9b-bf0f-5199bbc207e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81bc091-fedc-4a9b-bf0f-5199bbc207e2" xsi:nil="true"/>
    <lcf76f155ced4ddcb4097134ff3c332f xmlns="20f206e9-4eae-4b0f-9c90-7daba74fa067">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3153BED-017F-4B8D-AA58-65DC291340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f206e9-4eae-4b0f-9c90-7daba74fa067"/>
    <ds:schemaRef ds:uri="c81bc091-fedc-4a9b-bf0f-5199bbc207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9EC5AD1-E021-4B9E-AC56-F2028BA5E4CD}">
  <ds:schemaRefs>
    <ds:schemaRef ds:uri="http://schemas.microsoft.com/office/2006/documentManagement/types"/>
    <ds:schemaRef ds:uri="http://purl.org/dc/terms/"/>
    <ds:schemaRef ds:uri="http://schemas.microsoft.com/office/2006/metadata/properties"/>
    <ds:schemaRef ds:uri="http://schemas.microsoft.com/office/infopath/2007/PartnerControls"/>
    <ds:schemaRef ds:uri="http://www.w3.org/XML/1998/namespace"/>
    <ds:schemaRef ds:uri="20f206e9-4eae-4b0f-9c90-7daba74fa067"/>
    <ds:schemaRef ds:uri="http://purl.org/dc/dcmitype/"/>
    <ds:schemaRef ds:uri="http://schemas.openxmlformats.org/package/2006/metadata/core-properties"/>
    <ds:schemaRef ds:uri="c81bc091-fedc-4a9b-bf0f-5199bbc207e2"/>
    <ds:schemaRef ds:uri="http://purl.org/dc/elements/1.1/"/>
  </ds:schemaRefs>
</ds:datastoreItem>
</file>

<file path=customXml/itemProps3.xml><?xml version="1.0" encoding="utf-8"?>
<ds:datastoreItem xmlns:ds="http://schemas.openxmlformats.org/officeDocument/2006/customXml" ds:itemID="{80CE0B9B-4B51-4021-BBD8-B9B44B64D0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Sales Adidas</vt:lpstr>
      <vt:lpstr>pivot</vt:lpstr>
      <vt:lpstr>Productmatrix</vt:lpstr>
      <vt:lpstr>Intro</vt:lpstr>
      <vt:lpstr>Dashboard</vt:lpstr>
      <vt:lpstr>Product</vt:lpstr>
      <vt:lpstr>Recomendation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Vo Duy</cp:lastModifiedBy>
  <dcterms:created xsi:type="dcterms:W3CDTF">2015-06-05T18:17:20Z</dcterms:created>
  <dcterms:modified xsi:type="dcterms:W3CDTF">2025-05-30T07:54:37Z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0x01010019E1B2C96CF71A44ADCE8C16F7254B8F</vt:lpwstr>
  </property>
  <property fmtid="{D5CDD505-2E9C-101B-9397-08002B2CF9AE}" pid="3" name="MediaServiceImageTags">
    <vt:lpwstr/>
  </property>
</Properties>
</file>